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WABI\totalcmd\Data\RZP\001 - AS Project Pelhřimov\016 - Zimní stadion Třeboň\006 - odevzdání 2018_05 - JEN ÚPRAVA V EXCELU\"/>
    </mc:Choice>
  </mc:AlternateContent>
  <bookViews>
    <workbookView xWindow="0" yWindow="0" windowWidth="0" windowHeight="18450" firstSheet="8" activeTab="17"/>
  </bookViews>
  <sheets>
    <sheet name="Pokyny pro vyplnění" sheetId="11" r:id="rId1"/>
    <sheet name="Stavba" sheetId="1" r:id="rId2"/>
    <sheet name="VzorPolozky" sheetId="10" state="hidden" r:id="rId3"/>
    <sheet name="VN&amp;ON 01 Naklady" sheetId="12" r:id="rId4"/>
    <sheet name="SO01 D.1.1 Pol" sheetId="13" r:id="rId5"/>
    <sheet name="SO01 D.1.1a Pol" sheetId="14" r:id="rId6"/>
    <sheet name="SO01 D.1.2 Pol" sheetId="15" r:id="rId7"/>
    <sheet name="SO01 D.1.3.2 Pol" sheetId="16" r:id="rId8"/>
    <sheet name="SO01 D.1.4.1 Pol" sheetId="17" r:id="rId9"/>
    <sheet name="SO01 D.1.4.2 Pol" sheetId="18" r:id="rId10"/>
    <sheet name="SO01 D.1.4.3 Pol" sheetId="19" r:id="rId11"/>
    <sheet name="SO01 D.1.4.4 Pol" sheetId="20" r:id="rId12"/>
    <sheet name="SO01 D.1.4.5a Pol" sheetId="21" r:id="rId13"/>
    <sheet name="SO01 D.1.4.5b Pol" sheetId="22" r:id="rId14"/>
    <sheet name="SO01 D.1.4.6 Pol" sheetId="23" r:id="rId15"/>
    <sheet name="SO01 D.1.4.9 Pol" sheetId="24" r:id="rId16"/>
    <sheet name="IO01 D.2.1 Pol" sheetId="25" r:id="rId17"/>
    <sheet name="IO02 D.2.2 Pol" sheetId="26" r:id="rId18"/>
    <sheet name="IO03 D.2.3 Pol" sheetId="27" r:id="rId19"/>
    <sheet name="IO04 D.2.4 Pol" sheetId="28" r:id="rId20"/>
    <sheet name="PS01 D.1.4.7 Pol" sheetId="29" r:id="rId21"/>
    <sheet name="PS02 D.1.4.8 Pol" sheetId="30" r:id="rId22"/>
  </sheets>
  <externalReferences>
    <externalReference r:id="rId23"/>
  </externalReferences>
  <definedNames>
    <definedName name="CelkemDPHVypocet" localSheetId="1">Stavba!$H$67</definedName>
    <definedName name="CenaCelkem">Stavba!$G$29</definedName>
    <definedName name="CenaCelkemBezDPH">Stavba!$G$28</definedName>
    <definedName name="CenaCelkemVypocet" localSheetId="1">Stavba!$I$67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16">'IO01 D.2.1 Pol'!$1:$7</definedName>
    <definedName name="_xlnm.Print_Titles" localSheetId="17">'IO02 D.2.2 Pol'!$1:$7</definedName>
    <definedName name="_xlnm.Print_Titles" localSheetId="18">'IO03 D.2.3 Pol'!$1:$7</definedName>
    <definedName name="_xlnm.Print_Titles" localSheetId="19">'IO04 D.2.4 Pol'!$1:$7</definedName>
    <definedName name="_xlnm.Print_Titles" localSheetId="20">'PS01 D.1.4.7 Pol'!$1:$7</definedName>
    <definedName name="_xlnm.Print_Titles" localSheetId="21">'PS02 D.1.4.8 Pol'!$1:$7</definedName>
    <definedName name="_xlnm.Print_Titles" localSheetId="4">'SO01 D.1.1 Pol'!$1:$7</definedName>
    <definedName name="_xlnm.Print_Titles" localSheetId="5">'SO01 D.1.1a Pol'!$1:$7</definedName>
    <definedName name="_xlnm.Print_Titles" localSheetId="6">'SO01 D.1.2 Pol'!$1:$7</definedName>
    <definedName name="_xlnm.Print_Titles" localSheetId="7">'SO01 D.1.3.2 Pol'!$1:$7</definedName>
    <definedName name="_xlnm.Print_Titles" localSheetId="8">'SO01 D.1.4.1 Pol'!$1:$7</definedName>
    <definedName name="_xlnm.Print_Titles" localSheetId="9">'SO01 D.1.4.2 Pol'!$1:$7</definedName>
    <definedName name="_xlnm.Print_Titles" localSheetId="10">'SO01 D.1.4.3 Pol'!$1:$7</definedName>
    <definedName name="_xlnm.Print_Titles" localSheetId="11">'SO01 D.1.4.4 Pol'!$1:$7</definedName>
    <definedName name="_xlnm.Print_Titles" localSheetId="12">'SO01 D.1.4.5a Pol'!$1:$7</definedName>
    <definedName name="_xlnm.Print_Titles" localSheetId="13">'SO01 D.1.4.5b Pol'!$1:$7</definedName>
    <definedName name="_xlnm.Print_Titles" localSheetId="14">'SO01 D.1.4.6 Pol'!$1:$7</definedName>
    <definedName name="_xlnm.Print_Titles" localSheetId="15">'SO01 D.1.4.9 Pol'!$1:$7</definedName>
    <definedName name="_xlnm.Print_Titles" localSheetId="3">'VN&amp;ON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6">'IO01 D.2.1 Pol'!$A$1:$W$215</definedName>
    <definedName name="_xlnm.Print_Area" localSheetId="17">'IO02 D.2.2 Pol'!$A$1:$W$81</definedName>
    <definedName name="_xlnm.Print_Area" localSheetId="18">'IO03 D.2.3 Pol'!$A$1:$W$56</definedName>
    <definedName name="_xlnm.Print_Area" localSheetId="19">'IO04 D.2.4 Pol'!$A$1:$W$98</definedName>
    <definedName name="_xlnm.Print_Area" localSheetId="20">'PS01 D.1.4.7 Pol'!$A$1:$W$279</definedName>
    <definedName name="_xlnm.Print_Area" localSheetId="21">'PS02 D.1.4.8 Pol'!$A$1:$W$13</definedName>
    <definedName name="_xlnm.Print_Area" localSheetId="4">'SO01 D.1.1 Pol'!$A$1:$W$1939</definedName>
    <definedName name="_xlnm.Print_Area" localSheetId="5">'SO01 D.1.1a Pol'!$A$1:$W$195</definedName>
    <definedName name="_xlnm.Print_Area" localSheetId="6">'SO01 D.1.2 Pol'!$A$1:$W$375</definedName>
    <definedName name="_xlnm.Print_Area" localSheetId="7">'SO01 D.1.3.2 Pol'!$A$1:$W$43</definedName>
    <definedName name="_xlnm.Print_Area" localSheetId="8">'SO01 D.1.4.1 Pol'!$A$1:$W$198</definedName>
    <definedName name="_xlnm.Print_Area" localSheetId="9">'SO01 D.1.4.2 Pol'!$A$1:$W$146</definedName>
    <definedName name="_xlnm.Print_Area" localSheetId="10">'SO01 D.1.4.3 Pol'!$A$1:$W$115</definedName>
    <definedName name="_xlnm.Print_Area" localSheetId="11">'SO01 D.1.4.4 Pol'!$A$1:$W$285</definedName>
    <definedName name="_xlnm.Print_Area" localSheetId="12">'SO01 D.1.4.5a Pol'!$A$1:$W$316</definedName>
    <definedName name="_xlnm.Print_Area" localSheetId="13">'SO01 D.1.4.5b Pol'!$A$1:$W$71</definedName>
    <definedName name="_xlnm.Print_Area" localSheetId="14">'SO01 D.1.4.6 Pol'!$A$1:$W$409</definedName>
    <definedName name="_xlnm.Print_Area" localSheetId="15">'SO01 D.1.4.9 Pol'!$A$1:$W$27</definedName>
    <definedName name="_xlnm.Print_Area" localSheetId="1">Stavba!$A$1:$J$177</definedName>
    <definedName name="_xlnm.Print_Area" localSheetId="3">'VN&amp;ON 01 Naklady'!$A$1:$W$20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Stavba!$F$67</definedName>
    <definedName name="ZakladDPHZakl">Stavba!$G$25</definedName>
    <definedName name="ZakladDPHZaklVypocet" localSheetId="1">Stavba!$G$67</definedName>
    <definedName name="Zaokrouhleni">Stavba!$G$27</definedName>
    <definedName name="Zhotovitel">Stavba!$D$11:$G$11</definedName>
  </definedNames>
  <calcPr calcId="152511"/>
</workbook>
</file>

<file path=xl/calcChain.xml><?xml version="1.0" encoding="utf-8"?>
<calcChain xmlns="http://schemas.openxmlformats.org/spreadsheetml/2006/main">
  <c r="Q84" i="15" l="1"/>
  <c r="O99" i="29" l="1"/>
  <c r="G293" i="23"/>
  <c r="I129" i="15"/>
  <c r="K721" i="13"/>
  <c r="O791" i="13"/>
  <c r="I861" i="13"/>
  <c r="K934" i="13"/>
  <c r="Q974" i="13"/>
  <c r="O1165" i="13"/>
  <c r="G1165" i="13" l="1"/>
  <c r="G116" i="13"/>
  <c r="G41" i="13"/>
  <c r="G43" i="26"/>
  <c r="G42" i="26"/>
  <c r="G41" i="26"/>
  <c r="G384" i="23" l="1"/>
  <c r="AE12" i="30"/>
  <c r="V9" i="30"/>
  <c r="V8" i="30" s="1"/>
  <c r="Q9" i="30"/>
  <c r="O9" i="30"/>
  <c r="O8" i="30" s="1"/>
  <c r="M9" i="30"/>
  <c r="M8" i="30" s="1"/>
  <c r="K9" i="30"/>
  <c r="I9" i="30"/>
  <c r="G9" i="30"/>
  <c r="AF12" i="30" s="1"/>
  <c r="Q8" i="30"/>
  <c r="K8" i="30"/>
  <c r="I8" i="30"/>
  <c r="G8" i="30"/>
  <c r="G12" i="30" s="1"/>
  <c r="AE278" i="29"/>
  <c r="V276" i="29"/>
  <c r="Q276" i="29"/>
  <c r="O276" i="29"/>
  <c r="M276" i="29"/>
  <c r="K276" i="29"/>
  <c r="I276" i="29"/>
  <c r="G276" i="29"/>
  <c r="V275" i="29"/>
  <c r="Q275" i="29"/>
  <c r="O275" i="29"/>
  <c r="O267" i="29" s="1"/>
  <c r="M275" i="29"/>
  <c r="K275" i="29"/>
  <c r="I275" i="29"/>
  <c r="G275" i="29"/>
  <c r="V274" i="29"/>
  <c r="Q274" i="29"/>
  <c r="O274" i="29"/>
  <c r="M274" i="29"/>
  <c r="K274" i="29"/>
  <c r="I274" i="29"/>
  <c r="G274" i="29"/>
  <c r="V273" i="29"/>
  <c r="Q273" i="29"/>
  <c r="O273" i="29"/>
  <c r="K273" i="29"/>
  <c r="I273" i="29"/>
  <c r="G273" i="29"/>
  <c r="M273" i="29" s="1"/>
  <c r="V272" i="29"/>
  <c r="Q272" i="29"/>
  <c r="O272" i="29"/>
  <c r="M272" i="29"/>
  <c r="K272" i="29"/>
  <c r="I272" i="29"/>
  <c r="G272" i="29"/>
  <c r="V271" i="29"/>
  <c r="Q271" i="29"/>
  <c r="O271" i="29"/>
  <c r="K271" i="29"/>
  <c r="I271" i="29"/>
  <c r="G271" i="29"/>
  <c r="M271" i="29" s="1"/>
  <c r="V270" i="29"/>
  <c r="Q270" i="29"/>
  <c r="O270" i="29"/>
  <c r="M270" i="29"/>
  <c r="K270" i="29"/>
  <c r="I270" i="29"/>
  <c r="G270" i="29"/>
  <c r="V269" i="29"/>
  <c r="Q269" i="29"/>
  <c r="O269" i="29"/>
  <c r="K269" i="29"/>
  <c r="I269" i="29"/>
  <c r="G269" i="29"/>
  <c r="V268" i="29"/>
  <c r="Q268" i="29"/>
  <c r="Q267" i="29" s="1"/>
  <c r="O268" i="29"/>
  <c r="M268" i="29"/>
  <c r="K268" i="29"/>
  <c r="I268" i="29"/>
  <c r="G268" i="29"/>
  <c r="V267" i="29"/>
  <c r="V266" i="29"/>
  <c r="Q266" i="29"/>
  <c r="O266" i="29"/>
  <c r="M266" i="29"/>
  <c r="K266" i="29"/>
  <c r="I266" i="29"/>
  <c r="G266" i="29"/>
  <c r="V265" i="29"/>
  <c r="Q265" i="29"/>
  <c r="O265" i="29"/>
  <c r="O260" i="29" s="1"/>
  <c r="K265" i="29"/>
  <c r="I265" i="29"/>
  <c r="G265" i="29"/>
  <c r="M265" i="29" s="1"/>
  <c r="V263" i="29"/>
  <c r="Q263" i="29"/>
  <c r="O263" i="29"/>
  <c r="M263" i="29"/>
  <c r="K263" i="29"/>
  <c r="I263" i="29"/>
  <c r="G263" i="29"/>
  <c r="BA262" i="29"/>
  <c r="V261" i="29"/>
  <c r="Q261" i="29"/>
  <c r="O261" i="29"/>
  <c r="M261" i="29"/>
  <c r="M260" i="29" s="1"/>
  <c r="K261" i="29"/>
  <c r="I261" i="29"/>
  <c r="I260" i="29" s="1"/>
  <c r="G261" i="29"/>
  <c r="K260" i="29"/>
  <c r="G260" i="29"/>
  <c r="V259" i="29"/>
  <c r="Q259" i="29"/>
  <c r="O259" i="29"/>
  <c r="M259" i="29"/>
  <c r="K259" i="29"/>
  <c r="I259" i="29"/>
  <c r="G259" i="29"/>
  <c r="V258" i="29"/>
  <c r="Q258" i="29"/>
  <c r="O258" i="29"/>
  <c r="K258" i="29"/>
  <c r="I258" i="29"/>
  <c r="G258" i="29"/>
  <c r="M258" i="29" s="1"/>
  <c r="V257" i="29"/>
  <c r="Q257" i="29"/>
  <c r="O257" i="29"/>
  <c r="M257" i="29"/>
  <c r="K257" i="29"/>
  <c r="I257" i="29"/>
  <c r="G257" i="29"/>
  <c r="V256" i="29"/>
  <c r="Q256" i="29"/>
  <c r="O256" i="29"/>
  <c r="K256" i="29"/>
  <c r="I256" i="29"/>
  <c r="G256" i="29"/>
  <c r="M256" i="29" s="1"/>
  <c r="Q255" i="29"/>
  <c r="O255" i="29"/>
  <c r="K255" i="29"/>
  <c r="I255" i="29"/>
  <c r="I253" i="29" s="1"/>
  <c r="G255" i="29"/>
  <c r="M255" i="29" s="1"/>
  <c r="Q254" i="29"/>
  <c r="O254" i="29"/>
  <c r="K254" i="29"/>
  <c r="K253" i="29" s="1"/>
  <c r="I254" i="29"/>
  <c r="G254" i="29"/>
  <c r="V252" i="29"/>
  <c r="Q252" i="29"/>
  <c r="O252" i="29"/>
  <c r="K252" i="29"/>
  <c r="I252" i="29"/>
  <c r="G252" i="29"/>
  <c r="M252" i="29" s="1"/>
  <c r="V251" i="29"/>
  <c r="Q251" i="29"/>
  <c r="O251" i="29"/>
  <c r="M251" i="29"/>
  <c r="K251" i="29"/>
  <c r="I251" i="29"/>
  <c r="G251" i="29"/>
  <c r="V250" i="29"/>
  <c r="Q250" i="29"/>
  <c r="O250" i="29"/>
  <c r="M250" i="29"/>
  <c r="K250" i="29"/>
  <c r="I250" i="29"/>
  <c r="G250" i="29"/>
  <c r="V249" i="29"/>
  <c r="Q249" i="29"/>
  <c r="O249" i="29"/>
  <c r="M249" i="29"/>
  <c r="K249" i="29"/>
  <c r="I249" i="29"/>
  <c r="G249" i="29"/>
  <c r="V248" i="29"/>
  <c r="Q248" i="29"/>
  <c r="O248" i="29"/>
  <c r="K248" i="29"/>
  <c r="I248" i="29"/>
  <c r="G248" i="29"/>
  <c r="M248" i="29" s="1"/>
  <c r="V247" i="29"/>
  <c r="Q247" i="29"/>
  <c r="O247" i="29"/>
  <c r="K247" i="29"/>
  <c r="I247" i="29"/>
  <c r="G247" i="29"/>
  <c r="M247" i="29" s="1"/>
  <c r="V246" i="29"/>
  <c r="Q246" i="29"/>
  <c r="O246" i="29"/>
  <c r="K246" i="29"/>
  <c r="I246" i="29"/>
  <c r="G246" i="29"/>
  <c r="M246" i="29" s="1"/>
  <c r="V244" i="29"/>
  <c r="V243" i="29" s="1"/>
  <c r="Q244" i="29"/>
  <c r="O244" i="29"/>
  <c r="O243" i="29" s="1"/>
  <c r="M244" i="29"/>
  <c r="K244" i="29"/>
  <c r="I244" i="29"/>
  <c r="G244" i="29"/>
  <c r="Q243" i="29"/>
  <c r="G243" i="29"/>
  <c r="V242" i="29"/>
  <c r="Q242" i="29"/>
  <c r="O242" i="29"/>
  <c r="M242" i="29"/>
  <c r="K242" i="29"/>
  <c r="I242" i="29"/>
  <c r="G242" i="29"/>
  <c r="V241" i="29"/>
  <c r="Q241" i="29"/>
  <c r="O241" i="29"/>
  <c r="K241" i="29"/>
  <c r="I241" i="29"/>
  <c r="G241" i="29"/>
  <c r="M241" i="29" s="1"/>
  <c r="V240" i="29"/>
  <c r="Q240" i="29"/>
  <c r="O240" i="29"/>
  <c r="M240" i="29"/>
  <c r="K240" i="29"/>
  <c r="I240" i="29"/>
  <c r="G240" i="29"/>
  <c r="V239" i="29"/>
  <c r="Q239" i="29"/>
  <c r="O239" i="29"/>
  <c r="K239" i="29"/>
  <c r="I239" i="29"/>
  <c r="G239" i="29"/>
  <c r="M239" i="29" s="1"/>
  <c r="V238" i="29"/>
  <c r="Q238" i="29"/>
  <c r="O238" i="29"/>
  <c r="K238" i="29"/>
  <c r="I238" i="29"/>
  <c r="G238" i="29"/>
  <c r="M238" i="29" s="1"/>
  <c r="V237" i="29"/>
  <c r="Q237" i="29"/>
  <c r="O237" i="29"/>
  <c r="K237" i="29"/>
  <c r="I237" i="29"/>
  <c r="G237" i="29"/>
  <c r="M237" i="29" s="1"/>
  <c r="V236" i="29"/>
  <c r="Q236" i="29"/>
  <c r="O236" i="29"/>
  <c r="M236" i="29"/>
  <c r="K236" i="29"/>
  <c r="I236" i="29"/>
  <c r="G236" i="29"/>
  <c r="V235" i="29"/>
  <c r="Q235" i="29"/>
  <c r="O235" i="29"/>
  <c r="K235" i="29"/>
  <c r="I235" i="29"/>
  <c r="G235" i="29"/>
  <c r="M235" i="29" s="1"/>
  <c r="V234" i="29"/>
  <c r="Q234" i="29"/>
  <c r="O234" i="29"/>
  <c r="M234" i="29"/>
  <c r="K234" i="29"/>
  <c r="I234" i="29"/>
  <c r="G234" i="29"/>
  <c r="V233" i="29"/>
  <c r="Q233" i="29"/>
  <c r="O233" i="29"/>
  <c r="M233" i="29"/>
  <c r="K233" i="29"/>
  <c r="I233" i="29"/>
  <c r="G233" i="29"/>
  <c r="V232" i="29"/>
  <c r="Q232" i="29"/>
  <c r="O232" i="29"/>
  <c r="M232" i="29"/>
  <c r="K232" i="29"/>
  <c r="I232" i="29"/>
  <c r="G232" i="29"/>
  <c r="V231" i="29"/>
  <c r="Q231" i="29"/>
  <c r="O231" i="29"/>
  <c r="K231" i="29"/>
  <c r="I231" i="29"/>
  <c r="G231" i="29"/>
  <c r="M231" i="29" s="1"/>
  <c r="V230" i="29"/>
  <c r="Q230" i="29"/>
  <c r="O230" i="29"/>
  <c r="K230" i="29"/>
  <c r="I230" i="29"/>
  <c r="G230" i="29"/>
  <c r="M230" i="29" s="1"/>
  <c r="V229" i="29"/>
  <c r="Q229" i="29"/>
  <c r="O229" i="29"/>
  <c r="O225" i="29" s="1"/>
  <c r="K229" i="29"/>
  <c r="I229" i="29"/>
  <c r="G229" i="29"/>
  <c r="M229" i="29" s="1"/>
  <c r="V228" i="29"/>
  <c r="Q228" i="29"/>
  <c r="O228" i="29"/>
  <c r="M228" i="29"/>
  <c r="K228" i="29"/>
  <c r="I228" i="29"/>
  <c r="G228" i="29"/>
  <c r="V226" i="29"/>
  <c r="Q226" i="29"/>
  <c r="Q225" i="29" s="1"/>
  <c r="O226" i="29"/>
  <c r="K226" i="29"/>
  <c r="I226" i="29"/>
  <c r="G226" i="29"/>
  <c r="V224" i="29"/>
  <c r="Q224" i="29"/>
  <c r="O224" i="29"/>
  <c r="M224" i="29"/>
  <c r="K224" i="29"/>
  <c r="I224" i="29"/>
  <c r="G224" i="29"/>
  <c r="V223" i="29"/>
  <c r="Q223" i="29"/>
  <c r="O223" i="29"/>
  <c r="M223" i="29"/>
  <c r="K223" i="29"/>
  <c r="I223" i="29"/>
  <c r="G223" i="29"/>
  <c r="V222" i="29"/>
  <c r="Q222" i="29"/>
  <c r="O222" i="29"/>
  <c r="K222" i="29"/>
  <c r="I222" i="29"/>
  <c r="G222" i="29"/>
  <c r="M222" i="29" s="1"/>
  <c r="V221" i="29"/>
  <c r="Q221" i="29"/>
  <c r="O221" i="29"/>
  <c r="K221" i="29"/>
  <c r="I221" i="29"/>
  <c r="G221" i="29"/>
  <c r="M221" i="29" s="1"/>
  <c r="V220" i="29"/>
  <c r="Q220" i="29"/>
  <c r="O220" i="29"/>
  <c r="K220" i="29"/>
  <c r="I220" i="29"/>
  <c r="G220" i="29"/>
  <c r="M220" i="29" s="1"/>
  <c r="V219" i="29"/>
  <c r="Q219" i="29"/>
  <c r="O219" i="29"/>
  <c r="M219" i="29"/>
  <c r="K219" i="29"/>
  <c r="I219" i="29"/>
  <c r="G219" i="29"/>
  <c r="V218" i="29"/>
  <c r="Q218" i="29"/>
  <c r="O218" i="29"/>
  <c r="K218" i="29"/>
  <c r="I218" i="29"/>
  <c r="G218" i="29"/>
  <c r="M218" i="29" s="1"/>
  <c r="V217" i="29"/>
  <c r="Q217" i="29"/>
  <c r="O217" i="29"/>
  <c r="M217" i="29"/>
  <c r="K217" i="29"/>
  <c r="I217" i="29"/>
  <c r="G217" i="29"/>
  <c r="Q216" i="29"/>
  <c r="O216" i="29"/>
  <c r="M216" i="29"/>
  <c r="K216" i="29"/>
  <c r="I216" i="29"/>
  <c r="G216" i="29"/>
  <c r="V215" i="29"/>
  <c r="Q215" i="29"/>
  <c r="O215" i="29"/>
  <c r="K215" i="29"/>
  <c r="I215" i="29"/>
  <c r="G215" i="29"/>
  <c r="M215" i="29" s="1"/>
  <c r="V214" i="29"/>
  <c r="Q214" i="29"/>
  <c r="O214" i="29"/>
  <c r="M214" i="29"/>
  <c r="K214" i="29"/>
  <c r="I214" i="29"/>
  <c r="G214" i="29"/>
  <c r="V213" i="29"/>
  <c r="Q213" i="29"/>
  <c r="O213" i="29"/>
  <c r="K213" i="29"/>
  <c r="I213" i="29"/>
  <c r="G213" i="29"/>
  <c r="M213" i="29" s="1"/>
  <c r="V212" i="29"/>
  <c r="Q212" i="29"/>
  <c r="O212" i="29"/>
  <c r="M212" i="29"/>
  <c r="K212" i="29"/>
  <c r="I212" i="29"/>
  <c r="G212" i="29"/>
  <c r="V211" i="29"/>
  <c r="Q211" i="29"/>
  <c r="O211" i="29"/>
  <c r="K211" i="29"/>
  <c r="I211" i="29"/>
  <c r="G211" i="29"/>
  <c r="M211" i="29" s="1"/>
  <c r="V210" i="29"/>
  <c r="Q210" i="29"/>
  <c r="O210" i="29"/>
  <c r="M210" i="29"/>
  <c r="K210" i="29"/>
  <c r="I210" i="29"/>
  <c r="G210" i="29"/>
  <c r="V209" i="29"/>
  <c r="Q209" i="29"/>
  <c r="O209" i="29"/>
  <c r="K209" i="29"/>
  <c r="I209" i="29"/>
  <c r="G209" i="29"/>
  <c r="M209" i="29" s="1"/>
  <c r="V208" i="29"/>
  <c r="Q208" i="29"/>
  <c r="O208" i="29"/>
  <c r="M208" i="29"/>
  <c r="K208" i="29"/>
  <c r="I208" i="29"/>
  <c r="G208" i="29"/>
  <c r="V207" i="29"/>
  <c r="Q207" i="29"/>
  <c r="O207" i="29"/>
  <c r="K207" i="29"/>
  <c r="I207" i="29"/>
  <c r="G207" i="29"/>
  <c r="M207" i="29" s="1"/>
  <c r="V206" i="29"/>
  <c r="Q206" i="29"/>
  <c r="O206" i="29"/>
  <c r="K206" i="29"/>
  <c r="I206" i="29"/>
  <c r="G206" i="29"/>
  <c r="M206" i="29" s="1"/>
  <c r="V205" i="29"/>
  <c r="Q205" i="29"/>
  <c r="O205" i="29"/>
  <c r="K205" i="29"/>
  <c r="I205" i="29"/>
  <c r="G205" i="29"/>
  <c r="M205" i="29" s="1"/>
  <c r="V204" i="29"/>
  <c r="Q204" i="29"/>
  <c r="O204" i="29"/>
  <c r="M204" i="29"/>
  <c r="K204" i="29"/>
  <c r="I204" i="29"/>
  <c r="G204" i="29"/>
  <c r="V203" i="29"/>
  <c r="Q203" i="29"/>
  <c r="O203" i="29"/>
  <c r="K203" i="29"/>
  <c r="I203" i="29"/>
  <c r="G203" i="29"/>
  <c r="M203" i="29" s="1"/>
  <c r="V202" i="29"/>
  <c r="Q202" i="29"/>
  <c r="O202" i="29"/>
  <c r="M202" i="29"/>
  <c r="K202" i="29"/>
  <c r="I202" i="29"/>
  <c r="G202" i="29"/>
  <c r="V201" i="29"/>
  <c r="Q201" i="29"/>
  <c r="O201" i="29"/>
  <c r="M201" i="29"/>
  <c r="K201" i="29"/>
  <c r="I201" i="29"/>
  <c r="G201" i="29"/>
  <c r="V200" i="29"/>
  <c r="Q200" i="29"/>
  <c r="O200" i="29"/>
  <c r="M200" i="29"/>
  <c r="K200" i="29"/>
  <c r="I200" i="29"/>
  <c r="G200" i="29"/>
  <c r="V199" i="29"/>
  <c r="Q199" i="29"/>
  <c r="O199" i="29"/>
  <c r="K199" i="29"/>
  <c r="I199" i="29"/>
  <c r="G199" i="29"/>
  <c r="M199" i="29" s="1"/>
  <c r="V198" i="29"/>
  <c r="Q198" i="29"/>
  <c r="O198" i="29"/>
  <c r="K198" i="29"/>
  <c r="I198" i="29"/>
  <c r="G198" i="29"/>
  <c r="M198" i="29" s="1"/>
  <c r="V197" i="29"/>
  <c r="Q197" i="29"/>
  <c r="O197" i="29"/>
  <c r="K197" i="29"/>
  <c r="I197" i="29"/>
  <c r="G197" i="29"/>
  <c r="M197" i="29" s="1"/>
  <c r="V196" i="29"/>
  <c r="Q196" i="29"/>
  <c r="O196" i="29"/>
  <c r="M196" i="29"/>
  <c r="K196" i="29"/>
  <c r="I196" i="29"/>
  <c r="G196" i="29"/>
  <c r="V195" i="29"/>
  <c r="Q195" i="29"/>
  <c r="O195" i="29"/>
  <c r="K195" i="29"/>
  <c r="I195" i="29"/>
  <c r="G195" i="29"/>
  <c r="M195" i="29" s="1"/>
  <c r="V194" i="29"/>
  <c r="Q194" i="29"/>
  <c r="O194" i="29"/>
  <c r="M194" i="29"/>
  <c r="K194" i="29"/>
  <c r="I194" i="29"/>
  <c r="G194" i="29"/>
  <c r="V193" i="29"/>
  <c r="Q193" i="29"/>
  <c r="O193" i="29"/>
  <c r="K193" i="29"/>
  <c r="I193" i="29"/>
  <c r="G193" i="29"/>
  <c r="M193" i="29" s="1"/>
  <c r="Q192" i="29"/>
  <c r="O192" i="29"/>
  <c r="K192" i="29"/>
  <c r="I192" i="29"/>
  <c r="G192" i="29"/>
  <c r="M192" i="29" s="1"/>
  <c r="V191" i="29"/>
  <c r="Q191" i="29"/>
  <c r="O191" i="29"/>
  <c r="M191" i="29"/>
  <c r="K191" i="29"/>
  <c r="I191" i="29"/>
  <c r="G191" i="29"/>
  <c r="Q190" i="29"/>
  <c r="M190" i="29"/>
  <c r="I190" i="29"/>
  <c r="G190" i="29"/>
  <c r="Q189" i="29"/>
  <c r="O189" i="29"/>
  <c r="M189" i="29"/>
  <c r="K189" i="29"/>
  <c r="I189" i="29"/>
  <c r="G189" i="29"/>
  <c r="Q188" i="29"/>
  <c r="I188" i="29"/>
  <c r="G188" i="29"/>
  <c r="M188" i="29" s="1"/>
  <c r="Q187" i="29"/>
  <c r="O187" i="29"/>
  <c r="M187" i="29"/>
  <c r="K187" i="29"/>
  <c r="I187" i="29"/>
  <c r="G187" i="29"/>
  <c r="Q186" i="29"/>
  <c r="O186" i="29"/>
  <c r="M186" i="29"/>
  <c r="K186" i="29"/>
  <c r="I186" i="29"/>
  <c r="G186" i="29"/>
  <c r="Q185" i="29"/>
  <c r="O185" i="29"/>
  <c r="M185" i="29"/>
  <c r="K185" i="29"/>
  <c r="I185" i="29"/>
  <c r="G185" i="29"/>
  <c r="Q184" i="29"/>
  <c r="O184" i="29"/>
  <c r="M184" i="29"/>
  <c r="K184" i="29"/>
  <c r="I184" i="29"/>
  <c r="G184" i="29"/>
  <c r="Q183" i="29"/>
  <c r="O183" i="29"/>
  <c r="M183" i="29"/>
  <c r="K183" i="29"/>
  <c r="I183" i="29"/>
  <c r="G183" i="29"/>
  <c r="Q182" i="29"/>
  <c r="O182" i="29"/>
  <c r="M182" i="29"/>
  <c r="K182" i="29"/>
  <c r="I182" i="29"/>
  <c r="G182" i="29"/>
  <c r="Q181" i="29"/>
  <c r="O181" i="29"/>
  <c r="M181" i="29"/>
  <c r="K181" i="29"/>
  <c r="I181" i="29"/>
  <c r="G181" i="29"/>
  <c r="Q180" i="29"/>
  <c r="O180" i="29"/>
  <c r="M180" i="29"/>
  <c r="K180" i="29"/>
  <c r="I180" i="29"/>
  <c r="G180" i="29"/>
  <c r="Q179" i="29"/>
  <c r="O179" i="29"/>
  <c r="M179" i="29"/>
  <c r="K179" i="29"/>
  <c r="I179" i="29"/>
  <c r="G179" i="29"/>
  <c r="V178" i="29"/>
  <c r="Q178" i="29"/>
  <c r="O178" i="29"/>
  <c r="K178" i="29"/>
  <c r="I178" i="29"/>
  <c r="G178" i="29"/>
  <c r="M178" i="29" s="1"/>
  <c r="Q177" i="29"/>
  <c r="O177" i="29"/>
  <c r="K177" i="29"/>
  <c r="I177" i="29"/>
  <c r="G177" i="29"/>
  <c r="M177" i="29" s="1"/>
  <c r="Q176" i="29"/>
  <c r="O176" i="29"/>
  <c r="K176" i="29"/>
  <c r="I176" i="29"/>
  <c r="G176" i="29"/>
  <c r="M176" i="29" s="1"/>
  <c r="Q175" i="29"/>
  <c r="O175" i="29"/>
  <c r="K175" i="29"/>
  <c r="I175" i="29"/>
  <c r="G175" i="29"/>
  <c r="M175" i="29" s="1"/>
  <c r="Q174" i="29"/>
  <c r="O174" i="29"/>
  <c r="M174" i="29"/>
  <c r="K174" i="29"/>
  <c r="I174" i="29"/>
  <c r="G174" i="29"/>
  <c r="Q173" i="29"/>
  <c r="O173" i="29"/>
  <c r="K173" i="29"/>
  <c r="I173" i="29"/>
  <c r="G173" i="29"/>
  <c r="M173" i="29" s="1"/>
  <c r="Q172" i="29"/>
  <c r="O172" i="29"/>
  <c r="K172" i="29"/>
  <c r="I172" i="29"/>
  <c r="G172" i="29"/>
  <c r="M172" i="29" s="1"/>
  <c r="Q171" i="29"/>
  <c r="Q162" i="29" s="1"/>
  <c r="O171" i="29"/>
  <c r="K171" i="29"/>
  <c r="I171" i="29"/>
  <c r="G171" i="29"/>
  <c r="M171" i="29" s="1"/>
  <c r="V170" i="29"/>
  <c r="Q170" i="29"/>
  <c r="O170" i="29"/>
  <c r="M170" i="29"/>
  <c r="K170" i="29"/>
  <c r="I170" i="29"/>
  <c r="G170" i="29"/>
  <c r="V169" i="29"/>
  <c r="Q169" i="29"/>
  <c r="O169" i="29"/>
  <c r="K169" i="29"/>
  <c r="I169" i="29"/>
  <c r="G169" i="29"/>
  <c r="M169" i="29" s="1"/>
  <c r="V168" i="29"/>
  <c r="Q168" i="29"/>
  <c r="O168" i="29"/>
  <c r="M168" i="29"/>
  <c r="K168" i="29"/>
  <c r="I168" i="29"/>
  <c r="G168" i="29"/>
  <c r="V167" i="29"/>
  <c r="Q167" i="29"/>
  <c r="O167" i="29"/>
  <c r="K167" i="29"/>
  <c r="I167" i="29"/>
  <c r="G167" i="29"/>
  <c r="M167" i="29" s="1"/>
  <c r="V166" i="29"/>
  <c r="Q166" i="29"/>
  <c r="O166" i="29"/>
  <c r="M166" i="29"/>
  <c r="K166" i="29"/>
  <c r="I166" i="29"/>
  <c r="G166" i="29"/>
  <c r="V165" i="29"/>
  <c r="Q165" i="29"/>
  <c r="O165" i="29"/>
  <c r="O162" i="29" s="1"/>
  <c r="K165" i="29"/>
  <c r="I165" i="29"/>
  <c r="G165" i="29"/>
  <c r="M165" i="29" s="1"/>
  <c r="V164" i="29"/>
  <c r="Q164" i="29"/>
  <c r="O164" i="29"/>
  <c r="M164" i="29"/>
  <c r="K164" i="29"/>
  <c r="I164" i="29"/>
  <c r="G164" i="29"/>
  <c r="V163" i="29"/>
  <c r="Q163" i="29"/>
  <c r="O163" i="29"/>
  <c r="K163" i="29"/>
  <c r="I163" i="29"/>
  <c r="G163" i="29"/>
  <c r="V161" i="29"/>
  <c r="Q161" i="29"/>
  <c r="O161" i="29"/>
  <c r="M161" i="29"/>
  <c r="K161" i="29"/>
  <c r="I161" i="29"/>
  <c r="G161" i="29"/>
  <c r="V160" i="29"/>
  <c r="Q160" i="29"/>
  <c r="O160" i="29"/>
  <c r="M160" i="29"/>
  <c r="K160" i="29"/>
  <c r="I160" i="29"/>
  <c r="G160" i="29"/>
  <c r="V159" i="29"/>
  <c r="Q159" i="29"/>
  <c r="O159" i="29"/>
  <c r="K159" i="29"/>
  <c r="I159" i="29"/>
  <c r="G159" i="29"/>
  <c r="M159" i="29" s="1"/>
  <c r="V158" i="29"/>
  <c r="Q158" i="29"/>
  <c r="O158" i="29"/>
  <c r="M158" i="29"/>
  <c r="K158" i="29"/>
  <c r="I158" i="29"/>
  <c r="G158" i="29"/>
  <c r="V157" i="29"/>
  <c r="Q157" i="29"/>
  <c r="O157" i="29"/>
  <c r="K157" i="29"/>
  <c r="I157" i="29"/>
  <c r="G157" i="29"/>
  <c r="M157" i="29" s="1"/>
  <c r="V156" i="29"/>
  <c r="Q156" i="29"/>
  <c r="O156" i="29"/>
  <c r="M156" i="29"/>
  <c r="K156" i="29"/>
  <c r="I156" i="29"/>
  <c r="G156" i="29"/>
  <c r="V155" i="29"/>
  <c r="Q155" i="29"/>
  <c r="O155" i="29"/>
  <c r="K155" i="29"/>
  <c r="I155" i="29"/>
  <c r="G155" i="29"/>
  <c r="M155" i="29" s="1"/>
  <c r="V154" i="29"/>
  <c r="Q154" i="29"/>
  <c r="O154" i="29"/>
  <c r="M154" i="29"/>
  <c r="K154" i="29"/>
  <c r="I154" i="29"/>
  <c r="G154" i="29"/>
  <c r="V153" i="29"/>
  <c r="Q153" i="29"/>
  <c r="O153" i="29"/>
  <c r="K153" i="29"/>
  <c r="I153" i="29"/>
  <c r="G153" i="29"/>
  <c r="M153" i="29" s="1"/>
  <c r="V152" i="29"/>
  <c r="Q152" i="29"/>
  <c r="O152" i="29"/>
  <c r="M152" i="29"/>
  <c r="K152" i="29"/>
  <c r="I152" i="29"/>
  <c r="G152" i="29"/>
  <c r="V151" i="29"/>
  <c r="Q151" i="29"/>
  <c r="O151" i="29"/>
  <c r="K151" i="29"/>
  <c r="I151" i="29"/>
  <c r="G151" i="29"/>
  <c r="M151" i="29" s="1"/>
  <c r="V150" i="29"/>
  <c r="Q150" i="29"/>
  <c r="O150" i="29"/>
  <c r="K150" i="29"/>
  <c r="I150" i="29"/>
  <c r="G150" i="29"/>
  <c r="M150" i="29" s="1"/>
  <c r="V149" i="29"/>
  <c r="Q149" i="29"/>
  <c r="O149" i="29"/>
  <c r="K149" i="29"/>
  <c r="I149" i="29"/>
  <c r="G149" i="29"/>
  <c r="M149" i="29" s="1"/>
  <c r="V148" i="29"/>
  <c r="Q148" i="29"/>
  <c r="O148" i="29"/>
  <c r="M148" i="29"/>
  <c r="K148" i="29"/>
  <c r="I148" i="29"/>
  <c r="G148" i="29"/>
  <c r="V147" i="29"/>
  <c r="Q147" i="29"/>
  <c r="O147" i="29"/>
  <c r="K147" i="29"/>
  <c r="I147" i="29"/>
  <c r="G147" i="29"/>
  <c r="M147" i="29" s="1"/>
  <c r="V146" i="29"/>
  <c r="Q146" i="29"/>
  <c r="O146" i="29"/>
  <c r="M146" i="29"/>
  <c r="K146" i="29"/>
  <c r="I146" i="29"/>
  <c r="G146" i="29"/>
  <c r="V145" i="29"/>
  <c r="Q145" i="29"/>
  <c r="O145" i="29"/>
  <c r="M145" i="29"/>
  <c r="K145" i="29"/>
  <c r="I145" i="29"/>
  <c r="G145" i="29"/>
  <c r="V144" i="29"/>
  <c r="Q144" i="29"/>
  <c r="O144" i="29"/>
  <c r="M144" i="29"/>
  <c r="K144" i="29"/>
  <c r="I144" i="29"/>
  <c r="G144" i="29"/>
  <c r="V143" i="29"/>
  <c r="Q143" i="29"/>
  <c r="O143" i="29"/>
  <c r="K143" i="29"/>
  <c r="I143" i="29"/>
  <c r="G143" i="29"/>
  <c r="M143" i="29" s="1"/>
  <c r="V142" i="29"/>
  <c r="Q142" i="29"/>
  <c r="O142" i="29"/>
  <c r="K142" i="29"/>
  <c r="I142" i="29"/>
  <c r="G142" i="29"/>
  <c r="M142" i="29" s="1"/>
  <c r="V141" i="29"/>
  <c r="Q141" i="29"/>
  <c r="O141" i="29"/>
  <c r="K141" i="29"/>
  <c r="I141" i="29"/>
  <c r="G141" i="29"/>
  <c r="M141" i="29" s="1"/>
  <c r="V140" i="29"/>
  <c r="Q140" i="29"/>
  <c r="O140" i="29"/>
  <c r="M140" i="29"/>
  <c r="K140" i="29"/>
  <c r="I140" i="29"/>
  <c r="G140" i="29"/>
  <c r="V139" i="29"/>
  <c r="Q139" i="29"/>
  <c r="O139" i="29"/>
  <c r="K139" i="29"/>
  <c r="I139" i="29"/>
  <c r="G139" i="29"/>
  <c r="M139" i="29" s="1"/>
  <c r="V138" i="29"/>
  <c r="Q138" i="29"/>
  <c r="O138" i="29"/>
  <c r="M138" i="29"/>
  <c r="K138" i="29"/>
  <c r="I138" i="29"/>
  <c r="G138" i="29"/>
  <c r="V137" i="29"/>
  <c r="Q137" i="29"/>
  <c r="O137" i="29"/>
  <c r="K137" i="29"/>
  <c r="I137" i="29"/>
  <c r="G137" i="29"/>
  <c r="M137" i="29" s="1"/>
  <c r="V136" i="29"/>
  <c r="Q136" i="29"/>
  <c r="O136" i="29"/>
  <c r="M136" i="29"/>
  <c r="K136" i="29"/>
  <c r="I136" i="29"/>
  <c r="G136" i="29"/>
  <c r="V135" i="29"/>
  <c r="Q135" i="29"/>
  <c r="O135" i="29"/>
  <c r="K135" i="29"/>
  <c r="I135" i="29"/>
  <c r="G135" i="29"/>
  <c r="M135" i="29" s="1"/>
  <c r="V134" i="29"/>
  <c r="Q134" i="29"/>
  <c r="O134" i="29"/>
  <c r="M134" i="29"/>
  <c r="K134" i="29"/>
  <c r="I134" i="29"/>
  <c r="G134" i="29"/>
  <c r="V133" i="29"/>
  <c r="Q133" i="29"/>
  <c r="O133" i="29"/>
  <c r="K133" i="29"/>
  <c r="I133" i="29"/>
  <c r="G133" i="29"/>
  <c r="M133" i="29" s="1"/>
  <c r="V132" i="29"/>
  <c r="Q132" i="29"/>
  <c r="O132" i="29"/>
  <c r="M132" i="29"/>
  <c r="K132" i="29"/>
  <c r="I132" i="29"/>
  <c r="G132" i="29"/>
  <c r="V131" i="29"/>
  <c r="Q131" i="29"/>
  <c r="O131" i="29"/>
  <c r="K131" i="29"/>
  <c r="I131" i="29"/>
  <c r="G131" i="29"/>
  <c r="M131" i="29" s="1"/>
  <c r="V130" i="29"/>
  <c r="Q130" i="29"/>
  <c r="O130" i="29"/>
  <c r="M130" i="29"/>
  <c r="K130" i="29"/>
  <c r="I130" i="29"/>
  <c r="G130" i="29"/>
  <c r="V129" i="29"/>
  <c r="Q129" i="29"/>
  <c r="O129" i="29"/>
  <c r="M129" i="29"/>
  <c r="K129" i="29"/>
  <c r="I129" i="29"/>
  <c r="G129" i="29"/>
  <c r="V128" i="29"/>
  <c r="Q128" i="29"/>
  <c r="O128" i="29"/>
  <c r="M128" i="29"/>
  <c r="K128" i="29"/>
  <c r="I128" i="29"/>
  <c r="G128" i="29"/>
  <c r="V127" i="29"/>
  <c r="Q127" i="29"/>
  <c r="O127" i="29"/>
  <c r="K127" i="29"/>
  <c r="I127" i="29"/>
  <c r="G127" i="29"/>
  <c r="M127" i="29" s="1"/>
  <c r="V126" i="29"/>
  <c r="Q126" i="29"/>
  <c r="O126" i="29"/>
  <c r="M126" i="29"/>
  <c r="K126" i="29"/>
  <c r="I126" i="29"/>
  <c r="G126" i="29"/>
  <c r="V125" i="29"/>
  <c r="Q125" i="29"/>
  <c r="O125" i="29"/>
  <c r="K125" i="29"/>
  <c r="I125" i="29"/>
  <c r="G125" i="29"/>
  <c r="M125" i="29" s="1"/>
  <c r="V124" i="29"/>
  <c r="Q124" i="29"/>
  <c r="O124" i="29"/>
  <c r="M124" i="29"/>
  <c r="K124" i="29"/>
  <c r="I124" i="29"/>
  <c r="G124" i="29"/>
  <c r="V123" i="29"/>
  <c r="Q123" i="29"/>
  <c r="O123" i="29"/>
  <c r="K123" i="29"/>
  <c r="I123" i="29"/>
  <c r="G123" i="29"/>
  <c r="M123" i="29" s="1"/>
  <c r="V122" i="29"/>
  <c r="Q122" i="29"/>
  <c r="O122" i="29"/>
  <c r="M122" i="29"/>
  <c r="K122" i="29"/>
  <c r="I122" i="29"/>
  <c r="G122" i="29"/>
  <c r="V121" i="29"/>
  <c r="Q121" i="29"/>
  <c r="O121" i="29"/>
  <c r="K121" i="29"/>
  <c r="I121" i="29"/>
  <c r="G121" i="29"/>
  <c r="M121" i="29" s="1"/>
  <c r="V120" i="29"/>
  <c r="Q120" i="29"/>
  <c r="O120" i="29"/>
  <c r="M120" i="29"/>
  <c r="K120" i="29"/>
  <c r="I120" i="29"/>
  <c r="G120" i="29"/>
  <c r="V119" i="29"/>
  <c r="Q119" i="29"/>
  <c r="O119" i="29"/>
  <c r="K119" i="29"/>
  <c r="I119" i="29"/>
  <c r="G119" i="29"/>
  <c r="M119" i="29" s="1"/>
  <c r="V118" i="29"/>
  <c r="Q118" i="29"/>
  <c r="O118" i="29"/>
  <c r="K118" i="29"/>
  <c r="I118" i="29"/>
  <c r="G118" i="29"/>
  <c r="V117" i="29"/>
  <c r="Q117" i="29"/>
  <c r="O117" i="29"/>
  <c r="K117" i="29"/>
  <c r="I117" i="29"/>
  <c r="G117" i="29"/>
  <c r="M117" i="29" s="1"/>
  <c r="V116" i="29"/>
  <c r="Q116" i="29"/>
  <c r="O116" i="29"/>
  <c r="M116" i="29"/>
  <c r="K116" i="29"/>
  <c r="I116" i="29"/>
  <c r="G116" i="29"/>
  <c r="K115" i="29"/>
  <c r="V114" i="29"/>
  <c r="Q114" i="29"/>
  <c r="O114" i="29"/>
  <c r="M114" i="29"/>
  <c r="K114" i="29"/>
  <c r="I114" i="29"/>
  <c r="G114" i="29"/>
  <c r="V113" i="29"/>
  <c r="Q113" i="29"/>
  <c r="O113" i="29"/>
  <c r="M113" i="29"/>
  <c r="K113" i="29"/>
  <c r="I113" i="29"/>
  <c r="G113" i="29"/>
  <c r="V112" i="29"/>
  <c r="Q112" i="29"/>
  <c r="O112" i="29"/>
  <c r="M112" i="29"/>
  <c r="K112" i="29"/>
  <c r="I112" i="29"/>
  <c r="G112" i="29"/>
  <c r="V111" i="29"/>
  <c r="Q111" i="29"/>
  <c r="O111" i="29"/>
  <c r="K111" i="29"/>
  <c r="I111" i="29"/>
  <c r="G111" i="29"/>
  <c r="M111" i="29" s="1"/>
  <c r="V110" i="29"/>
  <c r="Q110" i="29"/>
  <c r="O110" i="29"/>
  <c r="M110" i="29"/>
  <c r="K110" i="29"/>
  <c r="I110" i="29"/>
  <c r="G110" i="29"/>
  <c r="V109" i="29"/>
  <c r="Q109" i="29"/>
  <c r="O109" i="29"/>
  <c r="K109" i="29"/>
  <c r="I109" i="29"/>
  <c r="G109" i="29"/>
  <c r="M109" i="29" s="1"/>
  <c r="V108" i="29"/>
  <c r="V103" i="29" s="1"/>
  <c r="Q108" i="29"/>
  <c r="O108" i="29"/>
  <c r="M108" i="29"/>
  <c r="K108" i="29"/>
  <c r="I108" i="29"/>
  <c r="G108" i="29"/>
  <c r="V107" i="29"/>
  <c r="Q107" i="29"/>
  <c r="O107" i="29"/>
  <c r="K107" i="29"/>
  <c r="I107" i="29"/>
  <c r="G107" i="29"/>
  <c r="M107" i="29" s="1"/>
  <c r="V106" i="29"/>
  <c r="Q106" i="29"/>
  <c r="O106" i="29"/>
  <c r="M106" i="29"/>
  <c r="K106" i="29"/>
  <c r="I106" i="29"/>
  <c r="I103" i="29" s="1"/>
  <c r="G106" i="29"/>
  <c r="V105" i="29"/>
  <c r="Q105" i="29"/>
  <c r="O105" i="29"/>
  <c r="O103" i="29" s="1"/>
  <c r="K105" i="29"/>
  <c r="I105" i="29"/>
  <c r="G105" i="29"/>
  <c r="M105" i="29" s="1"/>
  <c r="V104" i="29"/>
  <c r="Q104" i="29"/>
  <c r="O104" i="29"/>
  <c r="M104" i="29"/>
  <c r="K104" i="29"/>
  <c r="I104" i="29"/>
  <c r="G104" i="29"/>
  <c r="V102" i="29"/>
  <c r="V101" i="29" s="1"/>
  <c r="Q102" i="29"/>
  <c r="Q101" i="29" s="1"/>
  <c r="O102" i="29"/>
  <c r="M102" i="29"/>
  <c r="M101" i="29" s="1"/>
  <c r="K102" i="29"/>
  <c r="I102" i="29"/>
  <c r="I101" i="29" s="1"/>
  <c r="G102" i="29"/>
  <c r="O101" i="29"/>
  <c r="K101" i="29"/>
  <c r="G101" i="29"/>
  <c r="V100" i="29"/>
  <c r="Q100" i="29"/>
  <c r="O100" i="29"/>
  <c r="M100" i="29"/>
  <c r="M98" i="29" s="1"/>
  <c r="K100" i="29"/>
  <c r="I100" i="29"/>
  <c r="G100" i="29"/>
  <c r="V99" i="29"/>
  <c r="V98" i="29" s="1"/>
  <c r="Q99" i="29"/>
  <c r="Q98" i="29" s="1"/>
  <c r="M99" i="29"/>
  <c r="K99" i="29"/>
  <c r="K98" i="29" s="1"/>
  <c r="I99" i="29"/>
  <c r="I98" i="29" s="1"/>
  <c r="G99" i="29"/>
  <c r="O98" i="29"/>
  <c r="G98" i="29"/>
  <c r="BA83" i="29"/>
  <c r="V80" i="29"/>
  <c r="Q80" i="29"/>
  <c r="O80" i="29"/>
  <c r="K80" i="29"/>
  <c r="I80" i="29"/>
  <c r="G80" i="29"/>
  <c r="M80" i="29" s="1"/>
  <c r="V79" i="29"/>
  <c r="Q79" i="29"/>
  <c r="O79" i="29"/>
  <c r="M79" i="29"/>
  <c r="K79" i="29"/>
  <c r="I79" i="29"/>
  <c r="G79" i="29"/>
  <c r="V78" i="29"/>
  <c r="Q78" i="29"/>
  <c r="O78" i="29"/>
  <c r="K78" i="29"/>
  <c r="I78" i="29"/>
  <c r="G78" i="29"/>
  <c r="M78" i="29" s="1"/>
  <c r="V77" i="29"/>
  <c r="Q77" i="29"/>
  <c r="O77" i="29"/>
  <c r="M77" i="29"/>
  <c r="K77" i="29"/>
  <c r="I77" i="29"/>
  <c r="G77" i="29"/>
  <c r="V76" i="29"/>
  <c r="Q76" i="29"/>
  <c r="O76" i="29"/>
  <c r="K76" i="29"/>
  <c r="I76" i="29"/>
  <c r="G76" i="29"/>
  <c r="M76" i="29" s="1"/>
  <c r="V75" i="29"/>
  <c r="Q75" i="29"/>
  <c r="O75" i="29"/>
  <c r="M75" i="29"/>
  <c r="K75" i="29"/>
  <c r="I75" i="29"/>
  <c r="G75" i="29"/>
  <c r="V57" i="29"/>
  <c r="Q57" i="29"/>
  <c r="O57" i="29"/>
  <c r="K57" i="29"/>
  <c r="I57" i="29"/>
  <c r="G57" i="29"/>
  <c r="M57" i="29" s="1"/>
  <c r="V38" i="29"/>
  <c r="Q38" i="29"/>
  <c r="O38" i="29"/>
  <c r="O8" i="29" s="1"/>
  <c r="M38" i="29"/>
  <c r="K38" i="29"/>
  <c r="I38" i="29"/>
  <c r="G38" i="29"/>
  <c r="BA26" i="29"/>
  <c r="BA25" i="29"/>
  <c r="BA24" i="29"/>
  <c r="BA23" i="29"/>
  <c r="BA22" i="29"/>
  <c r="V9" i="29"/>
  <c r="Q9" i="29"/>
  <c r="O9" i="29"/>
  <c r="K9" i="29"/>
  <c r="I9" i="29"/>
  <c r="G9" i="29"/>
  <c r="AE92" i="28"/>
  <c r="V90" i="28"/>
  <c r="V89" i="28" s="1"/>
  <c r="Q90" i="28"/>
  <c r="O90" i="28"/>
  <c r="O89" i="28" s="1"/>
  <c r="K90" i="28"/>
  <c r="K89" i="28" s="1"/>
  <c r="I90" i="28"/>
  <c r="G90" i="28"/>
  <c r="M90" i="28" s="1"/>
  <c r="Q89" i="28"/>
  <c r="M89" i="28"/>
  <c r="I89" i="28"/>
  <c r="G89" i="28"/>
  <c r="V88" i="28"/>
  <c r="Q88" i="28"/>
  <c r="O88" i="28"/>
  <c r="O87" i="28" s="1"/>
  <c r="K88" i="28"/>
  <c r="K87" i="28" s="1"/>
  <c r="I88" i="28"/>
  <c r="G88" i="28"/>
  <c r="V87" i="28"/>
  <c r="Q87" i="28"/>
  <c r="I87" i="28"/>
  <c r="V86" i="28"/>
  <c r="Q86" i="28"/>
  <c r="O86" i="28"/>
  <c r="K86" i="28"/>
  <c r="I86" i="28"/>
  <c r="G86" i="28"/>
  <c r="M86" i="28" s="1"/>
  <c r="V85" i="28"/>
  <c r="Q85" i="28"/>
  <c r="O85" i="28"/>
  <c r="M85" i="28"/>
  <c r="K85" i="28"/>
  <c r="I85" i="28"/>
  <c r="G85" i="28"/>
  <c r="V84" i="28"/>
  <c r="Q84" i="28"/>
  <c r="O84" i="28"/>
  <c r="K84" i="28"/>
  <c r="I84" i="28"/>
  <c r="G84" i="28"/>
  <c r="M84" i="28" s="1"/>
  <c r="V82" i="28"/>
  <c r="Q82" i="28"/>
  <c r="O82" i="28"/>
  <c r="M82" i="28"/>
  <c r="K82" i="28"/>
  <c r="I82" i="28"/>
  <c r="G82" i="28"/>
  <c r="V81" i="28"/>
  <c r="Q81" i="28"/>
  <c r="O81" i="28"/>
  <c r="K81" i="28"/>
  <c r="I81" i="28"/>
  <c r="G81" i="28"/>
  <c r="M81" i="28" s="1"/>
  <c r="V80" i="28"/>
  <c r="Q80" i="28"/>
  <c r="O80" i="28"/>
  <c r="M80" i="28"/>
  <c r="K80" i="28"/>
  <c r="I80" i="28"/>
  <c r="G80" i="28"/>
  <c r="V79" i="28"/>
  <c r="Q79" i="28"/>
  <c r="O79" i="28"/>
  <c r="K79" i="28"/>
  <c r="I79" i="28"/>
  <c r="G79" i="28"/>
  <c r="M79" i="28" s="1"/>
  <c r="V78" i="28"/>
  <c r="Q78" i="28"/>
  <c r="O78" i="28"/>
  <c r="M78" i="28"/>
  <c r="K78" i="28"/>
  <c r="I78" i="28"/>
  <c r="G78" i="28"/>
  <c r="V77" i="28"/>
  <c r="Q77" i="28"/>
  <c r="O77" i="28"/>
  <c r="K77" i="28"/>
  <c r="I77" i="28"/>
  <c r="G77" i="28"/>
  <c r="M77" i="28" s="1"/>
  <c r="V76" i="28"/>
  <c r="Q76" i="28"/>
  <c r="O76" i="28"/>
  <c r="M76" i="28"/>
  <c r="K76" i="28"/>
  <c r="I76" i="28"/>
  <c r="G76" i="28"/>
  <c r="V75" i="28"/>
  <c r="Q75" i="28"/>
  <c r="O75" i="28"/>
  <c r="M75" i="28"/>
  <c r="K75" i="28"/>
  <c r="I75" i="28"/>
  <c r="G75" i="28"/>
  <c r="V74" i="28"/>
  <c r="Q74" i="28"/>
  <c r="O74" i="28"/>
  <c r="M74" i="28"/>
  <c r="K74" i="28"/>
  <c r="I74" i="28"/>
  <c r="G74" i="28"/>
  <c r="V73" i="28"/>
  <c r="Q73" i="28"/>
  <c r="O73" i="28"/>
  <c r="K73" i="28"/>
  <c r="I73" i="28"/>
  <c r="G73" i="28"/>
  <c r="M73" i="28" s="1"/>
  <c r="V72" i="28"/>
  <c r="Q72" i="28"/>
  <c r="O72" i="28"/>
  <c r="K72" i="28"/>
  <c r="I72" i="28"/>
  <c r="G72" i="28"/>
  <c r="M72" i="28" s="1"/>
  <c r="V71" i="28"/>
  <c r="Q71" i="28"/>
  <c r="O71" i="28"/>
  <c r="K71" i="28"/>
  <c r="I71" i="28"/>
  <c r="G71" i="28"/>
  <c r="M71" i="28" s="1"/>
  <c r="V70" i="28"/>
  <c r="Q70" i="28"/>
  <c r="O70" i="28"/>
  <c r="M70" i="28"/>
  <c r="K70" i="28"/>
  <c r="I70" i="28"/>
  <c r="G70" i="28"/>
  <c r="V69" i="28"/>
  <c r="Q69" i="28"/>
  <c r="O69" i="28"/>
  <c r="K69" i="28"/>
  <c r="I69" i="28"/>
  <c r="G69" i="28"/>
  <c r="M69" i="28" s="1"/>
  <c r="V68" i="28"/>
  <c r="Q68" i="28"/>
  <c r="O68" i="28"/>
  <c r="M68" i="28"/>
  <c r="K68" i="28"/>
  <c r="I68" i="28"/>
  <c r="G68" i="28"/>
  <c r="V67" i="28"/>
  <c r="Q67" i="28"/>
  <c r="O67" i="28"/>
  <c r="M67" i="28"/>
  <c r="K67" i="28"/>
  <c r="I67" i="28"/>
  <c r="G67" i="28"/>
  <c r="V66" i="28"/>
  <c r="Q66" i="28"/>
  <c r="O66" i="28"/>
  <c r="M66" i="28"/>
  <c r="K66" i="28"/>
  <c r="I66" i="28"/>
  <c r="G66" i="28"/>
  <c r="V65" i="28"/>
  <c r="Q65" i="28"/>
  <c r="O65" i="28"/>
  <c r="K65" i="28"/>
  <c r="I65" i="28"/>
  <c r="G65" i="28"/>
  <c r="M65" i="28" s="1"/>
  <c r="V64" i="28"/>
  <c r="Q64" i="28"/>
  <c r="O64" i="28"/>
  <c r="M64" i="28"/>
  <c r="K64" i="28"/>
  <c r="I64" i="28"/>
  <c r="G64" i="28"/>
  <c r="V63" i="28"/>
  <c r="Q63" i="28"/>
  <c r="O63" i="28"/>
  <c r="K63" i="28"/>
  <c r="I63" i="28"/>
  <c r="G63" i="28"/>
  <c r="M63" i="28" s="1"/>
  <c r="V62" i="28"/>
  <c r="Q62" i="28"/>
  <c r="O62" i="28"/>
  <c r="M62" i="28"/>
  <c r="K62" i="28"/>
  <c r="I62" i="28"/>
  <c r="G62" i="28"/>
  <c r="V61" i="28"/>
  <c r="Q61" i="28"/>
  <c r="O61" i="28"/>
  <c r="K61" i="28"/>
  <c r="I61" i="28"/>
  <c r="G61" i="28"/>
  <c r="M61" i="28" s="1"/>
  <c r="V60" i="28"/>
  <c r="Q60" i="28"/>
  <c r="O60" i="28"/>
  <c r="M60" i="28"/>
  <c r="K60" i="28"/>
  <c r="I60" i="28"/>
  <c r="G60" i="28"/>
  <c r="V59" i="28"/>
  <c r="Q59" i="28"/>
  <c r="O59" i="28"/>
  <c r="K59" i="28"/>
  <c r="I59" i="28"/>
  <c r="G59" i="28"/>
  <c r="M59" i="28" s="1"/>
  <c r="V58" i="28"/>
  <c r="Q58" i="28"/>
  <c r="O58" i="28"/>
  <c r="M58" i="28"/>
  <c r="K58" i="28"/>
  <c r="I58" i="28"/>
  <c r="G58" i="28"/>
  <c r="V57" i="28"/>
  <c r="Q57" i="28"/>
  <c r="O57" i="28"/>
  <c r="K57" i="28"/>
  <c r="I57" i="28"/>
  <c r="G57" i="28"/>
  <c r="M57" i="28" s="1"/>
  <c r="V56" i="28"/>
  <c r="Q56" i="28"/>
  <c r="O56" i="28"/>
  <c r="K56" i="28"/>
  <c r="I56" i="28"/>
  <c r="G56" i="28"/>
  <c r="V55" i="28"/>
  <c r="Q55" i="28"/>
  <c r="O55" i="28"/>
  <c r="K55" i="28"/>
  <c r="I55" i="28"/>
  <c r="G55" i="28"/>
  <c r="M55" i="28" s="1"/>
  <c r="V54" i="28"/>
  <c r="Q54" i="28"/>
  <c r="O54" i="28"/>
  <c r="M54" i="28"/>
  <c r="K54" i="28"/>
  <c r="I54" i="28"/>
  <c r="G54" i="28"/>
  <c r="V53" i="28"/>
  <c r="Q53" i="28"/>
  <c r="O53" i="28"/>
  <c r="K53" i="28"/>
  <c r="I53" i="28"/>
  <c r="G53" i="28"/>
  <c r="M53" i="28" s="1"/>
  <c r="V52" i="28"/>
  <c r="Q52" i="28"/>
  <c r="O52" i="28"/>
  <c r="M52" i="28"/>
  <c r="K52" i="28"/>
  <c r="I52" i="28"/>
  <c r="G52" i="28"/>
  <c r="V51" i="28"/>
  <c r="Q51" i="28"/>
  <c r="O51" i="28"/>
  <c r="M51" i="28"/>
  <c r="K51" i="28"/>
  <c r="I51" i="28"/>
  <c r="G51" i="28"/>
  <c r="V50" i="28"/>
  <c r="Q50" i="28"/>
  <c r="O50" i="28"/>
  <c r="M50" i="28"/>
  <c r="K50" i="28"/>
  <c r="I50" i="28"/>
  <c r="G50" i="28"/>
  <c r="V49" i="28"/>
  <c r="Q49" i="28"/>
  <c r="O49" i="28"/>
  <c r="K49" i="28"/>
  <c r="I49" i="28"/>
  <c r="G49" i="28"/>
  <c r="M49" i="28" s="1"/>
  <c r="V48" i="28"/>
  <c r="Q48" i="28"/>
  <c r="O48" i="28"/>
  <c r="K48" i="28"/>
  <c r="I48" i="28"/>
  <c r="G48" i="28"/>
  <c r="M48" i="28" s="1"/>
  <c r="V46" i="28"/>
  <c r="Q46" i="28"/>
  <c r="O46" i="28"/>
  <c r="M46" i="28"/>
  <c r="K46" i="28"/>
  <c r="I46" i="28"/>
  <c r="G46" i="28"/>
  <c r="V45" i="28"/>
  <c r="Q45" i="28"/>
  <c r="O45" i="28"/>
  <c r="K45" i="28"/>
  <c r="I45" i="28"/>
  <c r="G45" i="28"/>
  <c r="M45" i="28" s="1"/>
  <c r="V44" i="28"/>
  <c r="Q44" i="28"/>
  <c r="O44" i="28"/>
  <c r="M44" i="28"/>
  <c r="K44" i="28"/>
  <c r="I44" i="28"/>
  <c r="G44" i="28"/>
  <c r="V43" i="28"/>
  <c r="Q43" i="28"/>
  <c r="O43" i="28"/>
  <c r="M43" i="28"/>
  <c r="K43" i="28"/>
  <c r="I43" i="28"/>
  <c r="G43" i="28"/>
  <c r="Q42" i="28"/>
  <c r="K42" i="28"/>
  <c r="V41" i="28"/>
  <c r="V38" i="28" s="1"/>
  <c r="Q41" i="28"/>
  <c r="O41" i="28"/>
  <c r="K41" i="28"/>
  <c r="I41" i="28"/>
  <c r="G41" i="28"/>
  <c r="M41" i="28" s="1"/>
  <c r="V40" i="28"/>
  <c r="Q40" i="28"/>
  <c r="Q38" i="28" s="1"/>
  <c r="O40" i="28"/>
  <c r="M40" i="28"/>
  <c r="K40" i="28"/>
  <c r="I40" i="28"/>
  <c r="G40" i="28"/>
  <c r="V39" i="28"/>
  <c r="Q39" i="28"/>
  <c r="O39" i="28"/>
  <c r="O38" i="28" s="1"/>
  <c r="K39" i="28"/>
  <c r="K38" i="28" s="1"/>
  <c r="I39" i="28"/>
  <c r="G39" i="28"/>
  <c r="I38" i="28"/>
  <c r="V37" i="28"/>
  <c r="Q37" i="28"/>
  <c r="O37" i="28"/>
  <c r="K37" i="28"/>
  <c r="I37" i="28"/>
  <c r="G37" i="28"/>
  <c r="M37" i="28" s="1"/>
  <c r="V36" i="28"/>
  <c r="Q36" i="28"/>
  <c r="O36" i="28"/>
  <c r="M36" i="28"/>
  <c r="K36" i="28"/>
  <c r="I36" i="28"/>
  <c r="G36" i="28"/>
  <c r="V35" i="28"/>
  <c r="Q35" i="28"/>
  <c r="O35" i="28"/>
  <c r="K35" i="28"/>
  <c r="I35" i="28"/>
  <c r="G35" i="28"/>
  <c r="AF92" i="28" s="1"/>
  <c r="V34" i="28"/>
  <c r="Q34" i="28"/>
  <c r="O34" i="28"/>
  <c r="M34" i="28"/>
  <c r="K34" i="28"/>
  <c r="I34" i="28"/>
  <c r="G34" i="28"/>
  <c r="V33" i="28"/>
  <c r="V32" i="28" s="1"/>
  <c r="Q33" i="28"/>
  <c r="O33" i="28"/>
  <c r="K33" i="28"/>
  <c r="I33" i="28"/>
  <c r="I32" i="28" s="1"/>
  <c r="G33" i="28"/>
  <c r="M33" i="28" s="1"/>
  <c r="Q32" i="28"/>
  <c r="V31" i="28"/>
  <c r="Q31" i="28"/>
  <c r="O31" i="28"/>
  <c r="K31" i="28"/>
  <c r="I31" i="28"/>
  <c r="G31" i="28"/>
  <c r="M31" i="28" s="1"/>
  <c r="V30" i="28"/>
  <c r="Q30" i="28"/>
  <c r="O30" i="28"/>
  <c r="M30" i="28"/>
  <c r="K30" i="28"/>
  <c r="I30" i="28"/>
  <c r="G30" i="28"/>
  <c r="V29" i="28"/>
  <c r="Q29" i="28"/>
  <c r="O29" i="28"/>
  <c r="K29" i="28"/>
  <c r="I29" i="28"/>
  <c r="G29" i="28"/>
  <c r="M29" i="28" s="1"/>
  <c r="V28" i="28"/>
  <c r="Q28" i="28"/>
  <c r="O28" i="28"/>
  <c r="M28" i="28"/>
  <c r="K28" i="28"/>
  <c r="I28" i="28"/>
  <c r="G28" i="28"/>
  <c r="V27" i="28"/>
  <c r="Q27" i="28"/>
  <c r="O27" i="28"/>
  <c r="M27" i="28"/>
  <c r="K27" i="28"/>
  <c r="I27" i="28"/>
  <c r="G27" i="28"/>
  <c r="V26" i="28"/>
  <c r="Q26" i="28"/>
  <c r="O26" i="28"/>
  <c r="M26" i="28"/>
  <c r="K26" i="28"/>
  <c r="I26" i="28"/>
  <c r="G26" i="28"/>
  <c r="V25" i="28"/>
  <c r="Q25" i="28"/>
  <c r="O25" i="28"/>
  <c r="K25" i="28"/>
  <c r="I25" i="28"/>
  <c r="G25" i="28"/>
  <c r="M25" i="28" s="1"/>
  <c r="V24" i="28"/>
  <c r="Q24" i="28"/>
  <c r="O24" i="28"/>
  <c r="K24" i="28"/>
  <c r="I24" i="28"/>
  <c r="G24" i="28"/>
  <c r="M24" i="28" s="1"/>
  <c r="V23" i="28"/>
  <c r="Q23" i="28"/>
  <c r="O23" i="28"/>
  <c r="K23" i="28"/>
  <c r="I23" i="28"/>
  <c r="G23" i="28"/>
  <c r="M23" i="28" s="1"/>
  <c r="V22" i="28"/>
  <c r="Q22" i="28"/>
  <c r="O22" i="28"/>
  <c r="M22" i="28"/>
  <c r="K22" i="28"/>
  <c r="I22" i="28"/>
  <c r="G22" i="28"/>
  <c r="V21" i="28"/>
  <c r="Q21" i="28"/>
  <c r="O21" i="28"/>
  <c r="K21" i="28"/>
  <c r="I21" i="28"/>
  <c r="G21" i="28"/>
  <c r="M21" i="28" s="1"/>
  <c r="V20" i="28"/>
  <c r="Q20" i="28"/>
  <c r="O20" i="28"/>
  <c r="M20" i="28"/>
  <c r="K20" i="28"/>
  <c r="I20" i="28"/>
  <c r="G20" i="28"/>
  <c r="V19" i="28"/>
  <c r="Q19" i="28"/>
  <c r="O19" i="28"/>
  <c r="M19" i="28"/>
  <c r="K19" i="28"/>
  <c r="I19" i="28"/>
  <c r="G19" i="28"/>
  <c r="V18" i="28"/>
  <c r="Q18" i="28"/>
  <c r="O18" i="28"/>
  <c r="M18" i="28"/>
  <c r="K18" i="28"/>
  <c r="I18" i="28"/>
  <c r="G18" i="28"/>
  <c r="V17" i="28"/>
  <c r="Q17" i="28"/>
  <c r="O17" i="28"/>
  <c r="K17" i="28"/>
  <c r="I17" i="28"/>
  <c r="G17" i="28"/>
  <c r="M17" i="28" s="1"/>
  <c r="V16" i="28"/>
  <c r="Q16" i="28"/>
  <c r="O16" i="28"/>
  <c r="M16" i="28"/>
  <c r="K16" i="28"/>
  <c r="I16" i="28"/>
  <c r="G16" i="28"/>
  <c r="V15" i="28"/>
  <c r="Q15" i="28"/>
  <c r="O15" i="28"/>
  <c r="K15" i="28"/>
  <c r="I15" i="28"/>
  <c r="G15" i="28"/>
  <c r="M15" i="28" s="1"/>
  <c r="V14" i="28"/>
  <c r="Q14" i="28"/>
  <c r="O14" i="28"/>
  <c r="M14" i="28"/>
  <c r="K14" i="28"/>
  <c r="I14" i="28"/>
  <c r="G14" i="28"/>
  <c r="V13" i="28"/>
  <c r="Q13" i="28"/>
  <c r="O13" i="28"/>
  <c r="K13" i="28"/>
  <c r="I13" i="28"/>
  <c r="G13" i="28"/>
  <c r="M13" i="28" s="1"/>
  <c r="V12" i="28"/>
  <c r="Q12" i="28"/>
  <c r="O12" i="28"/>
  <c r="M12" i="28"/>
  <c r="K12" i="28"/>
  <c r="I12" i="28"/>
  <c r="G12" i="28"/>
  <c r="V11" i="28"/>
  <c r="Q11" i="28"/>
  <c r="O11" i="28"/>
  <c r="K11" i="28"/>
  <c r="I11" i="28"/>
  <c r="G11" i="28"/>
  <c r="V10" i="28"/>
  <c r="Q10" i="28"/>
  <c r="O10" i="28"/>
  <c r="M10" i="28"/>
  <c r="K10" i="28"/>
  <c r="I10" i="28"/>
  <c r="G10" i="28"/>
  <c r="V9" i="28"/>
  <c r="Q9" i="28"/>
  <c r="O9" i="28"/>
  <c r="K9" i="28"/>
  <c r="I9" i="28"/>
  <c r="G9" i="28"/>
  <c r="M9" i="28" s="1"/>
  <c r="I8" i="28"/>
  <c r="AE50" i="27"/>
  <c r="V48" i="27"/>
  <c r="Q48" i="27"/>
  <c r="Q47" i="27" s="1"/>
  <c r="O48" i="27"/>
  <c r="M48" i="27"/>
  <c r="M47" i="27" s="1"/>
  <c r="K48" i="27"/>
  <c r="K47" i="27" s="1"/>
  <c r="I48" i="27"/>
  <c r="G48" i="27"/>
  <c r="V47" i="27"/>
  <c r="O47" i="27"/>
  <c r="I47" i="27"/>
  <c r="G47" i="27"/>
  <c r="V46" i="27"/>
  <c r="Q46" i="27"/>
  <c r="O46" i="27"/>
  <c r="M46" i="27"/>
  <c r="K46" i="27"/>
  <c r="I46" i="27"/>
  <c r="G46" i="27"/>
  <c r="V45" i="27"/>
  <c r="Q45" i="27"/>
  <c r="O45" i="27"/>
  <c r="O43" i="27" s="1"/>
  <c r="K45" i="27"/>
  <c r="K43" i="27" s="1"/>
  <c r="I45" i="27"/>
  <c r="G45" i="27"/>
  <c r="V44" i="27"/>
  <c r="Q44" i="27"/>
  <c r="O44" i="27"/>
  <c r="M44" i="27"/>
  <c r="K44" i="27"/>
  <c r="I44" i="27"/>
  <c r="I43" i="27" s="1"/>
  <c r="G44" i="27"/>
  <c r="V43" i="27"/>
  <c r="Q43" i="27"/>
  <c r="V42" i="27"/>
  <c r="Q42" i="27"/>
  <c r="O42" i="27"/>
  <c r="O37" i="27" s="1"/>
  <c r="M42" i="27"/>
  <c r="K42" i="27"/>
  <c r="I42" i="27"/>
  <c r="G42" i="27"/>
  <c r="V41" i="27"/>
  <c r="Q41" i="27"/>
  <c r="O41" i="27"/>
  <c r="M41" i="27"/>
  <c r="K41" i="27"/>
  <c r="I41" i="27"/>
  <c r="G41" i="27"/>
  <c r="V40" i="27"/>
  <c r="Q40" i="27"/>
  <c r="O40" i="27"/>
  <c r="M40" i="27"/>
  <c r="K40" i="27"/>
  <c r="I40" i="27"/>
  <c r="G40" i="27"/>
  <c r="V39" i="27"/>
  <c r="V37" i="27" s="1"/>
  <c r="Q39" i="27"/>
  <c r="O39" i="27"/>
  <c r="K39" i="27"/>
  <c r="I39" i="27"/>
  <c r="G39" i="27"/>
  <c r="M39" i="27" s="1"/>
  <c r="V38" i="27"/>
  <c r="Q38" i="27"/>
  <c r="Q37" i="27" s="1"/>
  <c r="O38" i="27"/>
  <c r="K38" i="27"/>
  <c r="I38" i="27"/>
  <c r="I37" i="27" s="1"/>
  <c r="G38" i="27"/>
  <c r="M38" i="27" s="1"/>
  <c r="G37" i="27"/>
  <c r="V36" i="27"/>
  <c r="Q36" i="27"/>
  <c r="O36" i="27"/>
  <c r="M36" i="27"/>
  <c r="K36" i="27"/>
  <c r="I36" i="27"/>
  <c r="G36" i="27"/>
  <c r="V35" i="27"/>
  <c r="Q35" i="27"/>
  <c r="O35" i="27"/>
  <c r="K35" i="27"/>
  <c r="I35" i="27"/>
  <c r="G35" i="27"/>
  <c r="M35" i="27" s="1"/>
  <c r="V34" i="27"/>
  <c r="Q34" i="27"/>
  <c r="O34" i="27"/>
  <c r="M34" i="27"/>
  <c r="K34" i="27"/>
  <c r="I34" i="27"/>
  <c r="G34" i="27"/>
  <c r="V33" i="27"/>
  <c r="Q33" i="27"/>
  <c r="O33" i="27"/>
  <c r="M33" i="27"/>
  <c r="K33" i="27"/>
  <c r="I33" i="27"/>
  <c r="G33" i="27"/>
  <c r="V32" i="27"/>
  <c r="Q32" i="27"/>
  <c r="O32" i="27"/>
  <c r="M32" i="27"/>
  <c r="K32" i="27"/>
  <c r="I32" i="27"/>
  <c r="G32" i="27"/>
  <c r="V31" i="27"/>
  <c r="Q31" i="27"/>
  <c r="O31" i="27"/>
  <c r="K31" i="27"/>
  <c r="I31" i="27"/>
  <c r="G31" i="27"/>
  <c r="M31" i="27" s="1"/>
  <c r="V30" i="27"/>
  <c r="Q30" i="27"/>
  <c r="O30" i="27"/>
  <c r="M30" i="27"/>
  <c r="K30" i="27"/>
  <c r="I30" i="27"/>
  <c r="I26" i="27" s="1"/>
  <c r="G30" i="27"/>
  <c r="V29" i="27"/>
  <c r="Q29" i="27"/>
  <c r="O29" i="27"/>
  <c r="K29" i="27"/>
  <c r="I29" i="27"/>
  <c r="G29" i="27"/>
  <c r="M29" i="27" s="1"/>
  <c r="V28" i="27"/>
  <c r="Q28" i="27"/>
  <c r="O28" i="27"/>
  <c r="M28" i="27"/>
  <c r="K28" i="27"/>
  <c r="I28" i="27"/>
  <c r="G28" i="27"/>
  <c r="V27" i="27"/>
  <c r="Q27" i="27"/>
  <c r="Q26" i="27" s="1"/>
  <c r="O27" i="27"/>
  <c r="K27" i="27"/>
  <c r="K26" i="27" s="1"/>
  <c r="I27" i="27"/>
  <c r="G27" i="27"/>
  <c r="O26" i="27"/>
  <c r="V25" i="27"/>
  <c r="V24" i="27" s="1"/>
  <c r="Q25" i="27"/>
  <c r="O25" i="27"/>
  <c r="O24" i="27" s="1"/>
  <c r="K25" i="27"/>
  <c r="I25" i="27"/>
  <c r="G25" i="27"/>
  <c r="Q24" i="27"/>
  <c r="K24" i="27"/>
  <c r="I24" i="27"/>
  <c r="V23" i="27"/>
  <c r="Q23" i="27"/>
  <c r="O23" i="27"/>
  <c r="K23" i="27"/>
  <c r="I23" i="27"/>
  <c r="G23" i="27"/>
  <c r="M23" i="27" s="1"/>
  <c r="V22" i="27"/>
  <c r="Q22" i="27"/>
  <c r="O22" i="27"/>
  <c r="K22" i="27"/>
  <c r="I22" i="27"/>
  <c r="G22" i="27"/>
  <c r="M22" i="27" s="1"/>
  <c r="V21" i="27"/>
  <c r="Q21" i="27"/>
  <c r="O21" i="27"/>
  <c r="K21" i="27"/>
  <c r="I21" i="27"/>
  <c r="G21" i="27"/>
  <c r="M21" i="27" s="1"/>
  <c r="V20" i="27"/>
  <c r="Q20" i="27"/>
  <c r="O20" i="27"/>
  <c r="M20" i="27"/>
  <c r="K20" i="27"/>
  <c r="I20" i="27"/>
  <c r="G20" i="27"/>
  <c r="V19" i="27"/>
  <c r="Q19" i="27"/>
  <c r="O19" i="27"/>
  <c r="K19" i="27"/>
  <c r="I19" i="27"/>
  <c r="G19" i="27"/>
  <c r="M19" i="27" s="1"/>
  <c r="V18" i="27"/>
  <c r="Q18" i="27"/>
  <c r="O18" i="27"/>
  <c r="M18" i="27"/>
  <c r="K18" i="27"/>
  <c r="I18" i="27"/>
  <c r="G18" i="27"/>
  <c r="V17" i="27"/>
  <c r="Q17" i="27"/>
  <c r="O17" i="27"/>
  <c r="K17" i="27"/>
  <c r="I17" i="27"/>
  <c r="G17" i="27"/>
  <c r="M17" i="27" s="1"/>
  <c r="V16" i="27"/>
  <c r="Q16" i="27"/>
  <c r="O16" i="27"/>
  <c r="M16" i="27"/>
  <c r="K16" i="27"/>
  <c r="I16" i="27"/>
  <c r="G16" i="27"/>
  <c r="V15" i="27"/>
  <c r="Q15" i="27"/>
  <c r="O15" i="27"/>
  <c r="K15" i="27"/>
  <c r="I15" i="27"/>
  <c r="G15" i="27"/>
  <c r="M15" i="27" s="1"/>
  <c r="V14" i="27"/>
  <c r="Q14" i="27"/>
  <c r="O14" i="27"/>
  <c r="M14" i="27"/>
  <c r="K14" i="27"/>
  <c r="I14" i="27"/>
  <c r="G14" i="27"/>
  <c r="V13" i="27"/>
  <c r="Q13" i="27"/>
  <c r="O13" i="27"/>
  <c r="K13" i="27"/>
  <c r="I13" i="27"/>
  <c r="G13" i="27"/>
  <c r="M13" i="27" s="1"/>
  <c r="V12" i="27"/>
  <c r="Q12" i="27"/>
  <c r="O12" i="27"/>
  <c r="M12" i="27"/>
  <c r="K12" i="27"/>
  <c r="I12" i="27"/>
  <c r="G12" i="27"/>
  <c r="V11" i="27"/>
  <c r="Q11" i="27"/>
  <c r="O11" i="27"/>
  <c r="K11" i="27"/>
  <c r="I11" i="27"/>
  <c r="G11" i="27"/>
  <c r="M11" i="27" s="1"/>
  <c r="V10" i="27"/>
  <c r="Q10" i="27"/>
  <c r="O10" i="27"/>
  <c r="M10" i="27"/>
  <c r="K10" i="27"/>
  <c r="K8" i="27" s="1"/>
  <c r="I10" i="27"/>
  <c r="I8" i="27" s="1"/>
  <c r="G10" i="27"/>
  <c r="V9" i="27"/>
  <c r="Q9" i="27"/>
  <c r="O9" i="27"/>
  <c r="K9" i="27"/>
  <c r="I9" i="27"/>
  <c r="G9" i="27"/>
  <c r="AE75" i="26"/>
  <c r="V73" i="26"/>
  <c r="Q73" i="26"/>
  <c r="Q72" i="26" s="1"/>
  <c r="O73" i="26"/>
  <c r="M73" i="26"/>
  <c r="M72" i="26" s="1"/>
  <c r="K73" i="26"/>
  <c r="K72" i="26" s="1"/>
  <c r="I73" i="26"/>
  <c r="G73" i="26"/>
  <c r="V72" i="26"/>
  <c r="O72" i="26"/>
  <c r="I72" i="26"/>
  <c r="G72" i="26"/>
  <c r="V71" i="26"/>
  <c r="Q71" i="26"/>
  <c r="Q70" i="26" s="1"/>
  <c r="O71" i="26"/>
  <c r="K71" i="26"/>
  <c r="K70" i="26" s="1"/>
  <c r="I71" i="26"/>
  <c r="G71" i="26"/>
  <c r="V70" i="26"/>
  <c r="O70" i="26"/>
  <c r="I70" i="26"/>
  <c r="V69" i="26"/>
  <c r="Q69" i="26"/>
  <c r="O69" i="26"/>
  <c r="K69" i="26"/>
  <c r="I69" i="26"/>
  <c r="G69" i="26"/>
  <c r="M69" i="26" s="1"/>
  <c r="V68" i="26"/>
  <c r="Q68" i="26"/>
  <c r="O68" i="26"/>
  <c r="K68" i="26"/>
  <c r="I68" i="26"/>
  <c r="G68" i="26"/>
  <c r="M68" i="26" s="1"/>
  <c r="V67" i="26"/>
  <c r="Q67" i="26"/>
  <c r="O67" i="26"/>
  <c r="M67" i="26"/>
  <c r="K67" i="26"/>
  <c r="I67" i="26"/>
  <c r="I65" i="26" s="1"/>
  <c r="G67" i="26"/>
  <c r="V66" i="26"/>
  <c r="Q66" i="26"/>
  <c r="O66" i="26"/>
  <c r="O65" i="26" s="1"/>
  <c r="K66" i="26"/>
  <c r="K65" i="26" s="1"/>
  <c r="I66" i="26"/>
  <c r="G66" i="26"/>
  <c r="BA64" i="26"/>
  <c r="V63" i="26"/>
  <c r="Q63" i="26"/>
  <c r="Q62" i="26" s="1"/>
  <c r="O63" i="26"/>
  <c r="O62" i="26" s="1"/>
  <c r="M63" i="26"/>
  <c r="K63" i="26"/>
  <c r="I63" i="26"/>
  <c r="I62" i="26" s="1"/>
  <c r="G63" i="26"/>
  <c r="V62" i="26"/>
  <c r="M62" i="26"/>
  <c r="K62" i="26"/>
  <c r="G62" i="26"/>
  <c r="V61" i="26"/>
  <c r="Q61" i="26"/>
  <c r="O61" i="26"/>
  <c r="M61" i="26"/>
  <c r="K61" i="26"/>
  <c r="I61" i="26"/>
  <c r="G61" i="26"/>
  <c r="V60" i="26"/>
  <c r="Q60" i="26"/>
  <c r="O60" i="26"/>
  <c r="K60" i="26"/>
  <c r="I60" i="26"/>
  <c r="G60" i="26"/>
  <c r="M60" i="26" s="1"/>
  <c r="V59" i="26"/>
  <c r="Q59" i="26"/>
  <c r="O59" i="26"/>
  <c r="M59" i="26"/>
  <c r="K59" i="26"/>
  <c r="I59" i="26"/>
  <c r="G59" i="26"/>
  <c r="V58" i="26"/>
  <c r="Q58" i="26"/>
  <c r="O58" i="26"/>
  <c r="K58" i="26"/>
  <c r="I58" i="26"/>
  <c r="G58" i="26"/>
  <c r="M58" i="26" s="1"/>
  <c r="V57" i="26"/>
  <c r="Q57" i="26"/>
  <c r="O57" i="26"/>
  <c r="M57" i="26"/>
  <c r="K57" i="26"/>
  <c r="I57" i="26"/>
  <c r="G57" i="26"/>
  <c r="V56" i="26"/>
  <c r="Q56" i="26"/>
  <c r="O56" i="26"/>
  <c r="M56" i="26"/>
  <c r="K56" i="26"/>
  <c r="I56" i="26"/>
  <c r="G56" i="26"/>
  <c r="V55" i="26"/>
  <c r="Q55" i="26"/>
  <c r="O55" i="26"/>
  <c r="M55" i="26"/>
  <c r="K55" i="26"/>
  <c r="I55" i="26"/>
  <c r="G55" i="26"/>
  <c r="V54" i="26"/>
  <c r="Q54" i="26"/>
  <c r="O54" i="26"/>
  <c r="M54" i="26"/>
  <c r="K54" i="26"/>
  <c r="I54" i="26"/>
  <c r="G54" i="26"/>
  <c r="V53" i="26"/>
  <c r="Q53" i="26"/>
  <c r="O53" i="26"/>
  <c r="K53" i="26"/>
  <c r="I53" i="26"/>
  <c r="G53" i="26"/>
  <c r="M53" i="26" s="1"/>
  <c r="V52" i="26"/>
  <c r="Q52" i="26"/>
  <c r="O52" i="26"/>
  <c r="K52" i="26"/>
  <c r="I52" i="26"/>
  <c r="G52" i="26"/>
  <c r="M52" i="26" s="1"/>
  <c r="V51" i="26"/>
  <c r="Q51" i="26"/>
  <c r="O51" i="26"/>
  <c r="K51" i="26"/>
  <c r="I51" i="26"/>
  <c r="G51" i="26"/>
  <c r="M51" i="26" s="1"/>
  <c r="V50" i="26"/>
  <c r="Q50" i="26"/>
  <c r="O50" i="26"/>
  <c r="K50" i="26"/>
  <c r="I50" i="26"/>
  <c r="G50" i="26"/>
  <c r="M50" i="26" s="1"/>
  <c r="V49" i="26"/>
  <c r="Q49" i="26"/>
  <c r="O49" i="26"/>
  <c r="M49" i="26"/>
  <c r="K49" i="26"/>
  <c r="I49" i="26"/>
  <c r="G49" i="26"/>
  <c r="V48" i="26"/>
  <c r="Q48" i="26"/>
  <c r="O48" i="26"/>
  <c r="M48" i="26"/>
  <c r="K48" i="26"/>
  <c r="I48" i="26"/>
  <c r="G48" i="26"/>
  <c r="V47" i="26"/>
  <c r="Q47" i="26"/>
  <c r="O47" i="26"/>
  <c r="M47" i="26"/>
  <c r="K47" i="26"/>
  <c r="I47" i="26"/>
  <c r="G47" i="26"/>
  <c r="V46" i="26"/>
  <c r="Q46" i="26"/>
  <c r="O46" i="26"/>
  <c r="M46" i="26"/>
  <c r="K46" i="26"/>
  <c r="I46" i="26"/>
  <c r="G46" i="26"/>
  <c r="V45" i="26"/>
  <c r="Q45" i="26"/>
  <c r="O45" i="26"/>
  <c r="K45" i="26"/>
  <c r="I45" i="26"/>
  <c r="G45" i="26"/>
  <c r="O44" i="26"/>
  <c r="V43" i="26"/>
  <c r="Q43" i="26"/>
  <c r="O43" i="26"/>
  <c r="M43" i="26"/>
  <c r="M39" i="26" s="1"/>
  <c r="K43" i="26"/>
  <c r="I43" i="26"/>
  <c r="V42" i="26"/>
  <c r="Q42" i="26"/>
  <c r="O42" i="26"/>
  <c r="M42" i="26"/>
  <c r="K42" i="26"/>
  <c r="I42" i="26"/>
  <c r="Q41" i="26"/>
  <c r="O41" i="26"/>
  <c r="M41" i="26"/>
  <c r="K41" i="26"/>
  <c r="I41" i="26"/>
  <c r="I39" i="26" s="1"/>
  <c r="V40" i="26"/>
  <c r="Q40" i="26"/>
  <c r="O40" i="26"/>
  <c r="K40" i="26"/>
  <c r="K39" i="26" s="1"/>
  <c r="I40" i="26"/>
  <c r="G40" i="26"/>
  <c r="M40" i="26" s="1"/>
  <c r="Q39" i="26"/>
  <c r="G39" i="26"/>
  <c r="V38" i="26"/>
  <c r="V37" i="26" s="1"/>
  <c r="Q38" i="26"/>
  <c r="Q37" i="26" s="1"/>
  <c r="O38" i="26"/>
  <c r="K38" i="26"/>
  <c r="K37" i="26" s="1"/>
  <c r="I38" i="26"/>
  <c r="G38" i="26"/>
  <c r="O37" i="26"/>
  <c r="I37" i="26"/>
  <c r="V36" i="26"/>
  <c r="Q36" i="26"/>
  <c r="O36" i="26"/>
  <c r="M36" i="26"/>
  <c r="K36" i="26"/>
  <c r="I36" i="26"/>
  <c r="G36" i="26"/>
  <c r="V35" i="26"/>
  <c r="Q35" i="26"/>
  <c r="O35" i="26"/>
  <c r="O34" i="26" s="1"/>
  <c r="M35" i="26"/>
  <c r="K35" i="26"/>
  <c r="K34" i="26" s="1"/>
  <c r="I35" i="26"/>
  <c r="G35" i="26"/>
  <c r="V34" i="26"/>
  <c r="I34" i="26"/>
  <c r="G34" i="26"/>
  <c r="V33" i="26"/>
  <c r="Q33" i="26"/>
  <c r="O33" i="26"/>
  <c r="K33" i="26"/>
  <c r="I33" i="26"/>
  <c r="G33" i="26"/>
  <c r="M33" i="26" s="1"/>
  <c r="V32" i="26"/>
  <c r="Q32" i="26"/>
  <c r="O32" i="26"/>
  <c r="K32" i="26"/>
  <c r="I32" i="26"/>
  <c r="G32" i="26"/>
  <c r="M32" i="26" s="1"/>
  <c r="V31" i="26"/>
  <c r="Q31" i="26"/>
  <c r="O31" i="26"/>
  <c r="M31" i="26"/>
  <c r="K31" i="26"/>
  <c r="I31" i="26"/>
  <c r="G31" i="26"/>
  <c r="V30" i="26"/>
  <c r="Q30" i="26"/>
  <c r="O30" i="26"/>
  <c r="K30" i="26"/>
  <c r="I30" i="26"/>
  <c r="G30" i="26"/>
  <c r="M30" i="26" s="1"/>
  <c r="V29" i="26"/>
  <c r="Q29" i="26"/>
  <c r="O29" i="26"/>
  <c r="M29" i="26"/>
  <c r="K29" i="26"/>
  <c r="I29" i="26"/>
  <c r="G29" i="26"/>
  <c r="V28" i="26"/>
  <c r="Q28" i="26"/>
  <c r="O28" i="26"/>
  <c r="K28" i="26"/>
  <c r="I28" i="26"/>
  <c r="G28" i="26"/>
  <c r="M28" i="26" s="1"/>
  <c r="V27" i="26"/>
  <c r="Q27" i="26"/>
  <c r="O27" i="26"/>
  <c r="M27" i="26"/>
  <c r="K27" i="26"/>
  <c r="I27" i="26"/>
  <c r="G27" i="26"/>
  <c r="V26" i="26"/>
  <c r="Q26" i="26"/>
  <c r="O26" i="26"/>
  <c r="K26" i="26"/>
  <c r="I26" i="26"/>
  <c r="G26" i="26"/>
  <c r="M26" i="26" s="1"/>
  <c r="V25" i="26"/>
  <c r="Q25" i="26"/>
  <c r="O25" i="26"/>
  <c r="M25" i="26"/>
  <c r="K25" i="26"/>
  <c r="I25" i="26"/>
  <c r="G25" i="26"/>
  <c r="V24" i="26"/>
  <c r="Q24" i="26"/>
  <c r="O24" i="26"/>
  <c r="K24" i="26"/>
  <c r="I24" i="26"/>
  <c r="G24" i="26"/>
  <c r="M24" i="26" s="1"/>
  <c r="V23" i="26"/>
  <c r="Q23" i="26"/>
  <c r="O23" i="26"/>
  <c r="K23" i="26"/>
  <c r="I23" i="26"/>
  <c r="G23" i="26"/>
  <c r="M23" i="26" s="1"/>
  <c r="V22" i="26"/>
  <c r="Q22" i="26"/>
  <c r="O22" i="26"/>
  <c r="K22" i="26"/>
  <c r="I22" i="26"/>
  <c r="G22" i="26"/>
  <c r="M22" i="26" s="1"/>
  <c r="V21" i="26"/>
  <c r="Q21" i="26"/>
  <c r="O21" i="26"/>
  <c r="M21" i="26"/>
  <c r="K21" i="26"/>
  <c r="I21" i="26"/>
  <c r="G21" i="26"/>
  <c r="V20" i="26"/>
  <c r="Q20" i="26"/>
  <c r="O20" i="26"/>
  <c r="K20" i="26"/>
  <c r="I20" i="26"/>
  <c r="G20" i="26"/>
  <c r="M20" i="26" s="1"/>
  <c r="V19" i="26"/>
  <c r="Q19" i="26"/>
  <c r="O19" i="26"/>
  <c r="M19" i="26"/>
  <c r="K19" i="26"/>
  <c r="I19" i="26"/>
  <c r="G19" i="26"/>
  <c r="V18" i="26"/>
  <c r="Q18" i="26"/>
  <c r="O18" i="26"/>
  <c r="M18" i="26"/>
  <c r="K18" i="26"/>
  <c r="I18" i="26"/>
  <c r="G18" i="26"/>
  <c r="V17" i="26"/>
  <c r="Q17" i="26"/>
  <c r="O17" i="26"/>
  <c r="M17" i="26"/>
  <c r="K17" i="26"/>
  <c r="I17" i="26"/>
  <c r="G17" i="26"/>
  <c r="V16" i="26"/>
  <c r="Q16" i="26"/>
  <c r="O16" i="26"/>
  <c r="K16" i="26"/>
  <c r="I16" i="26"/>
  <c r="G16" i="26"/>
  <c r="M16" i="26" s="1"/>
  <c r="V15" i="26"/>
  <c r="Q15" i="26"/>
  <c r="O15" i="26"/>
  <c r="K15" i="26"/>
  <c r="I15" i="26"/>
  <c r="G15" i="26"/>
  <c r="M15" i="26" s="1"/>
  <c r="V14" i="26"/>
  <c r="Q14" i="26"/>
  <c r="O14" i="26"/>
  <c r="K14" i="26"/>
  <c r="I14" i="26"/>
  <c r="G14" i="26"/>
  <c r="M14" i="26" s="1"/>
  <c r="V13" i="26"/>
  <c r="Q13" i="26"/>
  <c r="O13" i="26"/>
  <c r="M13" i="26"/>
  <c r="K13" i="26"/>
  <c r="I13" i="26"/>
  <c r="G13" i="26"/>
  <c r="V12" i="26"/>
  <c r="V8" i="26" s="1"/>
  <c r="Q12" i="26"/>
  <c r="O12" i="26"/>
  <c r="M12" i="26"/>
  <c r="K12" i="26"/>
  <c r="I12" i="26"/>
  <c r="G12" i="26"/>
  <c r="V11" i="26"/>
  <c r="Q11" i="26"/>
  <c r="O11" i="26"/>
  <c r="M11" i="26"/>
  <c r="K11" i="26"/>
  <c r="I11" i="26"/>
  <c r="G11" i="26"/>
  <c r="V10" i="26"/>
  <c r="Q10" i="26"/>
  <c r="O10" i="26"/>
  <c r="O8" i="26" s="1"/>
  <c r="K10" i="26"/>
  <c r="I10" i="26"/>
  <c r="G10" i="26"/>
  <c r="M10" i="26" s="1"/>
  <c r="V9" i="26"/>
  <c r="Q9" i="26"/>
  <c r="O9" i="26"/>
  <c r="M9" i="26"/>
  <c r="K9" i="26"/>
  <c r="K8" i="26" s="1"/>
  <c r="I9" i="26"/>
  <c r="G9" i="26"/>
  <c r="AE209" i="25"/>
  <c r="V207" i="25"/>
  <c r="Q207" i="25"/>
  <c r="O207" i="25"/>
  <c r="K207" i="25"/>
  <c r="I207" i="25"/>
  <c r="I204" i="25" s="1"/>
  <c r="G207" i="25"/>
  <c r="M207" i="25" s="1"/>
  <c r="V206" i="25"/>
  <c r="Q206" i="25"/>
  <c r="O206" i="25"/>
  <c r="K206" i="25"/>
  <c r="I206" i="25"/>
  <c r="G206" i="25"/>
  <c r="V205" i="25"/>
  <c r="V204" i="25" s="1"/>
  <c r="Q205" i="25"/>
  <c r="O205" i="25"/>
  <c r="K205" i="25"/>
  <c r="K204" i="25" s="1"/>
  <c r="I205" i="25"/>
  <c r="G205" i="25"/>
  <c r="M205" i="25" s="1"/>
  <c r="Q204" i="25"/>
  <c r="V202" i="25"/>
  <c r="Q202" i="25"/>
  <c r="Q201" i="25" s="1"/>
  <c r="O202" i="25"/>
  <c r="K202" i="25"/>
  <c r="K201" i="25" s="1"/>
  <c r="I202" i="25"/>
  <c r="G202" i="25"/>
  <c r="V201" i="25"/>
  <c r="O201" i="25"/>
  <c r="I201" i="25"/>
  <c r="V198" i="25"/>
  <c r="Q198" i="25"/>
  <c r="O198" i="25"/>
  <c r="M198" i="25"/>
  <c r="K198" i="25"/>
  <c r="I198" i="25"/>
  <c r="G198" i="25"/>
  <c r="V195" i="25"/>
  <c r="Q195" i="25"/>
  <c r="O195" i="25"/>
  <c r="M195" i="25"/>
  <c r="K195" i="25"/>
  <c r="I195" i="25"/>
  <c r="G195" i="25"/>
  <c r="V192" i="25"/>
  <c r="Q192" i="25"/>
  <c r="O192" i="25"/>
  <c r="M192" i="25"/>
  <c r="K192" i="25"/>
  <c r="I192" i="25"/>
  <c r="G192" i="25"/>
  <c r="V189" i="25"/>
  <c r="Q189" i="25"/>
  <c r="O189" i="25"/>
  <c r="K189" i="25"/>
  <c r="I189" i="25"/>
  <c r="G189" i="25"/>
  <c r="M189" i="25" s="1"/>
  <c r="V186" i="25"/>
  <c r="Q186" i="25"/>
  <c r="O186" i="25"/>
  <c r="K186" i="25"/>
  <c r="I186" i="25"/>
  <c r="G186" i="25"/>
  <c r="M186" i="25" s="1"/>
  <c r="V182" i="25"/>
  <c r="Q182" i="25"/>
  <c r="Q162" i="25" s="1"/>
  <c r="O182" i="25"/>
  <c r="M182" i="25"/>
  <c r="K182" i="25"/>
  <c r="I182" i="25"/>
  <c r="G182" i="25"/>
  <c r="V178" i="25"/>
  <c r="Q178" i="25"/>
  <c r="O178" i="25"/>
  <c r="K178" i="25"/>
  <c r="I178" i="25"/>
  <c r="G178" i="25"/>
  <c r="M178" i="25" s="1"/>
  <c r="V174" i="25"/>
  <c r="Q174" i="25"/>
  <c r="O174" i="25"/>
  <c r="M174" i="25"/>
  <c r="K174" i="25"/>
  <c r="I174" i="25"/>
  <c r="G174" i="25"/>
  <c r="V169" i="25"/>
  <c r="Q169" i="25"/>
  <c r="O169" i="25"/>
  <c r="M169" i="25"/>
  <c r="K169" i="25"/>
  <c r="I169" i="25"/>
  <c r="G169" i="25"/>
  <c r="V166" i="25"/>
  <c r="Q166" i="25"/>
  <c r="O166" i="25"/>
  <c r="M166" i="25"/>
  <c r="K166" i="25"/>
  <c r="K162" i="25" s="1"/>
  <c r="I166" i="25"/>
  <c r="G166" i="25"/>
  <c r="V163" i="25"/>
  <c r="Q163" i="25"/>
  <c r="O163" i="25"/>
  <c r="K163" i="25"/>
  <c r="I163" i="25"/>
  <c r="I162" i="25" s="1"/>
  <c r="G163" i="25"/>
  <c r="M163" i="25" s="1"/>
  <c r="M162" i="25" s="1"/>
  <c r="V157" i="25"/>
  <c r="Q157" i="25"/>
  <c r="O157" i="25"/>
  <c r="O152" i="25" s="1"/>
  <c r="K157" i="25"/>
  <c r="I157" i="25"/>
  <c r="G157" i="25"/>
  <c r="M157" i="25" s="1"/>
  <c r="V153" i="25"/>
  <c r="Q153" i="25"/>
  <c r="O153" i="25"/>
  <c r="M153" i="25"/>
  <c r="K153" i="25"/>
  <c r="I153" i="25"/>
  <c r="I152" i="25" s="1"/>
  <c r="G153" i="25"/>
  <c r="G152" i="25" s="1"/>
  <c r="V152" i="25"/>
  <c r="Q152" i="25"/>
  <c r="K152" i="25"/>
  <c r="V147" i="25"/>
  <c r="Q147" i="25"/>
  <c r="O147" i="25"/>
  <c r="M147" i="25"/>
  <c r="K147" i="25"/>
  <c r="I147" i="25"/>
  <c r="G147" i="25"/>
  <c r="V141" i="25"/>
  <c r="Q141" i="25"/>
  <c r="O141" i="25"/>
  <c r="M141" i="25"/>
  <c r="K141" i="25"/>
  <c r="I141" i="25"/>
  <c r="G141" i="25"/>
  <c r="V137" i="25"/>
  <c r="Q137" i="25"/>
  <c r="O137" i="25"/>
  <c r="M137" i="25"/>
  <c r="K137" i="25"/>
  <c r="I137" i="25"/>
  <c r="G137" i="25"/>
  <c r="BA134" i="25"/>
  <c r="V133" i="25"/>
  <c r="Q133" i="25"/>
  <c r="O133" i="25"/>
  <c r="M133" i="25"/>
  <c r="K133" i="25"/>
  <c r="I133" i="25"/>
  <c r="G133" i="25"/>
  <c r="BA130" i="25"/>
  <c r="V129" i="25"/>
  <c r="Q129" i="25"/>
  <c r="O129" i="25"/>
  <c r="M129" i="25"/>
  <c r="K129" i="25"/>
  <c r="I129" i="25"/>
  <c r="G129" i="25"/>
  <c r="V127" i="25"/>
  <c r="Q127" i="25"/>
  <c r="O127" i="25"/>
  <c r="M127" i="25"/>
  <c r="K127" i="25"/>
  <c r="I127" i="25"/>
  <c r="G127" i="25"/>
  <c r="Q117" i="25"/>
  <c r="O117" i="25"/>
  <c r="K117" i="25"/>
  <c r="I117" i="25"/>
  <c r="G117" i="25"/>
  <c r="M117" i="25" s="1"/>
  <c r="V113" i="25"/>
  <c r="Q113" i="25"/>
  <c r="O113" i="25"/>
  <c r="K113" i="25"/>
  <c r="I113" i="25"/>
  <c r="G113" i="25"/>
  <c r="M113" i="25" s="1"/>
  <c r="V109" i="25"/>
  <c r="Q109" i="25"/>
  <c r="O109" i="25"/>
  <c r="K109" i="25"/>
  <c r="I109" i="25"/>
  <c r="G109" i="25"/>
  <c r="M109" i="25" s="1"/>
  <c r="V105" i="25"/>
  <c r="Q105" i="25"/>
  <c r="O105" i="25"/>
  <c r="M105" i="25"/>
  <c r="K105" i="25"/>
  <c r="I105" i="25"/>
  <c r="G105" i="25"/>
  <c r="V101" i="25"/>
  <c r="V89" i="25" s="1"/>
  <c r="Q101" i="25"/>
  <c r="O101" i="25"/>
  <c r="M101" i="25"/>
  <c r="K101" i="25"/>
  <c r="I101" i="25"/>
  <c r="G101" i="25"/>
  <c r="V98" i="25"/>
  <c r="Q98" i="25"/>
  <c r="Q89" i="25" s="1"/>
  <c r="O98" i="25"/>
  <c r="M98" i="25"/>
  <c r="K98" i="25"/>
  <c r="I98" i="25"/>
  <c r="G98" i="25"/>
  <c r="V95" i="25"/>
  <c r="Q95" i="25"/>
  <c r="O95" i="25"/>
  <c r="O89" i="25" s="1"/>
  <c r="K95" i="25"/>
  <c r="I95" i="25"/>
  <c r="G95" i="25"/>
  <c r="M95" i="25" s="1"/>
  <c r="V90" i="25"/>
  <c r="Q90" i="25"/>
  <c r="K90" i="25"/>
  <c r="I90" i="25"/>
  <c r="G90" i="25"/>
  <c r="M90" i="25" s="1"/>
  <c r="Q87" i="25"/>
  <c r="O87" i="25"/>
  <c r="M87" i="25"/>
  <c r="K87" i="25"/>
  <c r="I87" i="25"/>
  <c r="G87" i="25"/>
  <c r="V85" i="25"/>
  <c r="Q85" i="25"/>
  <c r="O85" i="25"/>
  <c r="K85" i="25"/>
  <c r="I85" i="25"/>
  <c r="G85" i="25"/>
  <c r="M85" i="25" s="1"/>
  <c r="V76" i="25"/>
  <c r="Q76" i="25"/>
  <c r="O76" i="25"/>
  <c r="M76" i="25"/>
  <c r="K76" i="25"/>
  <c r="I76" i="25"/>
  <c r="G76" i="25"/>
  <c r="V74" i="25"/>
  <c r="Q74" i="25"/>
  <c r="O74" i="25"/>
  <c r="K74" i="25"/>
  <c r="I74" i="25"/>
  <c r="G74" i="25"/>
  <c r="M74" i="25" s="1"/>
  <c r="V71" i="25"/>
  <c r="Q71" i="25"/>
  <c r="O71" i="25"/>
  <c r="K71" i="25"/>
  <c r="I71" i="25"/>
  <c r="G71" i="25"/>
  <c r="M71" i="25" s="1"/>
  <c r="V62" i="25"/>
  <c r="Q62" i="25"/>
  <c r="O62" i="25"/>
  <c r="K62" i="25"/>
  <c r="I62" i="25"/>
  <c r="G62" i="25"/>
  <c r="M62" i="25" s="1"/>
  <c r="V57" i="25"/>
  <c r="Q57" i="25"/>
  <c r="O57" i="25"/>
  <c r="M57" i="25"/>
  <c r="K57" i="25"/>
  <c r="I57" i="25"/>
  <c r="G57" i="25"/>
  <c r="V52" i="25"/>
  <c r="Q52" i="25"/>
  <c r="O52" i="25"/>
  <c r="M52" i="25"/>
  <c r="K52" i="25"/>
  <c r="I52" i="25"/>
  <c r="G52" i="25"/>
  <c r="V48" i="25"/>
  <c r="Q48" i="25"/>
  <c r="O48" i="25"/>
  <c r="K48" i="25"/>
  <c r="I48" i="25"/>
  <c r="G48" i="25"/>
  <c r="M48" i="25" s="1"/>
  <c r="V46" i="25"/>
  <c r="Q46" i="25"/>
  <c r="O46" i="25"/>
  <c r="M46" i="25"/>
  <c r="K46" i="25"/>
  <c r="I46" i="25"/>
  <c r="G46" i="25"/>
  <c r="V39" i="25"/>
  <c r="Q39" i="25"/>
  <c r="O39" i="25"/>
  <c r="K39" i="25"/>
  <c r="K8" i="25" s="1"/>
  <c r="I39" i="25"/>
  <c r="G39" i="25"/>
  <c r="BA32" i="25"/>
  <c r="V31" i="25"/>
  <c r="Q31" i="25"/>
  <c r="O31" i="25"/>
  <c r="K31" i="25"/>
  <c r="I31" i="25"/>
  <c r="G31" i="25"/>
  <c r="M31" i="25" s="1"/>
  <c r="V27" i="25"/>
  <c r="Q27" i="25"/>
  <c r="O27" i="25"/>
  <c r="K27" i="25"/>
  <c r="I27" i="25"/>
  <c r="G27" i="25"/>
  <c r="M27" i="25" s="1"/>
  <c r="V24" i="25"/>
  <c r="Q24" i="25"/>
  <c r="O24" i="25"/>
  <c r="O8" i="25" s="1"/>
  <c r="K24" i="25"/>
  <c r="I24" i="25"/>
  <c r="G24" i="25"/>
  <c r="M24" i="25" s="1"/>
  <c r="V20" i="25"/>
  <c r="Q20" i="25"/>
  <c r="O20" i="25"/>
  <c r="M20" i="25"/>
  <c r="K20" i="25"/>
  <c r="I20" i="25"/>
  <c r="G20" i="25"/>
  <c r="V16" i="25"/>
  <c r="Q16" i="25"/>
  <c r="O16" i="25"/>
  <c r="M16" i="25"/>
  <c r="K16" i="25"/>
  <c r="I16" i="25"/>
  <c r="G16" i="25"/>
  <c r="V12" i="25"/>
  <c r="Q12" i="25"/>
  <c r="O12" i="25"/>
  <c r="M12" i="25"/>
  <c r="K12" i="25"/>
  <c r="I12" i="25"/>
  <c r="G12" i="25"/>
  <c r="BA10" i="25"/>
  <c r="V9" i="25"/>
  <c r="Q9" i="25"/>
  <c r="O9" i="25"/>
  <c r="M9" i="25"/>
  <c r="K9" i="25"/>
  <c r="I9" i="25"/>
  <c r="G9" i="25"/>
  <c r="AE21" i="24"/>
  <c r="V19" i="24"/>
  <c r="Q19" i="24"/>
  <c r="O19" i="24"/>
  <c r="M19" i="24"/>
  <c r="K19" i="24"/>
  <c r="I19" i="24"/>
  <c r="G19" i="24"/>
  <c r="V18" i="24"/>
  <c r="Q18" i="24"/>
  <c r="O18" i="24"/>
  <c r="M18" i="24"/>
  <c r="K18" i="24"/>
  <c r="I18" i="24"/>
  <c r="G18" i="24"/>
  <c r="V17" i="24"/>
  <c r="Q17" i="24"/>
  <c r="O17" i="24"/>
  <c r="K17" i="24"/>
  <c r="I17" i="24"/>
  <c r="G17" i="24"/>
  <c r="M17" i="24" s="1"/>
  <c r="V16" i="24"/>
  <c r="Q16" i="24"/>
  <c r="O16" i="24"/>
  <c r="M16" i="24"/>
  <c r="K16" i="24"/>
  <c r="I16" i="24"/>
  <c r="I8" i="24" s="1"/>
  <c r="G16" i="24"/>
  <c r="V15" i="24"/>
  <c r="Q15" i="24"/>
  <c r="O15" i="24"/>
  <c r="K15" i="24"/>
  <c r="I15" i="24"/>
  <c r="G15" i="24"/>
  <c r="M15" i="24" s="1"/>
  <c r="V14" i="24"/>
  <c r="Q14" i="24"/>
  <c r="O14" i="24"/>
  <c r="K14" i="24"/>
  <c r="I14" i="24"/>
  <c r="G14" i="24"/>
  <c r="M14" i="24" s="1"/>
  <c r="V13" i="24"/>
  <c r="Q13" i="24"/>
  <c r="O13" i="24"/>
  <c r="K13" i="24"/>
  <c r="I13" i="24"/>
  <c r="G13" i="24"/>
  <c r="M13" i="24" s="1"/>
  <c r="V12" i="24"/>
  <c r="Q12" i="24"/>
  <c r="O12" i="24"/>
  <c r="M12" i="24"/>
  <c r="K12" i="24"/>
  <c r="I12" i="24"/>
  <c r="G12" i="24"/>
  <c r="V11" i="24"/>
  <c r="Q11" i="24"/>
  <c r="O11" i="24"/>
  <c r="M11" i="24"/>
  <c r="K11" i="24"/>
  <c r="I11" i="24"/>
  <c r="G11" i="24"/>
  <c r="V10" i="24"/>
  <c r="Q10" i="24"/>
  <c r="O10" i="24"/>
  <c r="M10" i="24"/>
  <c r="K10" i="24"/>
  <c r="I10" i="24"/>
  <c r="G10" i="24"/>
  <c r="V9" i="24"/>
  <c r="Q9" i="24"/>
  <c r="Q8" i="24" s="1"/>
  <c r="O9" i="24"/>
  <c r="K9" i="24"/>
  <c r="I9" i="24"/>
  <c r="G9" i="24"/>
  <c r="AE403" i="23"/>
  <c r="V401" i="23"/>
  <c r="Q401" i="23"/>
  <c r="O401" i="23"/>
  <c r="M401" i="23"/>
  <c r="K401" i="23"/>
  <c r="I401" i="23"/>
  <c r="G401" i="23"/>
  <c r="V400" i="23"/>
  <c r="Q400" i="23"/>
  <c r="O400" i="23"/>
  <c r="K400" i="23"/>
  <c r="I400" i="23"/>
  <c r="G400" i="23"/>
  <c r="M400" i="23" s="1"/>
  <c r="V399" i="23"/>
  <c r="Q399" i="23"/>
  <c r="O399" i="23"/>
  <c r="M399" i="23"/>
  <c r="K399" i="23"/>
  <c r="I399" i="23"/>
  <c r="I397" i="23" s="1"/>
  <c r="G399" i="23"/>
  <c r="V398" i="23"/>
  <c r="Q398" i="23"/>
  <c r="Q397" i="23" s="1"/>
  <c r="O398" i="23"/>
  <c r="K398" i="23"/>
  <c r="K397" i="23" s="1"/>
  <c r="I398" i="23"/>
  <c r="G398" i="23"/>
  <c r="O397" i="23"/>
  <c r="V396" i="23"/>
  <c r="Q396" i="23"/>
  <c r="O396" i="23"/>
  <c r="M396" i="23"/>
  <c r="K396" i="23"/>
  <c r="I396" i="23"/>
  <c r="G396" i="23"/>
  <c r="V395" i="23"/>
  <c r="Q395" i="23"/>
  <c r="O395" i="23"/>
  <c r="M395" i="23"/>
  <c r="K395" i="23"/>
  <c r="I395" i="23"/>
  <c r="G395" i="23"/>
  <c r="V394" i="23"/>
  <c r="Q394" i="23"/>
  <c r="O394" i="23"/>
  <c r="M394" i="23"/>
  <c r="K394" i="23"/>
  <c r="I394" i="23"/>
  <c r="G394" i="23"/>
  <c r="V393" i="23"/>
  <c r="Q393" i="23"/>
  <c r="O393" i="23"/>
  <c r="M393" i="23"/>
  <c r="K393" i="23"/>
  <c r="I393" i="23"/>
  <c r="G393" i="23"/>
  <c r="V392" i="23"/>
  <c r="Q392" i="23"/>
  <c r="O392" i="23"/>
  <c r="K392" i="23"/>
  <c r="I392" i="23"/>
  <c r="G392" i="23"/>
  <c r="M392" i="23" s="1"/>
  <c r="V391" i="23"/>
  <c r="Q391" i="23"/>
  <c r="O391" i="23"/>
  <c r="M391" i="23"/>
  <c r="K391" i="23"/>
  <c r="I391" i="23"/>
  <c r="G391" i="23"/>
  <c r="V390" i="23"/>
  <c r="Q390" i="23"/>
  <c r="O390" i="23"/>
  <c r="K390" i="23"/>
  <c r="I390" i="23"/>
  <c r="G390" i="23"/>
  <c r="M390" i="23" s="1"/>
  <c r="V389" i="23"/>
  <c r="Q389" i="23"/>
  <c r="O389" i="23"/>
  <c r="K389" i="23"/>
  <c r="I389" i="23"/>
  <c r="G389" i="23"/>
  <c r="M389" i="23" s="1"/>
  <c r="V388" i="23"/>
  <c r="Q388" i="23"/>
  <c r="O388" i="23"/>
  <c r="M388" i="23"/>
  <c r="K388" i="23"/>
  <c r="I388" i="23"/>
  <c r="G388" i="23"/>
  <c r="V387" i="23"/>
  <c r="Q387" i="23"/>
  <c r="O387" i="23"/>
  <c r="M387" i="23"/>
  <c r="K387" i="23"/>
  <c r="I387" i="23"/>
  <c r="G387" i="23"/>
  <c r="V386" i="23"/>
  <c r="V383" i="23" s="1"/>
  <c r="Q386" i="23"/>
  <c r="O386" i="23"/>
  <c r="M386" i="23"/>
  <c r="K386" i="23"/>
  <c r="I386" i="23"/>
  <c r="G386" i="23"/>
  <c r="V385" i="23"/>
  <c r="Q385" i="23"/>
  <c r="O385" i="23"/>
  <c r="K385" i="23"/>
  <c r="I385" i="23"/>
  <c r="G385" i="23"/>
  <c r="M385" i="23" s="1"/>
  <c r="V384" i="23"/>
  <c r="Q384" i="23"/>
  <c r="O384" i="23"/>
  <c r="M384" i="23"/>
  <c r="K384" i="23"/>
  <c r="K383" i="23" s="1"/>
  <c r="I384" i="23"/>
  <c r="Q383" i="23"/>
  <c r="G383" i="23"/>
  <c r="V382" i="23"/>
  <c r="Q382" i="23"/>
  <c r="O382" i="23"/>
  <c r="K382" i="23"/>
  <c r="I382" i="23"/>
  <c r="G382" i="23"/>
  <c r="M382" i="23" s="1"/>
  <c r="V381" i="23"/>
  <c r="Q381" i="23"/>
  <c r="O381" i="23"/>
  <c r="M381" i="23"/>
  <c r="K381" i="23"/>
  <c r="I381" i="23"/>
  <c r="G381" i="23"/>
  <c r="V380" i="23"/>
  <c r="Q380" i="23"/>
  <c r="O380" i="23"/>
  <c r="K380" i="23"/>
  <c r="I380" i="23"/>
  <c r="G380" i="23"/>
  <c r="M380" i="23" s="1"/>
  <c r="V379" i="23"/>
  <c r="Q379" i="23"/>
  <c r="O379" i="23"/>
  <c r="M379" i="23"/>
  <c r="K379" i="23"/>
  <c r="I379" i="23"/>
  <c r="G379" i="23"/>
  <c r="V378" i="23"/>
  <c r="Q378" i="23"/>
  <c r="O378" i="23"/>
  <c r="K378" i="23"/>
  <c r="I378" i="23"/>
  <c r="G378" i="23"/>
  <c r="M378" i="23" s="1"/>
  <c r="V377" i="23"/>
  <c r="Q377" i="23"/>
  <c r="O377" i="23"/>
  <c r="K377" i="23"/>
  <c r="I377" i="23"/>
  <c r="G377" i="23"/>
  <c r="M377" i="23" s="1"/>
  <c r="V376" i="23"/>
  <c r="Q376" i="23"/>
  <c r="O376" i="23"/>
  <c r="M376" i="23"/>
  <c r="K376" i="23"/>
  <c r="I376" i="23"/>
  <c r="G376" i="23"/>
  <c r="V375" i="23"/>
  <c r="Q375" i="23"/>
  <c r="O375" i="23"/>
  <c r="K375" i="23"/>
  <c r="I375" i="23"/>
  <c r="G375" i="23"/>
  <c r="M375" i="23" s="1"/>
  <c r="V374" i="23"/>
  <c r="Q374" i="23"/>
  <c r="O374" i="23"/>
  <c r="K374" i="23"/>
  <c r="I374" i="23"/>
  <c r="G374" i="23"/>
  <c r="M374" i="23" s="1"/>
  <c r="V373" i="23"/>
  <c r="Q373" i="23"/>
  <c r="O373" i="23"/>
  <c r="K373" i="23"/>
  <c r="I373" i="23"/>
  <c r="G373" i="23"/>
  <c r="M373" i="23" s="1"/>
  <c r="V372" i="23"/>
  <c r="Q372" i="23"/>
  <c r="O372" i="23"/>
  <c r="M372" i="23"/>
  <c r="K372" i="23"/>
  <c r="I372" i="23"/>
  <c r="G372" i="23"/>
  <c r="V371" i="23"/>
  <c r="Q371" i="23"/>
  <c r="O371" i="23"/>
  <c r="M371" i="23"/>
  <c r="K371" i="23"/>
  <c r="I371" i="23"/>
  <c r="G371" i="23"/>
  <c r="V370" i="23"/>
  <c r="Q370" i="23"/>
  <c r="O370" i="23"/>
  <c r="M370" i="23"/>
  <c r="K370" i="23"/>
  <c r="I370" i="23"/>
  <c r="G370" i="23"/>
  <c r="V369" i="23"/>
  <c r="Q369" i="23"/>
  <c r="O369" i="23"/>
  <c r="K369" i="23"/>
  <c r="I369" i="23"/>
  <c r="G369" i="23"/>
  <c r="M369" i="23" s="1"/>
  <c r="V368" i="23"/>
  <c r="Q368" i="23"/>
  <c r="O368" i="23"/>
  <c r="M368" i="23"/>
  <c r="K368" i="23"/>
  <c r="I368" i="23"/>
  <c r="G368" i="23"/>
  <c r="V367" i="23"/>
  <c r="Q367" i="23"/>
  <c r="O367" i="23"/>
  <c r="K367" i="23"/>
  <c r="I367" i="23"/>
  <c r="G367" i="23"/>
  <c r="M367" i="23" s="1"/>
  <c r="V366" i="23"/>
  <c r="Q366" i="23"/>
  <c r="O366" i="23"/>
  <c r="K366" i="23"/>
  <c r="I366" i="23"/>
  <c r="G366" i="23"/>
  <c r="M366" i="23" s="1"/>
  <c r="V365" i="23"/>
  <c r="Q365" i="23"/>
  <c r="O365" i="23"/>
  <c r="M365" i="23"/>
  <c r="K365" i="23"/>
  <c r="I365" i="23"/>
  <c r="G365" i="23"/>
  <c r="V364" i="23"/>
  <c r="Q364" i="23"/>
  <c r="O364" i="23"/>
  <c r="M364" i="23"/>
  <c r="K364" i="23"/>
  <c r="I364" i="23"/>
  <c r="G364" i="23"/>
  <c r="V363" i="23"/>
  <c r="Q363" i="23"/>
  <c r="O363" i="23"/>
  <c r="M363" i="23"/>
  <c r="K363" i="23"/>
  <c r="I363" i="23"/>
  <c r="G363" i="23"/>
  <c r="V362" i="23"/>
  <c r="Q362" i="23"/>
  <c r="O362" i="23"/>
  <c r="M362" i="23"/>
  <c r="K362" i="23"/>
  <c r="I362" i="23"/>
  <c r="G362" i="23"/>
  <c r="V361" i="23"/>
  <c r="Q361" i="23"/>
  <c r="O361" i="23"/>
  <c r="K361" i="23"/>
  <c r="I361" i="23"/>
  <c r="G361" i="23"/>
  <c r="M361" i="23" s="1"/>
  <c r="V360" i="23"/>
  <c r="Q360" i="23"/>
  <c r="O360" i="23"/>
  <c r="M360" i="23"/>
  <c r="K360" i="23"/>
  <c r="I360" i="23"/>
  <c r="G360" i="23"/>
  <c r="V359" i="23"/>
  <c r="Q359" i="23"/>
  <c r="O359" i="23"/>
  <c r="K359" i="23"/>
  <c r="I359" i="23"/>
  <c r="G359" i="23"/>
  <c r="M359" i="23" s="1"/>
  <c r="V358" i="23"/>
  <c r="Q358" i="23"/>
  <c r="O358" i="23"/>
  <c r="K358" i="23"/>
  <c r="I358" i="23"/>
  <c r="G358" i="23"/>
  <c r="M358" i="23" s="1"/>
  <c r="V357" i="23"/>
  <c r="Q357" i="23"/>
  <c r="O357" i="23"/>
  <c r="M357" i="23"/>
  <c r="K357" i="23"/>
  <c r="I357" i="23"/>
  <c r="G357" i="23"/>
  <c r="V356" i="23"/>
  <c r="Q356" i="23"/>
  <c r="O356" i="23"/>
  <c r="M356" i="23"/>
  <c r="K356" i="23"/>
  <c r="I356" i="23"/>
  <c r="G356" i="23"/>
  <c r="V355" i="23"/>
  <c r="Q355" i="23"/>
  <c r="O355" i="23"/>
  <c r="M355" i="23"/>
  <c r="K355" i="23"/>
  <c r="I355" i="23"/>
  <c r="G355" i="23"/>
  <c r="V339" i="23"/>
  <c r="Q339" i="23"/>
  <c r="O339" i="23"/>
  <c r="M339" i="23"/>
  <c r="K339" i="23"/>
  <c r="I339" i="23"/>
  <c r="G339" i="23"/>
  <c r="V338" i="23"/>
  <c r="Q338" i="23"/>
  <c r="O338" i="23"/>
  <c r="K338" i="23"/>
  <c r="I338" i="23"/>
  <c r="G338" i="23"/>
  <c r="M338" i="23" s="1"/>
  <c r="V320" i="23"/>
  <c r="Q320" i="23"/>
  <c r="O320" i="23"/>
  <c r="M320" i="23"/>
  <c r="K320" i="23"/>
  <c r="I320" i="23"/>
  <c r="G320" i="23"/>
  <c r="V319" i="23"/>
  <c r="Q319" i="23"/>
  <c r="O319" i="23"/>
  <c r="K319" i="23"/>
  <c r="I319" i="23"/>
  <c r="G319" i="23"/>
  <c r="M319" i="23" s="1"/>
  <c r="BA297" i="23"/>
  <c r="V293" i="23"/>
  <c r="Q293" i="23"/>
  <c r="O293" i="23"/>
  <c r="M293" i="23"/>
  <c r="K293" i="23"/>
  <c r="I293" i="23"/>
  <c r="V292" i="23"/>
  <c r="Q292" i="23"/>
  <c r="O292" i="23"/>
  <c r="K292" i="23"/>
  <c r="I292" i="23"/>
  <c r="G292" i="23"/>
  <c r="M292" i="23" s="1"/>
  <c r="V291" i="23"/>
  <c r="Q291" i="23"/>
  <c r="O291" i="23"/>
  <c r="M291" i="23"/>
  <c r="K291" i="23"/>
  <c r="I291" i="23"/>
  <c r="G291" i="23"/>
  <c r="V290" i="23"/>
  <c r="Q290" i="23"/>
  <c r="O290" i="23"/>
  <c r="M290" i="23"/>
  <c r="K290" i="23"/>
  <c r="I290" i="23"/>
  <c r="G290" i="23"/>
  <c r="V278" i="23"/>
  <c r="Q278" i="23"/>
  <c r="O278" i="23"/>
  <c r="M278" i="23"/>
  <c r="K278" i="23"/>
  <c r="I278" i="23"/>
  <c r="G278" i="23"/>
  <c r="V277" i="23"/>
  <c r="Q277" i="23"/>
  <c r="O277" i="23"/>
  <c r="K277" i="23"/>
  <c r="I277" i="23"/>
  <c r="G277" i="23"/>
  <c r="M277" i="23" s="1"/>
  <c r="BA267" i="23"/>
  <c r="V266" i="23"/>
  <c r="Q266" i="23"/>
  <c r="O266" i="23"/>
  <c r="K266" i="23"/>
  <c r="I266" i="23"/>
  <c r="G266" i="23"/>
  <c r="M266" i="23" s="1"/>
  <c r="V265" i="23"/>
  <c r="Q265" i="23"/>
  <c r="O265" i="23"/>
  <c r="M265" i="23"/>
  <c r="K265" i="23"/>
  <c r="I265" i="23"/>
  <c r="G265" i="23"/>
  <c r="V255" i="23"/>
  <c r="Q255" i="23"/>
  <c r="O255" i="23"/>
  <c r="K255" i="23"/>
  <c r="I255" i="23"/>
  <c r="G255" i="23"/>
  <c r="M255" i="23" s="1"/>
  <c r="V254" i="23"/>
  <c r="Q254" i="23"/>
  <c r="O254" i="23"/>
  <c r="K254" i="23"/>
  <c r="I254" i="23"/>
  <c r="G254" i="23"/>
  <c r="M254" i="23" s="1"/>
  <c r="V242" i="23"/>
  <c r="Q242" i="23"/>
  <c r="O242" i="23"/>
  <c r="K242" i="23"/>
  <c r="I242" i="23"/>
  <c r="G242" i="23"/>
  <c r="M242" i="23" s="1"/>
  <c r="V241" i="23"/>
  <c r="Q241" i="23"/>
  <c r="O241" i="23"/>
  <c r="M241" i="23"/>
  <c r="K241" i="23"/>
  <c r="I241" i="23"/>
  <c r="G241" i="23"/>
  <c r="V240" i="23"/>
  <c r="Q240" i="23"/>
  <c r="O240" i="23"/>
  <c r="M240" i="23"/>
  <c r="K240" i="23"/>
  <c r="I240" i="23"/>
  <c r="G240" i="23"/>
  <c r="V239" i="23"/>
  <c r="Q239" i="23"/>
  <c r="O239" i="23"/>
  <c r="M239" i="23"/>
  <c r="K239" i="23"/>
  <c r="I239" i="23"/>
  <c r="G239" i="23"/>
  <c r="V237" i="23"/>
  <c r="Q237" i="23"/>
  <c r="O237" i="23"/>
  <c r="K237" i="23"/>
  <c r="I237" i="23"/>
  <c r="G237" i="23"/>
  <c r="M237" i="23" s="1"/>
  <c r="V236" i="23"/>
  <c r="Q236" i="23"/>
  <c r="O236" i="23"/>
  <c r="M236" i="23"/>
  <c r="K236" i="23"/>
  <c r="I236" i="23"/>
  <c r="G236" i="23"/>
  <c r="V234" i="23"/>
  <c r="Q234" i="23"/>
  <c r="O234" i="23"/>
  <c r="K234" i="23"/>
  <c r="I234" i="23"/>
  <c r="G234" i="23"/>
  <c r="M234" i="23" s="1"/>
  <c r="V233" i="23"/>
  <c r="Q233" i="23"/>
  <c r="O233" i="23"/>
  <c r="K233" i="23"/>
  <c r="I233" i="23"/>
  <c r="G233" i="23"/>
  <c r="M233" i="23" s="1"/>
  <c r="V222" i="23"/>
  <c r="Q222" i="23"/>
  <c r="O222" i="23"/>
  <c r="M222" i="23"/>
  <c r="K222" i="23"/>
  <c r="I222" i="23"/>
  <c r="G222" i="23"/>
  <c r="V221" i="23"/>
  <c r="Q221" i="23"/>
  <c r="O221" i="23"/>
  <c r="M221" i="23"/>
  <c r="K221" i="23"/>
  <c r="I221" i="23"/>
  <c r="G221" i="23"/>
  <c r="V195" i="23"/>
  <c r="Q195" i="23"/>
  <c r="O195" i="23"/>
  <c r="M195" i="23"/>
  <c r="K195" i="23"/>
  <c r="I195" i="23"/>
  <c r="G195" i="23"/>
  <c r="V194" i="23"/>
  <c r="Q194" i="23"/>
  <c r="O194" i="23"/>
  <c r="K194" i="23"/>
  <c r="I194" i="23"/>
  <c r="G194" i="23"/>
  <c r="M194" i="23" s="1"/>
  <c r="V193" i="23"/>
  <c r="Q193" i="23"/>
  <c r="O193" i="23"/>
  <c r="K193" i="23"/>
  <c r="I193" i="23"/>
  <c r="G193" i="23"/>
  <c r="M193" i="23" s="1"/>
  <c r="V192" i="23"/>
  <c r="Q192" i="23"/>
  <c r="O192" i="23"/>
  <c r="M192" i="23"/>
  <c r="K192" i="23"/>
  <c r="I192" i="23"/>
  <c r="G192" i="23"/>
  <c r="BA177" i="23"/>
  <c r="V175" i="23"/>
  <c r="Q175" i="23"/>
  <c r="O175" i="23"/>
  <c r="M175" i="23"/>
  <c r="K175" i="23"/>
  <c r="I175" i="23"/>
  <c r="G175" i="23"/>
  <c r="V174" i="23"/>
  <c r="O174" i="23"/>
  <c r="K174" i="23"/>
  <c r="G174" i="23"/>
  <c r="M174" i="23" s="1"/>
  <c r="BA170" i="23"/>
  <c r="BA169" i="23"/>
  <c r="V158" i="23"/>
  <c r="Q158" i="23"/>
  <c r="O158" i="23"/>
  <c r="K158" i="23"/>
  <c r="I158" i="23"/>
  <c r="G158" i="23"/>
  <c r="M158" i="23" s="1"/>
  <c r="V157" i="23"/>
  <c r="Q157" i="23"/>
  <c r="O157" i="23"/>
  <c r="K157" i="23"/>
  <c r="I157" i="23"/>
  <c r="G157" i="23"/>
  <c r="M157" i="23" s="1"/>
  <c r="V141" i="23"/>
  <c r="Q141" i="23"/>
  <c r="O141" i="23"/>
  <c r="M141" i="23"/>
  <c r="K141" i="23"/>
  <c r="I141" i="23"/>
  <c r="G141" i="23"/>
  <c r="V140" i="23"/>
  <c r="Q140" i="23"/>
  <c r="O140" i="23"/>
  <c r="M140" i="23"/>
  <c r="K140" i="23"/>
  <c r="I140" i="23"/>
  <c r="G140" i="23"/>
  <c r="V139" i="23"/>
  <c r="Q139" i="23"/>
  <c r="O139" i="23"/>
  <c r="K139" i="23"/>
  <c r="G139" i="23"/>
  <c r="M139" i="23" s="1"/>
  <c r="BA126" i="23"/>
  <c r="V123" i="23"/>
  <c r="Q123" i="23"/>
  <c r="O123" i="23"/>
  <c r="K123" i="23"/>
  <c r="I123" i="23"/>
  <c r="G123" i="23"/>
  <c r="I122" i="23"/>
  <c r="V121" i="23"/>
  <c r="Q121" i="23"/>
  <c r="O121" i="23"/>
  <c r="K121" i="23"/>
  <c r="I121" i="23"/>
  <c r="G121" i="23"/>
  <c r="M121" i="23" s="1"/>
  <c r="V120" i="23"/>
  <c r="Q120" i="23"/>
  <c r="O120" i="23"/>
  <c r="K120" i="23"/>
  <c r="I120" i="23"/>
  <c r="G120" i="23"/>
  <c r="M120" i="23" s="1"/>
  <c r="V119" i="23"/>
  <c r="Q119" i="23"/>
  <c r="O119" i="23"/>
  <c r="M119" i="23"/>
  <c r="K119" i="23"/>
  <c r="I119" i="23"/>
  <c r="G119" i="23"/>
  <c r="V118" i="23"/>
  <c r="Q118" i="23"/>
  <c r="O118" i="23"/>
  <c r="M118" i="23"/>
  <c r="K118" i="23"/>
  <c r="I118" i="23"/>
  <c r="G118" i="23"/>
  <c r="V117" i="23"/>
  <c r="Q117" i="23"/>
  <c r="O117" i="23"/>
  <c r="M117" i="23"/>
  <c r="K117" i="23"/>
  <c r="I117" i="23"/>
  <c r="G117" i="23"/>
  <c r="V116" i="23"/>
  <c r="Q116" i="23"/>
  <c r="O116" i="23"/>
  <c r="K116" i="23"/>
  <c r="I116" i="23"/>
  <c r="G116" i="23"/>
  <c r="M116" i="23" s="1"/>
  <c r="V115" i="23"/>
  <c r="Q115" i="23"/>
  <c r="O115" i="23"/>
  <c r="K115" i="23"/>
  <c r="I115" i="23"/>
  <c r="G115" i="23"/>
  <c r="M115" i="23" s="1"/>
  <c r="V114" i="23"/>
  <c r="Q114" i="23"/>
  <c r="O114" i="23"/>
  <c r="M114" i="23"/>
  <c r="K114" i="23"/>
  <c r="I114" i="23"/>
  <c r="G114" i="23"/>
  <c r="V113" i="23"/>
  <c r="Q113" i="23"/>
  <c r="O113" i="23"/>
  <c r="K113" i="23"/>
  <c r="I113" i="23"/>
  <c r="G113" i="23"/>
  <c r="M113" i="23" s="1"/>
  <c r="V112" i="23"/>
  <c r="Q112" i="23"/>
  <c r="O112" i="23"/>
  <c r="K112" i="23"/>
  <c r="I112" i="23"/>
  <c r="G112" i="23"/>
  <c r="M112" i="23" s="1"/>
  <c r="V111" i="23"/>
  <c r="Q111" i="23"/>
  <c r="O111" i="23"/>
  <c r="K111" i="23"/>
  <c r="I111" i="23"/>
  <c r="G111" i="23"/>
  <c r="M111" i="23" s="1"/>
  <c r="V110" i="23"/>
  <c r="Q110" i="23"/>
  <c r="O110" i="23"/>
  <c r="M110" i="23"/>
  <c r="K110" i="23"/>
  <c r="I110" i="23"/>
  <c r="G110" i="23"/>
  <c r="BA109" i="23"/>
  <c r="V108" i="23"/>
  <c r="Q108" i="23"/>
  <c r="O108" i="23"/>
  <c r="M108" i="23"/>
  <c r="K108" i="23"/>
  <c r="I108" i="23"/>
  <c r="G108" i="23"/>
  <c r="V107" i="23"/>
  <c r="Q107" i="23"/>
  <c r="O107" i="23"/>
  <c r="M107" i="23"/>
  <c r="K107" i="23"/>
  <c r="I107" i="23"/>
  <c r="G107" i="23"/>
  <c r="V106" i="23"/>
  <c r="O106" i="23"/>
  <c r="K106" i="23"/>
  <c r="I106" i="23"/>
  <c r="G106" i="23"/>
  <c r="M106" i="23" s="1"/>
  <c r="BA105" i="23"/>
  <c r="V104" i="23"/>
  <c r="Q104" i="23"/>
  <c r="O104" i="23"/>
  <c r="K104" i="23"/>
  <c r="I104" i="23"/>
  <c r="G104" i="23"/>
  <c r="M104" i="23" s="1"/>
  <c r="V103" i="23"/>
  <c r="Q103" i="23"/>
  <c r="O103" i="23"/>
  <c r="M103" i="23"/>
  <c r="K103" i="23"/>
  <c r="I103" i="23"/>
  <c r="G103" i="23"/>
  <c r="V102" i="23"/>
  <c r="Q102" i="23"/>
  <c r="O102" i="23"/>
  <c r="K102" i="23"/>
  <c r="I102" i="23"/>
  <c r="G102" i="23"/>
  <c r="M102" i="23" s="1"/>
  <c r="V101" i="23"/>
  <c r="Q101" i="23"/>
  <c r="O101" i="23"/>
  <c r="O54" i="23" s="1"/>
  <c r="K101" i="23"/>
  <c r="I101" i="23"/>
  <c r="G101" i="23"/>
  <c r="M101" i="23" s="1"/>
  <c r="V100" i="23"/>
  <c r="Q100" i="23"/>
  <c r="O100" i="23"/>
  <c r="K100" i="23"/>
  <c r="I100" i="23"/>
  <c r="G100" i="23"/>
  <c r="M100" i="23" s="1"/>
  <c r="V99" i="23"/>
  <c r="Q99" i="23"/>
  <c r="O99" i="23"/>
  <c r="M99" i="23"/>
  <c r="K99" i="23"/>
  <c r="I99" i="23"/>
  <c r="G99" i="23"/>
  <c r="V98" i="23"/>
  <c r="Q98" i="23"/>
  <c r="O98" i="23"/>
  <c r="M98" i="23"/>
  <c r="K98" i="23"/>
  <c r="I98" i="23"/>
  <c r="G98" i="23"/>
  <c r="V97" i="23"/>
  <c r="Q97" i="23"/>
  <c r="O97" i="23"/>
  <c r="M97" i="23"/>
  <c r="K97" i="23"/>
  <c r="I97" i="23"/>
  <c r="G97" i="23"/>
  <c r="V96" i="23"/>
  <c r="Q96" i="23"/>
  <c r="O96" i="23"/>
  <c r="K96" i="23"/>
  <c r="I96" i="23"/>
  <c r="G96" i="23"/>
  <c r="M96" i="23" s="1"/>
  <c r="V95" i="23"/>
  <c r="Q95" i="23"/>
  <c r="O95" i="23"/>
  <c r="M95" i="23"/>
  <c r="K95" i="23"/>
  <c r="I95" i="23"/>
  <c r="G95" i="23"/>
  <c r="V94" i="23"/>
  <c r="Q94" i="23"/>
  <c r="O94" i="23"/>
  <c r="K94" i="23"/>
  <c r="I94" i="23"/>
  <c r="G94" i="23"/>
  <c r="M94" i="23" s="1"/>
  <c r="V93" i="23"/>
  <c r="Q93" i="23"/>
  <c r="O93" i="23"/>
  <c r="K93" i="23"/>
  <c r="I93" i="23"/>
  <c r="G93" i="23"/>
  <c r="M93" i="23" s="1"/>
  <c r="V92" i="23"/>
  <c r="Q92" i="23"/>
  <c r="O92" i="23"/>
  <c r="M92" i="23"/>
  <c r="K92" i="23"/>
  <c r="I92" i="23"/>
  <c r="G92" i="23"/>
  <c r="V91" i="23"/>
  <c r="Q91" i="23"/>
  <c r="O91" i="23"/>
  <c r="M91" i="23"/>
  <c r="K91" i="23"/>
  <c r="I91" i="23"/>
  <c r="G91" i="23"/>
  <c r="V90" i="23"/>
  <c r="Q90" i="23"/>
  <c r="O90" i="23"/>
  <c r="M90" i="23"/>
  <c r="K90" i="23"/>
  <c r="I90" i="23"/>
  <c r="G90" i="23"/>
  <c r="V89" i="23"/>
  <c r="Q89" i="23"/>
  <c r="O89" i="23"/>
  <c r="M89" i="23"/>
  <c r="K89" i="23"/>
  <c r="I89" i="23"/>
  <c r="G89" i="23"/>
  <c r="V88" i="23"/>
  <c r="Q88" i="23"/>
  <c r="O88" i="23"/>
  <c r="K88" i="23"/>
  <c r="I88" i="23"/>
  <c r="G88" i="23"/>
  <c r="M88" i="23" s="1"/>
  <c r="V87" i="23"/>
  <c r="Q87" i="23"/>
  <c r="O87" i="23"/>
  <c r="M87" i="23"/>
  <c r="K87" i="23"/>
  <c r="I87" i="23"/>
  <c r="G87" i="23"/>
  <c r="V86" i="23"/>
  <c r="Q86" i="23"/>
  <c r="O86" i="23"/>
  <c r="K86" i="23"/>
  <c r="I86" i="23"/>
  <c r="G86" i="23"/>
  <c r="M86" i="23" s="1"/>
  <c r="V85" i="23"/>
  <c r="Q85" i="23"/>
  <c r="O85" i="23"/>
  <c r="K85" i="23"/>
  <c r="I85" i="23"/>
  <c r="G85" i="23"/>
  <c r="M85" i="23" s="1"/>
  <c r="V84" i="23"/>
  <c r="Q84" i="23"/>
  <c r="O84" i="23"/>
  <c r="M84" i="23"/>
  <c r="K84" i="23"/>
  <c r="I84" i="23"/>
  <c r="G84" i="23"/>
  <c r="V83" i="23"/>
  <c r="Q83" i="23"/>
  <c r="O83" i="23"/>
  <c r="M83" i="23"/>
  <c r="K83" i="23"/>
  <c r="I83" i="23"/>
  <c r="G83" i="23"/>
  <c r="V82" i="23"/>
  <c r="Q82" i="23"/>
  <c r="O82" i="23"/>
  <c r="M82" i="23"/>
  <c r="K82" i="23"/>
  <c r="I82" i="23"/>
  <c r="G82" i="23"/>
  <c r="V81" i="23"/>
  <c r="Q81" i="23"/>
  <c r="O81" i="23"/>
  <c r="M81" i="23"/>
  <c r="K81" i="23"/>
  <c r="I81" i="23"/>
  <c r="G81" i="23"/>
  <c r="V80" i="23"/>
  <c r="Q80" i="23"/>
  <c r="O80" i="23"/>
  <c r="K80" i="23"/>
  <c r="I80" i="23"/>
  <c r="G80" i="23"/>
  <c r="M80" i="23" s="1"/>
  <c r="V79" i="23"/>
  <c r="Q79" i="23"/>
  <c r="O79" i="23"/>
  <c r="M79" i="23"/>
  <c r="K79" i="23"/>
  <c r="I79" i="23"/>
  <c r="G79" i="23"/>
  <c r="V78" i="23"/>
  <c r="Q78" i="23"/>
  <c r="O78" i="23"/>
  <c r="K78" i="23"/>
  <c r="I78" i="23"/>
  <c r="G78" i="23"/>
  <c r="M78" i="23" s="1"/>
  <c r="V77" i="23"/>
  <c r="Q77" i="23"/>
  <c r="O77" i="23"/>
  <c r="K77" i="23"/>
  <c r="I77" i="23"/>
  <c r="G77" i="23"/>
  <c r="M77" i="23" s="1"/>
  <c r="V76" i="23"/>
  <c r="Q76" i="23"/>
  <c r="O76" i="23"/>
  <c r="M76" i="23"/>
  <c r="K76" i="23"/>
  <c r="I76" i="23"/>
  <c r="G76" i="23"/>
  <c r="V75" i="23"/>
  <c r="Q75" i="23"/>
  <c r="O75" i="23"/>
  <c r="M75" i="23"/>
  <c r="K75" i="23"/>
  <c r="I75" i="23"/>
  <c r="G75" i="23"/>
  <c r="BA74" i="23"/>
  <c r="V73" i="23"/>
  <c r="Q73" i="23"/>
  <c r="O73" i="23"/>
  <c r="M73" i="23"/>
  <c r="K73" i="23"/>
  <c r="I73" i="23"/>
  <c r="G73" i="23"/>
  <c r="V72" i="23"/>
  <c r="Q72" i="23"/>
  <c r="O72" i="23"/>
  <c r="M72" i="23"/>
  <c r="K72" i="23"/>
  <c r="I72" i="23"/>
  <c r="G72" i="23"/>
  <c r="V71" i="23"/>
  <c r="Q71" i="23"/>
  <c r="O71" i="23"/>
  <c r="K71" i="23"/>
  <c r="I71" i="23"/>
  <c r="G71" i="23"/>
  <c r="M71" i="23" s="1"/>
  <c r="V70" i="23"/>
  <c r="Q70" i="23"/>
  <c r="O70" i="23"/>
  <c r="K70" i="23"/>
  <c r="I70" i="23"/>
  <c r="G70" i="23"/>
  <c r="M70" i="23" s="1"/>
  <c r="BA69" i="23"/>
  <c r="V68" i="23"/>
  <c r="Q68" i="23"/>
  <c r="O68" i="23"/>
  <c r="K68" i="23"/>
  <c r="I68" i="23"/>
  <c r="G68" i="23"/>
  <c r="M68" i="23" s="1"/>
  <c r="V67" i="23"/>
  <c r="Q67" i="23"/>
  <c r="O67" i="23"/>
  <c r="M67" i="23"/>
  <c r="K67" i="23"/>
  <c r="I67" i="23"/>
  <c r="G67" i="23"/>
  <c r="V66" i="23"/>
  <c r="Q66" i="23"/>
  <c r="O66" i="23"/>
  <c r="K66" i="23"/>
  <c r="I66" i="23"/>
  <c r="G66" i="23"/>
  <c r="M66" i="23" s="1"/>
  <c r="V65" i="23"/>
  <c r="Q65" i="23"/>
  <c r="O65" i="23"/>
  <c r="K65" i="23"/>
  <c r="I65" i="23"/>
  <c r="G65" i="23"/>
  <c r="M65" i="23" s="1"/>
  <c r="V64" i="23"/>
  <c r="Q64" i="23"/>
  <c r="O64" i="23"/>
  <c r="M64" i="23"/>
  <c r="K64" i="23"/>
  <c r="I64" i="23"/>
  <c r="G64" i="23"/>
  <c r="V63" i="23"/>
  <c r="Q63" i="23"/>
  <c r="O63" i="23"/>
  <c r="M63" i="23"/>
  <c r="K63" i="23"/>
  <c r="I63" i="23"/>
  <c r="G63" i="23"/>
  <c r="V62" i="23"/>
  <c r="Q62" i="23"/>
  <c r="O62" i="23"/>
  <c r="M62" i="23"/>
  <c r="K62" i="23"/>
  <c r="I62" i="23"/>
  <c r="G62" i="23"/>
  <c r="V61" i="23"/>
  <c r="Q61" i="23"/>
  <c r="O61" i="23"/>
  <c r="K61" i="23"/>
  <c r="I61" i="23"/>
  <c r="G61" i="23"/>
  <c r="M61" i="23" s="1"/>
  <c r="V60" i="23"/>
  <c r="Q60" i="23"/>
  <c r="O60" i="23"/>
  <c r="K60" i="23"/>
  <c r="I60" i="23"/>
  <c r="G60" i="23"/>
  <c r="M60" i="23" s="1"/>
  <c r="V59" i="23"/>
  <c r="Q59" i="23"/>
  <c r="O59" i="23"/>
  <c r="M59" i="23"/>
  <c r="K59" i="23"/>
  <c r="I59" i="23"/>
  <c r="G59" i="23"/>
  <c r="V58" i="23"/>
  <c r="Q58" i="23"/>
  <c r="O58" i="23"/>
  <c r="K58" i="23"/>
  <c r="I58" i="23"/>
  <c r="G58" i="23"/>
  <c r="M58" i="23" s="1"/>
  <c r="V57" i="23"/>
  <c r="Q57" i="23"/>
  <c r="O57" i="23"/>
  <c r="M57" i="23"/>
  <c r="K57" i="23"/>
  <c r="I57" i="23"/>
  <c r="G57" i="23"/>
  <c r="BA56" i="23"/>
  <c r="V55" i="23"/>
  <c r="Q55" i="23"/>
  <c r="O55" i="23"/>
  <c r="M55" i="23"/>
  <c r="K55" i="23"/>
  <c r="I55" i="23"/>
  <c r="G55" i="23"/>
  <c r="V53" i="23"/>
  <c r="Q53" i="23"/>
  <c r="O53" i="23"/>
  <c r="M53" i="23"/>
  <c r="K53" i="23"/>
  <c r="I53" i="23"/>
  <c r="G53" i="23"/>
  <c r="V52" i="23"/>
  <c r="Q52" i="23"/>
  <c r="O52" i="23"/>
  <c r="M52" i="23"/>
  <c r="K52" i="23"/>
  <c r="I52" i="23"/>
  <c r="G52" i="23"/>
  <c r="V51" i="23"/>
  <c r="Q51" i="23"/>
  <c r="O51" i="23"/>
  <c r="M51" i="23"/>
  <c r="K51" i="23"/>
  <c r="I51" i="23"/>
  <c r="G51" i="23"/>
  <c r="V50" i="23"/>
  <c r="Q50" i="23"/>
  <c r="O50" i="23"/>
  <c r="K50" i="23"/>
  <c r="I50" i="23"/>
  <c r="G50" i="23"/>
  <c r="M50" i="23" s="1"/>
  <c r="V49" i="23"/>
  <c r="Q49" i="23"/>
  <c r="O49" i="23"/>
  <c r="M49" i="23"/>
  <c r="K49" i="23"/>
  <c r="I49" i="23"/>
  <c r="G49" i="23"/>
  <c r="V48" i="23"/>
  <c r="Q48" i="23"/>
  <c r="O48" i="23"/>
  <c r="K48" i="23"/>
  <c r="I48" i="23"/>
  <c r="G48" i="23"/>
  <c r="M48" i="23" s="1"/>
  <c r="BA47" i="23"/>
  <c r="V46" i="23"/>
  <c r="Q46" i="23"/>
  <c r="O46" i="23"/>
  <c r="K46" i="23"/>
  <c r="I46" i="23"/>
  <c r="G46" i="23"/>
  <c r="M46" i="23" s="1"/>
  <c r="V45" i="23"/>
  <c r="Q45" i="23"/>
  <c r="O45" i="23"/>
  <c r="M45" i="23"/>
  <c r="K45" i="23"/>
  <c r="I45" i="23"/>
  <c r="G45" i="23"/>
  <c r="V44" i="23"/>
  <c r="Q44" i="23"/>
  <c r="O44" i="23"/>
  <c r="M44" i="23"/>
  <c r="K44" i="23"/>
  <c r="I44" i="23"/>
  <c r="G44" i="23"/>
  <c r="V43" i="23"/>
  <c r="Q43" i="23"/>
  <c r="O43" i="23"/>
  <c r="M43" i="23"/>
  <c r="K43" i="23"/>
  <c r="I43" i="23"/>
  <c r="G43" i="23"/>
  <c r="V42" i="23"/>
  <c r="Q42" i="23"/>
  <c r="O42" i="23"/>
  <c r="M42" i="23"/>
  <c r="K42" i="23"/>
  <c r="I42" i="23"/>
  <c r="G42" i="23"/>
  <c r="V41" i="23"/>
  <c r="Q41" i="23"/>
  <c r="O41" i="23"/>
  <c r="K41" i="23"/>
  <c r="I41" i="23"/>
  <c r="G41" i="23"/>
  <c r="M41" i="23" s="1"/>
  <c r="V40" i="23"/>
  <c r="Q40" i="23"/>
  <c r="O40" i="23"/>
  <c r="K40" i="23"/>
  <c r="I40" i="23"/>
  <c r="G40" i="23"/>
  <c r="M40" i="23" s="1"/>
  <c r="V39" i="23"/>
  <c r="Q39" i="23"/>
  <c r="O39" i="23"/>
  <c r="M39" i="23"/>
  <c r="K39" i="23"/>
  <c r="I39" i="23"/>
  <c r="G39" i="23"/>
  <c r="V38" i="23"/>
  <c r="Q38" i="23"/>
  <c r="O38" i="23"/>
  <c r="K38" i="23"/>
  <c r="I38" i="23"/>
  <c r="G38" i="23"/>
  <c r="M38" i="23" s="1"/>
  <c r="V37" i="23"/>
  <c r="Q37" i="23"/>
  <c r="O37" i="23"/>
  <c r="M37" i="23"/>
  <c r="K37" i="23"/>
  <c r="I37" i="23"/>
  <c r="G37" i="23"/>
  <c r="V36" i="23"/>
  <c r="Q36" i="23"/>
  <c r="O36" i="23"/>
  <c r="M36" i="23"/>
  <c r="K36" i="23"/>
  <c r="I36" i="23"/>
  <c r="G36" i="23"/>
  <c r="V35" i="23"/>
  <c r="Q35" i="23"/>
  <c r="O35" i="23"/>
  <c r="M35" i="23"/>
  <c r="K35" i="23"/>
  <c r="I35" i="23"/>
  <c r="G35" i="23"/>
  <c r="V34" i="23"/>
  <c r="Q34" i="23"/>
  <c r="O34" i="23"/>
  <c r="M34" i="23"/>
  <c r="K34" i="23"/>
  <c r="I34" i="23"/>
  <c r="G34" i="23"/>
  <c r="V33" i="23"/>
  <c r="Q33" i="23"/>
  <c r="O33" i="23"/>
  <c r="K33" i="23"/>
  <c r="I33" i="23"/>
  <c r="G33" i="23"/>
  <c r="M33" i="23" s="1"/>
  <c r="V32" i="23"/>
  <c r="Q32" i="23"/>
  <c r="O32" i="23"/>
  <c r="K32" i="23"/>
  <c r="I32" i="23"/>
  <c r="G32" i="23"/>
  <c r="M32" i="23" s="1"/>
  <c r="V31" i="23"/>
  <c r="Q31" i="23"/>
  <c r="O31" i="23"/>
  <c r="M31" i="23"/>
  <c r="K31" i="23"/>
  <c r="I31" i="23"/>
  <c r="G31" i="23"/>
  <c r="V30" i="23"/>
  <c r="Q30" i="23"/>
  <c r="O30" i="23"/>
  <c r="K30" i="23"/>
  <c r="I30" i="23"/>
  <c r="G30" i="23"/>
  <c r="M30" i="23" s="1"/>
  <c r="V29" i="23"/>
  <c r="Q29" i="23"/>
  <c r="O29" i="23"/>
  <c r="M29" i="23"/>
  <c r="K29" i="23"/>
  <c r="I29" i="23"/>
  <c r="G29" i="23"/>
  <c r="V28" i="23"/>
  <c r="Q28" i="23"/>
  <c r="O28" i="23"/>
  <c r="M28" i="23"/>
  <c r="K28" i="23"/>
  <c r="I28" i="23"/>
  <c r="G28" i="23"/>
  <c r="V27" i="23"/>
  <c r="Q27" i="23"/>
  <c r="O27" i="23"/>
  <c r="M27" i="23"/>
  <c r="K27" i="23"/>
  <c r="I27" i="23"/>
  <c r="G27" i="23"/>
  <c r="V26" i="23"/>
  <c r="Q26" i="23"/>
  <c r="O26" i="23"/>
  <c r="K26" i="23"/>
  <c r="I26" i="23"/>
  <c r="G26" i="23"/>
  <c r="M26" i="23" s="1"/>
  <c r="V25" i="23"/>
  <c r="Q25" i="23"/>
  <c r="O25" i="23"/>
  <c r="M25" i="23"/>
  <c r="K25" i="23"/>
  <c r="I25" i="23"/>
  <c r="G25" i="23"/>
  <c r="V24" i="23"/>
  <c r="Q24" i="23"/>
  <c r="O24" i="23"/>
  <c r="K24" i="23"/>
  <c r="I24" i="23"/>
  <c r="G24" i="23"/>
  <c r="M24" i="23" s="1"/>
  <c r="V23" i="23"/>
  <c r="Q23" i="23"/>
  <c r="O23" i="23"/>
  <c r="M23" i="23"/>
  <c r="K23" i="23"/>
  <c r="I23" i="23"/>
  <c r="G23" i="23"/>
  <c r="V22" i="23"/>
  <c r="Q22" i="23"/>
  <c r="O22" i="23"/>
  <c r="K22" i="23"/>
  <c r="I22" i="23"/>
  <c r="G22" i="23"/>
  <c r="M22" i="23" s="1"/>
  <c r="V21" i="23"/>
  <c r="Q21" i="23"/>
  <c r="O21" i="23"/>
  <c r="M21" i="23"/>
  <c r="K21" i="23"/>
  <c r="I21" i="23"/>
  <c r="G21" i="23"/>
  <c r="V20" i="23"/>
  <c r="Q20" i="23"/>
  <c r="O20" i="23"/>
  <c r="K20" i="23"/>
  <c r="I20" i="23"/>
  <c r="G20" i="23"/>
  <c r="M20" i="23" s="1"/>
  <c r="V19" i="23"/>
  <c r="Q19" i="23"/>
  <c r="O19" i="23"/>
  <c r="M19" i="23"/>
  <c r="K19" i="23"/>
  <c r="I19" i="23"/>
  <c r="G19" i="23"/>
  <c r="V18" i="23"/>
  <c r="Q18" i="23"/>
  <c r="O18" i="23"/>
  <c r="O8" i="23" s="1"/>
  <c r="K18" i="23"/>
  <c r="I18" i="23"/>
  <c r="G18" i="23"/>
  <c r="M18" i="23" s="1"/>
  <c r="V17" i="23"/>
  <c r="Q17" i="23"/>
  <c r="O17" i="23"/>
  <c r="K17" i="23"/>
  <c r="I17" i="23"/>
  <c r="G17" i="23"/>
  <c r="M17" i="23" s="1"/>
  <c r="V16" i="23"/>
  <c r="Q16" i="23"/>
  <c r="O16" i="23"/>
  <c r="K16" i="23"/>
  <c r="I16" i="23"/>
  <c r="G16" i="23"/>
  <c r="V15" i="23"/>
  <c r="Q15" i="23"/>
  <c r="O15" i="23"/>
  <c r="M15" i="23"/>
  <c r="K15" i="23"/>
  <c r="I15" i="23"/>
  <c r="G15" i="23"/>
  <c r="V14" i="23"/>
  <c r="Q14" i="23"/>
  <c r="O14" i="23"/>
  <c r="K14" i="23"/>
  <c r="I14" i="23"/>
  <c r="G14" i="23"/>
  <c r="M14" i="23" s="1"/>
  <c r="V13" i="23"/>
  <c r="Q13" i="23"/>
  <c r="O13" i="23"/>
  <c r="M13" i="23"/>
  <c r="K13" i="23"/>
  <c r="I13" i="23"/>
  <c r="G13" i="23"/>
  <c r="V12" i="23"/>
  <c r="Q12" i="23"/>
  <c r="O12" i="23"/>
  <c r="M12" i="23"/>
  <c r="K12" i="23"/>
  <c r="I12" i="23"/>
  <c r="G12" i="23"/>
  <c r="V11" i="23"/>
  <c r="Q11" i="23"/>
  <c r="O11" i="23"/>
  <c r="M11" i="23"/>
  <c r="K11" i="23"/>
  <c r="I11" i="23"/>
  <c r="G11" i="23"/>
  <c r="V10" i="23"/>
  <c r="Q10" i="23"/>
  <c r="O10" i="23"/>
  <c r="K10" i="23"/>
  <c r="I10" i="23"/>
  <c r="G10" i="23"/>
  <c r="M10" i="23" s="1"/>
  <c r="V9" i="23"/>
  <c r="Q9" i="23"/>
  <c r="O9" i="23"/>
  <c r="M9" i="23"/>
  <c r="K9" i="23"/>
  <c r="I9" i="23"/>
  <c r="G9" i="23"/>
  <c r="AE65" i="22"/>
  <c r="V63" i="22"/>
  <c r="V62" i="22" s="1"/>
  <c r="Q63" i="22"/>
  <c r="O63" i="22"/>
  <c r="O62" i="22" s="1"/>
  <c r="K63" i="22"/>
  <c r="K62" i="22" s="1"/>
  <c r="I63" i="22"/>
  <c r="I62" i="22" s="1"/>
  <c r="G63" i="22"/>
  <c r="M63" i="22" s="1"/>
  <c r="M62" i="22" s="1"/>
  <c r="Q62" i="22"/>
  <c r="G62" i="22"/>
  <c r="V61" i="22"/>
  <c r="Q61" i="22"/>
  <c r="O61" i="22"/>
  <c r="K61" i="22"/>
  <c r="I61" i="22"/>
  <c r="G61" i="22"/>
  <c r="M61" i="22" s="1"/>
  <c r="V60" i="22"/>
  <c r="Q60" i="22"/>
  <c r="O60" i="22"/>
  <c r="M60" i="22"/>
  <c r="K60" i="22"/>
  <c r="I60" i="22"/>
  <c r="G60" i="22"/>
  <c r="V59" i="22"/>
  <c r="Q59" i="22"/>
  <c r="O59" i="22"/>
  <c r="K59" i="22"/>
  <c r="I59" i="22"/>
  <c r="G59" i="22"/>
  <c r="M59" i="22" s="1"/>
  <c r="V58" i="22"/>
  <c r="Q58" i="22"/>
  <c r="O58" i="22"/>
  <c r="M58" i="22"/>
  <c r="K58" i="22"/>
  <c r="I58" i="22"/>
  <c r="G58" i="22"/>
  <c r="V57" i="22"/>
  <c r="Q57" i="22"/>
  <c r="O57" i="22"/>
  <c r="M57" i="22"/>
  <c r="K57" i="22"/>
  <c r="I57" i="22"/>
  <c r="G57" i="22"/>
  <c r="V56" i="22"/>
  <c r="Q56" i="22"/>
  <c r="O56" i="22"/>
  <c r="M56" i="22"/>
  <c r="K56" i="22"/>
  <c r="I56" i="22"/>
  <c r="G56" i="22"/>
  <c r="V55" i="22"/>
  <c r="Q55" i="22"/>
  <c r="O55" i="22"/>
  <c r="K55" i="22"/>
  <c r="I55" i="22"/>
  <c r="G55" i="22"/>
  <c r="M55" i="22" s="1"/>
  <c r="V54" i="22"/>
  <c r="Q54" i="22"/>
  <c r="O54" i="22"/>
  <c r="M54" i="22"/>
  <c r="K54" i="22"/>
  <c r="I54" i="22"/>
  <c r="G54" i="22"/>
  <c r="V53" i="22"/>
  <c r="Q53" i="22"/>
  <c r="O53" i="22"/>
  <c r="K53" i="22"/>
  <c r="I53" i="22"/>
  <c r="G53" i="22"/>
  <c r="M53" i="22" s="1"/>
  <c r="V52" i="22"/>
  <c r="Q52" i="22"/>
  <c r="O52" i="22"/>
  <c r="M52" i="22"/>
  <c r="K52" i="22"/>
  <c r="I52" i="22"/>
  <c r="G52" i="22"/>
  <c r="V51" i="22"/>
  <c r="Q51" i="22"/>
  <c r="O51" i="22"/>
  <c r="K51" i="22"/>
  <c r="I51" i="22"/>
  <c r="G51" i="22"/>
  <c r="M51" i="22" s="1"/>
  <c r="V50" i="22"/>
  <c r="Q50" i="22"/>
  <c r="O50" i="22"/>
  <c r="M50" i="22"/>
  <c r="K50" i="22"/>
  <c r="I50" i="22"/>
  <c r="G50" i="22"/>
  <c r="V49" i="22"/>
  <c r="Q49" i="22"/>
  <c r="O49" i="22"/>
  <c r="M49" i="22"/>
  <c r="K49" i="22"/>
  <c r="I49" i="22"/>
  <c r="G49" i="22"/>
  <c r="V48" i="22"/>
  <c r="Q48" i="22"/>
  <c r="O48" i="22"/>
  <c r="M48" i="22"/>
  <c r="K48" i="22"/>
  <c r="I48" i="22"/>
  <c r="G48" i="22"/>
  <c r="V47" i="22"/>
  <c r="Q47" i="22"/>
  <c r="O47" i="22"/>
  <c r="K47" i="22"/>
  <c r="I47" i="22"/>
  <c r="G47" i="22"/>
  <c r="M47" i="22" s="1"/>
  <c r="V46" i="22"/>
  <c r="Q46" i="22"/>
  <c r="O46" i="22"/>
  <c r="K46" i="22"/>
  <c r="I46" i="22"/>
  <c r="G46" i="22"/>
  <c r="M46" i="22" s="1"/>
  <c r="V45" i="22"/>
  <c r="Q45" i="22"/>
  <c r="O45" i="22"/>
  <c r="K45" i="22"/>
  <c r="I45" i="22"/>
  <c r="G45" i="22"/>
  <c r="M45" i="22" s="1"/>
  <c r="V44" i="22"/>
  <c r="Q44" i="22"/>
  <c r="O44" i="22"/>
  <c r="M44" i="22"/>
  <c r="K44" i="22"/>
  <c r="I44" i="22"/>
  <c r="G44" i="22"/>
  <c r="V43" i="22"/>
  <c r="Q43" i="22"/>
  <c r="O43" i="22"/>
  <c r="K43" i="22"/>
  <c r="I43" i="22"/>
  <c r="G43" i="22"/>
  <c r="M43" i="22" s="1"/>
  <c r="V42" i="22"/>
  <c r="Q42" i="22"/>
  <c r="O42" i="22"/>
  <c r="M42" i="22"/>
  <c r="K42" i="22"/>
  <c r="I42" i="22"/>
  <c r="G42" i="22"/>
  <c r="V41" i="22"/>
  <c r="Q41" i="22"/>
  <c r="O41" i="22"/>
  <c r="M41" i="22"/>
  <c r="K41" i="22"/>
  <c r="I41" i="22"/>
  <c r="G41" i="22"/>
  <c r="V40" i="22"/>
  <c r="Q40" i="22"/>
  <c r="O40" i="22"/>
  <c r="M40" i="22"/>
  <c r="K40" i="22"/>
  <c r="I40" i="22"/>
  <c r="G40" i="22"/>
  <c r="V39" i="22"/>
  <c r="Q39" i="22"/>
  <c r="O39" i="22"/>
  <c r="K39" i="22"/>
  <c r="I39" i="22"/>
  <c r="G39" i="22"/>
  <c r="M39" i="22" s="1"/>
  <c r="V38" i="22"/>
  <c r="Q38" i="22"/>
  <c r="O38" i="22"/>
  <c r="M38" i="22"/>
  <c r="K38" i="22"/>
  <c r="I38" i="22"/>
  <c r="G38" i="22"/>
  <c r="V37" i="22"/>
  <c r="Q37" i="22"/>
  <c r="O37" i="22"/>
  <c r="K37" i="22"/>
  <c r="K35" i="22" s="1"/>
  <c r="I37" i="22"/>
  <c r="G37" i="22"/>
  <c r="M37" i="22" s="1"/>
  <c r="V36" i="22"/>
  <c r="Q36" i="22"/>
  <c r="O36" i="22"/>
  <c r="M36" i="22"/>
  <c r="K36" i="22"/>
  <c r="I36" i="22"/>
  <c r="G36" i="22"/>
  <c r="V34" i="22"/>
  <c r="Q34" i="22"/>
  <c r="O34" i="22"/>
  <c r="M34" i="22"/>
  <c r="K34" i="22"/>
  <c r="I34" i="22"/>
  <c r="G34" i="22"/>
  <c r="V33" i="22"/>
  <c r="Q33" i="22"/>
  <c r="O33" i="22"/>
  <c r="M33" i="22"/>
  <c r="K33" i="22"/>
  <c r="I33" i="22"/>
  <c r="G33" i="22"/>
  <c r="V32" i="22"/>
  <c r="Q32" i="22"/>
  <c r="O32" i="22"/>
  <c r="M32" i="22"/>
  <c r="K32" i="22"/>
  <c r="I32" i="22"/>
  <c r="G32" i="22"/>
  <c r="V31" i="22"/>
  <c r="Q31" i="22"/>
  <c r="O31" i="22"/>
  <c r="K31" i="22"/>
  <c r="I31" i="22"/>
  <c r="G31" i="22"/>
  <c r="M31" i="22" s="1"/>
  <c r="V30" i="22"/>
  <c r="Q30" i="22"/>
  <c r="O30" i="22"/>
  <c r="K30" i="22"/>
  <c r="I30" i="22"/>
  <c r="G30" i="22"/>
  <c r="M30" i="22" s="1"/>
  <c r="V29" i="22"/>
  <c r="Q29" i="22"/>
  <c r="O29" i="22"/>
  <c r="K29" i="22"/>
  <c r="I29" i="22"/>
  <c r="G29" i="22"/>
  <c r="M29" i="22" s="1"/>
  <c r="V28" i="22"/>
  <c r="Q28" i="22"/>
  <c r="O28" i="22"/>
  <c r="M28" i="22"/>
  <c r="K28" i="22"/>
  <c r="I28" i="22"/>
  <c r="G28" i="22"/>
  <c r="V27" i="22"/>
  <c r="Q27" i="22"/>
  <c r="O27" i="22"/>
  <c r="K27" i="22"/>
  <c r="I27" i="22"/>
  <c r="G27" i="22"/>
  <c r="M27" i="22" s="1"/>
  <c r="V26" i="22"/>
  <c r="Q26" i="22"/>
  <c r="O26" i="22"/>
  <c r="M26" i="22"/>
  <c r="K26" i="22"/>
  <c r="I26" i="22"/>
  <c r="G26" i="22"/>
  <c r="V25" i="22"/>
  <c r="Q25" i="22"/>
  <c r="O25" i="22"/>
  <c r="M25" i="22"/>
  <c r="K25" i="22"/>
  <c r="I25" i="22"/>
  <c r="G25" i="22"/>
  <c r="V24" i="22"/>
  <c r="Q24" i="22"/>
  <c r="O24" i="22"/>
  <c r="M24" i="22"/>
  <c r="K24" i="22"/>
  <c r="I24" i="22"/>
  <c r="G24" i="22"/>
  <c r="V23" i="22"/>
  <c r="Q23" i="22"/>
  <c r="O23" i="22"/>
  <c r="K23" i="22"/>
  <c r="I23" i="22"/>
  <c r="G23" i="22"/>
  <c r="M23" i="22" s="1"/>
  <c r="V22" i="22"/>
  <c r="Q22" i="22"/>
  <c r="O22" i="22"/>
  <c r="M22" i="22"/>
  <c r="K22" i="22"/>
  <c r="I22" i="22"/>
  <c r="G22" i="22"/>
  <c r="V21" i="22"/>
  <c r="Q21" i="22"/>
  <c r="O21" i="22"/>
  <c r="K21" i="22"/>
  <c r="I21" i="22"/>
  <c r="G21" i="22"/>
  <c r="M21" i="22" s="1"/>
  <c r="V20" i="22"/>
  <c r="Q20" i="22"/>
  <c r="O20" i="22"/>
  <c r="M20" i="22"/>
  <c r="K20" i="22"/>
  <c r="I20" i="22"/>
  <c r="G20" i="22"/>
  <c r="V19" i="22"/>
  <c r="Q19" i="22"/>
  <c r="O19" i="22"/>
  <c r="K19" i="22"/>
  <c r="I19" i="22"/>
  <c r="G19" i="22"/>
  <c r="M19" i="22" s="1"/>
  <c r="V18" i="22"/>
  <c r="Q18" i="22"/>
  <c r="O18" i="22"/>
  <c r="M18" i="22"/>
  <c r="K18" i="22"/>
  <c r="I18" i="22"/>
  <c r="G18" i="22"/>
  <c r="V17" i="22"/>
  <c r="Q17" i="22"/>
  <c r="O17" i="22"/>
  <c r="K17" i="22"/>
  <c r="I17" i="22"/>
  <c r="G17" i="22"/>
  <c r="V16" i="22"/>
  <c r="Q16" i="22"/>
  <c r="O16" i="22"/>
  <c r="M16" i="22"/>
  <c r="K16" i="22"/>
  <c r="I16" i="22"/>
  <c r="G16" i="22"/>
  <c r="V15" i="22"/>
  <c r="Q15" i="22"/>
  <c r="O15" i="22"/>
  <c r="K15" i="22"/>
  <c r="I15" i="22"/>
  <c r="G15" i="22"/>
  <c r="M15" i="22" s="1"/>
  <c r="V14" i="22"/>
  <c r="Q14" i="22"/>
  <c r="O14" i="22"/>
  <c r="K14" i="22"/>
  <c r="I14" i="22"/>
  <c r="G14" i="22"/>
  <c r="M14" i="22" s="1"/>
  <c r="V13" i="22"/>
  <c r="Q13" i="22"/>
  <c r="O13" i="22"/>
  <c r="K13" i="22"/>
  <c r="I13" i="22"/>
  <c r="G13" i="22"/>
  <c r="M13" i="22" s="1"/>
  <c r="V12" i="22"/>
  <c r="Q12" i="22"/>
  <c r="O12" i="22"/>
  <c r="M12" i="22"/>
  <c r="K12" i="22"/>
  <c r="I12" i="22"/>
  <c r="G12" i="22"/>
  <c r="V11" i="22"/>
  <c r="Q11" i="22"/>
  <c r="O11" i="22"/>
  <c r="K11" i="22"/>
  <c r="I11" i="22"/>
  <c r="G11" i="22"/>
  <c r="M11" i="22" s="1"/>
  <c r="V10" i="22"/>
  <c r="Q10" i="22"/>
  <c r="O10" i="22"/>
  <c r="M10" i="22"/>
  <c r="K10" i="22"/>
  <c r="I10" i="22"/>
  <c r="G10" i="22"/>
  <c r="V9" i="22"/>
  <c r="Q9" i="22"/>
  <c r="O9" i="22"/>
  <c r="M9" i="22"/>
  <c r="K9" i="22"/>
  <c r="I9" i="22"/>
  <c r="I8" i="22" s="1"/>
  <c r="G9" i="22"/>
  <c r="K8" i="22"/>
  <c r="AE310" i="21"/>
  <c r="V308" i="21"/>
  <c r="Q308" i="21"/>
  <c r="O308" i="21"/>
  <c r="O305" i="21" s="1"/>
  <c r="K308" i="21"/>
  <c r="I308" i="21"/>
  <c r="G308" i="21"/>
  <c r="M308" i="21" s="1"/>
  <c r="V307" i="21"/>
  <c r="Q307" i="21"/>
  <c r="O307" i="21"/>
  <c r="M307" i="21"/>
  <c r="K307" i="21"/>
  <c r="I307" i="21"/>
  <c r="G307" i="21"/>
  <c r="V306" i="21"/>
  <c r="Q306" i="21"/>
  <c r="O306" i="21"/>
  <c r="K306" i="21"/>
  <c r="K305" i="21" s="1"/>
  <c r="I306" i="21"/>
  <c r="G306" i="21"/>
  <c r="M306" i="21" s="1"/>
  <c r="V305" i="21"/>
  <c r="Q305" i="21"/>
  <c r="G305" i="21"/>
  <c r="V304" i="21"/>
  <c r="Q304" i="21"/>
  <c r="O304" i="21"/>
  <c r="M304" i="21"/>
  <c r="K304" i="21"/>
  <c r="I304" i="21"/>
  <c r="G304" i="21"/>
  <c r="V303" i="21"/>
  <c r="Q303" i="21"/>
  <c r="O303" i="21"/>
  <c r="M303" i="21"/>
  <c r="K303" i="21"/>
  <c r="I303" i="21"/>
  <c r="G303" i="21"/>
  <c r="V302" i="21"/>
  <c r="Q302" i="21"/>
  <c r="O302" i="21"/>
  <c r="M302" i="21"/>
  <c r="K302" i="21"/>
  <c r="I302" i="21"/>
  <c r="G302" i="21"/>
  <c r="V301" i="21"/>
  <c r="Q301" i="21"/>
  <c r="O301" i="21"/>
  <c r="K301" i="21"/>
  <c r="I301" i="21"/>
  <c r="G301" i="21"/>
  <c r="M301" i="21" s="1"/>
  <c r="V300" i="21"/>
  <c r="Q300" i="21"/>
  <c r="O300" i="21"/>
  <c r="M300" i="21"/>
  <c r="K300" i="21"/>
  <c r="I300" i="21"/>
  <c r="G300" i="21"/>
  <c r="V299" i="21"/>
  <c r="Q299" i="21"/>
  <c r="O299" i="21"/>
  <c r="K299" i="21"/>
  <c r="I299" i="21"/>
  <c r="G299" i="21"/>
  <c r="M299" i="21" s="1"/>
  <c r="V298" i="21"/>
  <c r="Q298" i="21"/>
  <c r="O298" i="21"/>
  <c r="M298" i="21"/>
  <c r="K298" i="21"/>
  <c r="I298" i="21"/>
  <c r="G298" i="21"/>
  <c r="V297" i="21"/>
  <c r="Q297" i="21"/>
  <c r="O297" i="21"/>
  <c r="K297" i="21"/>
  <c r="I297" i="21"/>
  <c r="G297" i="21"/>
  <c r="M297" i="21" s="1"/>
  <c r="V296" i="21"/>
  <c r="V283" i="21" s="1"/>
  <c r="Q296" i="21"/>
  <c r="O296" i="21"/>
  <c r="M296" i="21"/>
  <c r="K296" i="21"/>
  <c r="I296" i="21"/>
  <c r="G296" i="21"/>
  <c r="V295" i="21"/>
  <c r="Q295" i="21"/>
  <c r="O295" i="21"/>
  <c r="M295" i="21"/>
  <c r="K295" i="21"/>
  <c r="I295" i="21"/>
  <c r="G295" i="21"/>
  <c r="V294" i="21"/>
  <c r="Q294" i="21"/>
  <c r="O294" i="21"/>
  <c r="M294" i="21"/>
  <c r="K294" i="21"/>
  <c r="I294" i="21"/>
  <c r="G294" i="21"/>
  <c r="V293" i="21"/>
  <c r="Q293" i="21"/>
  <c r="O293" i="21"/>
  <c r="M293" i="21"/>
  <c r="K293" i="21"/>
  <c r="I293" i="21"/>
  <c r="G293" i="21"/>
  <c r="V292" i="21"/>
  <c r="Q292" i="21"/>
  <c r="O292" i="21"/>
  <c r="K292" i="21"/>
  <c r="I292" i="21"/>
  <c r="G292" i="21"/>
  <c r="M292" i="21" s="1"/>
  <c r="V291" i="21"/>
  <c r="Q291" i="21"/>
  <c r="O291" i="21"/>
  <c r="M291" i="21"/>
  <c r="K291" i="21"/>
  <c r="I291" i="21"/>
  <c r="G291" i="21"/>
  <c r="V290" i="21"/>
  <c r="Q290" i="21"/>
  <c r="O290" i="21"/>
  <c r="K290" i="21"/>
  <c r="I290" i="21"/>
  <c r="G290" i="21"/>
  <c r="M290" i="21" s="1"/>
  <c r="V289" i="21"/>
  <c r="Q289" i="21"/>
  <c r="O289" i="21"/>
  <c r="K289" i="21"/>
  <c r="I289" i="21"/>
  <c r="G289" i="21"/>
  <c r="M289" i="21" s="1"/>
  <c r="V288" i="21"/>
  <c r="Q288" i="21"/>
  <c r="O288" i="21"/>
  <c r="M288" i="21"/>
  <c r="K288" i="21"/>
  <c r="I288" i="21"/>
  <c r="G288" i="21"/>
  <c r="V287" i="21"/>
  <c r="Q287" i="21"/>
  <c r="O287" i="21"/>
  <c r="K287" i="21"/>
  <c r="I287" i="21"/>
  <c r="G287" i="21"/>
  <c r="M287" i="21" s="1"/>
  <c r="V286" i="21"/>
  <c r="Q286" i="21"/>
  <c r="O286" i="21"/>
  <c r="M286" i="21"/>
  <c r="K286" i="21"/>
  <c r="I286" i="21"/>
  <c r="G286" i="21"/>
  <c r="V285" i="21"/>
  <c r="Q285" i="21"/>
  <c r="O285" i="21"/>
  <c r="K285" i="21"/>
  <c r="I285" i="21"/>
  <c r="G285" i="21"/>
  <c r="M285" i="21" s="1"/>
  <c r="V284" i="21"/>
  <c r="Q284" i="21"/>
  <c r="O284" i="21"/>
  <c r="M284" i="21"/>
  <c r="K284" i="21"/>
  <c r="I284" i="21"/>
  <c r="G284" i="21"/>
  <c r="G283" i="21" s="1"/>
  <c r="I136" i="1" s="1"/>
  <c r="V282" i="21"/>
  <c r="Q282" i="21"/>
  <c r="O282" i="21"/>
  <c r="M282" i="21"/>
  <c r="K282" i="21"/>
  <c r="I282" i="21"/>
  <c r="G282" i="21"/>
  <c r="V281" i="21"/>
  <c r="Q281" i="21"/>
  <c r="O281" i="21"/>
  <c r="K281" i="21"/>
  <c r="I281" i="21"/>
  <c r="G281" i="21"/>
  <c r="M281" i="21" s="1"/>
  <c r="V280" i="21"/>
  <c r="Q280" i="21"/>
  <c r="O280" i="21"/>
  <c r="M280" i="21"/>
  <c r="K280" i="21"/>
  <c r="I280" i="21"/>
  <c r="G280" i="21"/>
  <c r="V279" i="21"/>
  <c r="Q279" i="21"/>
  <c r="O279" i="21"/>
  <c r="K279" i="21"/>
  <c r="I279" i="21"/>
  <c r="G279" i="21"/>
  <c r="M279" i="21" s="1"/>
  <c r="V278" i="21"/>
  <c r="Q278" i="21"/>
  <c r="O278" i="21"/>
  <c r="M278" i="21"/>
  <c r="K278" i="21"/>
  <c r="I278" i="21"/>
  <c r="G278" i="21"/>
  <c r="V277" i="21"/>
  <c r="Q277" i="21"/>
  <c r="O277" i="21"/>
  <c r="K277" i="21"/>
  <c r="I277" i="21"/>
  <c r="G277" i="21"/>
  <c r="M277" i="21" s="1"/>
  <c r="V276" i="21"/>
  <c r="Q276" i="21"/>
  <c r="O276" i="21"/>
  <c r="M276" i="21"/>
  <c r="K276" i="21"/>
  <c r="I276" i="21"/>
  <c r="G276" i="21"/>
  <c r="V275" i="21"/>
  <c r="Q275" i="21"/>
  <c r="O275" i="21"/>
  <c r="M275" i="21"/>
  <c r="K275" i="21"/>
  <c r="I275" i="21"/>
  <c r="G275" i="21"/>
  <c r="V274" i="21"/>
  <c r="Q274" i="21"/>
  <c r="O274" i="21"/>
  <c r="M274" i="21"/>
  <c r="K274" i="21"/>
  <c r="I274" i="21"/>
  <c r="G274" i="21"/>
  <c r="V273" i="21"/>
  <c r="Q273" i="21"/>
  <c r="O273" i="21"/>
  <c r="K273" i="21"/>
  <c r="I273" i="21"/>
  <c r="G273" i="21"/>
  <c r="M273" i="21" s="1"/>
  <c r="V272" i="21"/>
  <c r="Q272" i="21"/>
  <c r="O272" i="21"/>
  <c r="K272" i="21"/>
  <c r="I272" i="21"/>
  <c r="G272" i="21"/>
  <c r="M272" i="21" s="1"/>
  <c r="V271" i="21"/>
  <c r="Q271" i="21"/>
  <c r="O271" i="21"/>
  <c r="M271" i="21"/>
  <c r="K271" i="21"/>
  <c r="I271" i="21"/>
  <c r="G271" i="21"/>
  <c r="V270" i="21"/>
  <c r="Q270" i="21"/>
  <c r="O270" i="21"/>
  <c r="M270" i="21"/>
  <c r="K270" i="21"/>
  <c r="I270" i="21"/>
  <c r="G270" i="21"/>
  <c r="V269" i="21"/>
  <c r="Q269" i="21"/>
  <c r="O269" i="21"/>
  <c r="M269" i="21"/>
  <c r="K269" i="21"/>
  <c r="I269" i="21"/>
  <c r="G269" i="21"/>
  <c r="V268" i="21"/>
  <c r="Q268" i="21"/>
  <c r="O268" i="21"/>
  <c r="M268" i="21"/>
  <c r="K268" i="21"/>
  <c r="I268" i="21"/>
  <c r="G268" i="21"/>
  <c r="V267" i="21"/>
  <c r="Q267" i="21"/>
  <c r="O267" i="21"/>
  <c r="M267" i="21"/>
  <c r="K267" i="21"/>
  <c r="I267" i="21"/>
  <c r="G267" i="21"/>
  <c r="V266" i="21"/>
  <c r="Q266" i="21"/>
  <c r="O266" i="21"/>
  <c r="K266" i="21"/>
  <c r="I266" i="21"/>
  <c r="G266" i="21"/>
  <c r="M266" i="21" s="1"/>
  <c r="V265" i="21"/>
  <c r="Q265" i="21"/>
  <c r="O265" i="21"/>
  <c r="K265" i="21"/>
  <c r="K260" i="21" s="1"/>
  <c r="I265" i="21"/>
  <c r="G265" i="21"/>
  <c r="M265" i="21" s="1"/>
  <c r="V264" i="21"/>
  <c r="Q264" i="21"/>
  <c r="O264" i="21"/>
  <c r="M264" i="21"/>
  <c r="K264" i="21"/>
  <c r="I264" i="21"/>
  <c r="I260" i="21" s="1"/>
  <c r="G264" i="21"/>
  <c r="V263" i="21"/>
  <c r="Q263" i="21"/>
  <c r="O263" i="21"/>
  <c r="K263" i="21"/>
  <c r="I263" i="21"/>
  <c r="G263" i="21"/>
  <c r="V262" i="21"/>
  <c r="Q262" i="21"/>
  <c r="O262" i="21"/>
  <c r="M262" i="21"/>
  <c r="K262" i="21"/>
  <c r="I262" i="21"/>
  <c r="G262" i="21"/>
  <c r="V261" i="21"/>
  <c r="Q261" i="21"/>
  <c r="O261" i="21"/>
  <c r="O260" i="21" s="1"/>
  <c r="M261" i="21"/>
  <c r="K261" i="21"/>
  <c r="I261" i="21"/>
  <c r="G261" i="21"/>
  <c r="V259" i="21"/>
  <c r="Q259" i="21"/>
  <c r="O259" i="21"/>
  <c r="M259" i="21"/>
  <c r="K259" i="21"/>
  <c r="I259" i="21"/>
  <c r="G259" i="21"/>
  <c r="V258" i="21"/>
  <c r="Q258" i="21"/>
  <c r="O258" i="21"/>
  <c r="K258" i="21"/>
  <c r="I258" i="21"/>
  <c r="G258" i="21"/>
  <c r="M258" i="21" s="1"/>
  <c r="V257" i="21"/>
  <c r="Q257" i="21"/>
  <c r="O257" i="21"/>
  <c r="K257" i="21"/>
  <c r="I257" i="21"/>
  <c r="G257" i="21"/>
  <c r="M257" i="21" s="1"/>
  <c r="V256" i="21"/>
  <c r="Q256" i="21"/>
  <c r="O256" i="21"/>
  <c r="M256" i="21"/>
  <c r="K256" i="21"/>
  <c r="I256" i="21"/>
  <c r="G256" i="21"/>
  <c r="V255" i="21"/>
  <c r="Q255" i="21"/>
  <c r="O255" i="21"/>
  <c r="M255" i="21"/>
  <c r="K255" i="21"/>
  <c r="I255" i="21"/>
  <c r="G255" i="21"/>
  <c r="V254" i="21"/>
  <c r="Q254" i="21"/>
  <c r="O254" i="21"/>
  <c r="M254" i="21"/>
  <c r="K254" i="21"/>
  <c r="I254" i="21"/>
  <c r="G254" i="21"/>
  <c r="V253" i="21"/>
  <c r="Q253" i="21"/>
  <c r="O253" i="21"/>
  <c r="K253" i="21"/>
  <c r="I253" i="21"/>
  <c r="G253" i="21"/>
  <c r="M253" i="21" s="1"/>
  <c r="V252" i="21"/>
  <c r="Q252" i="21"/>
  <c r="O252" i="21"/>
  <c r="M252" i="21"/>
  <c r="K252" i="21"/>
  <c r="I252" i="21"/>
  <c r="G252" i="21"/>
  <c r="V251" i="21"/>
  <c r="Q251" i="21"/>
  <c r="O251" i="21"/>
  <c r="K251" i="21"/>
  <c r="I251" i="21"/>
  <c r="G251" i="21"/>
  <c r="M251" i="21" s="1"/>
  <c r="V250" i="21"/>
  <c r="Q250" i="21"/>
  <c r="O250" i="21"/>
  <c r="M250" i="21"/>
  <c r="K250" i="21"/>
  <c r="I250" i="21"/>
  <c r="G250" i="21"/>
  <c r="V249" i="21"/>
  <c r="Q249" i="21"/>
  <c r="O249" i="21"/>
  <c r="K249" i="21"/>
  <c r="I249" i="21"/>
  <c r="G249" i="21"/>
  <c r="M249" i="21" s="1"/>
  <c r="V248" i="21"/>
  <c r="Q248" i="21"/>
  <c r="O248" i="21"/>
  <c r="M248" i="21"/>
  <c r="K248" i="21"/>
  <c r="I248" i="21"/>
  <c r="G248" i="21"/>
  <c r="V247" i="21"/>
  <c r="Q247" i="21"/>
  <c r="O247" i="21"/>
  <c r="M247" i="21"/>
  <c r="K247" i="21"/>
  <c r="I247" i="21"/>
  <c r="G247" i="21"/>
  <c r="V246" i="21"/>
  <c r="Q246" i="21"/>
  <c r="O246" i="21"/>
  <c r="M246" i="21"/>
  <c r="K246" i="21"/>
  <c r="I246" i="21"/>
  <c r="G246" i="21"/>
  <c r="V245" i="21"/>
  <c r="Q245" i="21"/>
  <c r="O245" i="21"/>
  <c r="M245" i="21"/>
  <c r="K245" i="21"/>
  <c r="I245" i="21"/>
  <c r="G245" i="21"/>
  <c r="V244" i="21"/>
  <c r="Q244" i="21"/>
  <c r="O244" i="21"/>
  <c r="K244" i="21"/>
  <c r="I244" i="21"/>
  <c r="G244" i="21"/>
  <c r="M244" i="21" s="1"/>
  <c r="V243" i="21"/>
  <c r="Q243" i="21"/>
  <c r="O243" i="21"/>
  <c r="M243" i="21"/>
  <c r="K243" i="21"/>
  <c r="I243" i="21"/>
  <c r="G243" i="21"/>
  <c r="V242" i="21"/>
  <c r="Q242" i="21"/>
  <c r="O242" i="21"/>
  <c r="K242" i="21"/>
  <c r="I242" i="21"/>
  <c r="G242" i="21"/>
  <c r="M242" i="21" s="1"/>
  <c r="V241" i="21"/>
  <c r="Q241" i="21"/>
  <c r="O241" i="21"/>
  <c r="K241" i="21"/>
  <c r="I241" i="21"/>
  <c r="G241" i="21"/>
  <c r="M241" i="21" s="1"/>
  <c r="V240" i="21"/>
  <c r="Q240" i="21"/>
  <c r="O240" i="21"/>
  <c r="M240" i="21"/>
  <c r="K240" i="21"/>
  <c r="I240" i="21"/>
  <c r="G240" i="21"/>
  <c r="V239" i="21"/>
  <c r="Q239" i="21"/>
  <c r="O239" i="21"/>
  <c r="K239" i="21"/>
  <c r="I239" i="21"/>
  <c r="G239" i="21"/>
  <c r="M239" i="21" s="1"/>
  <c r="V238" i="21"/>
  <c r="Q238" i="21"/>
  <c r="O238" i="21"/>
  <c r="M238" i="21"/>
  <c r="K238" i="21"/>
  <c r="I238" i="21"/>
  <c r="G238" i="21"/>
  <c r="V237" i="21"/>
  <c r="Q237" i="21"/>
  <c r="O237" i="21"/>
  <c r="K237" i="21"/>
  <c r="I237" i="21"/>
  <c r="G237" i="21"/>
  <c r="M237" i="21" s="1"/>
  <c r="V235" i="21"/>
  <c r="Q235" i="21"/>
  <c r="O235" i="21"/>
  <c r="M235" i="21"/>
  <c r="K235" i="21"/>
  <c r="I235" i="21"/>
  <c r="G235" i="21"/>
  <c r="V234" i="21"/>
  <c r="Q234" i="21"/>
  <c r="O234" i="21"/>
  <c r="M234" i="21"/>
  <c r="K234" i="21"/>
  <c r="I234" i="21"/>
  <c r="G234" i="21"/>
  <c r="V233" i="21"/>
  <c r="Q233" i="21"/>
  <c r="O233" i="21"/>
  <c r="K233" i="21"/>
  <c r="I233" i="21"/>
  <c r="G233" i="21"/>
  <c r="M233" i="21" s="1"/>
  <c r="V232" i="21"/>
  <c r="Q232" i="21"/>
  <c r="O232" i="21"/>
  <c r="M232" i="21"/>
  <c r="K232" i="21"/>
  <c r="I232" i="21"/>
  <c r="G232" i="21"/>
  <c r="V231" i="21"/>
  <c r="Q231" i="21"/>
  <c r="O231" i="21"/>
  <c r="K231" i="21"/>
  <c r="I231" i="21"/>
  <c r="G231" i="21"/>
  <c r="M231" i="21" s="1"/>
  <c r="V230" i="21"/>
  <c r="V211" i="21" s="1"/>
  <c r="Q230" i="21"/>
  <c r="O230" i="21"/>
  <c r="M230" i="21"/>
  <c r="K230" i="21"/>
  <c r="I230" i="21"/>
  <c r="G230" i="21"/>
  <c r="V229" i="21"/>
  <c r="Q229" i="21"/>
  <c r="O229" i="21"/>
  <c r="K229" i="21"/>
  <c r="I229" i="21"/>
  <c r="G229" i="21"/>
  <c r="M229" i="21" s="1"/>
  <c r="V228" i="21"/>
  <c r="Q228" i="21"/>
  <c r="O228" i="21"/>
  <c r="M228" i="21"/>
  <c r="K228" i="21"/>
  <c r="I228" i="21"/>
  <c r="G228" i="21"/>
  <c r="V227" i="21"/>
  <c r="Q227" i="21"/>
  <c r="O227" i="21"/>
  <c r="M227" i="21"/>
  <c r="K227" i="21"/>
  <c r="I227" i="21"/>
  <c r="G227" i="21"/>
  <c r="V226" i="21"/>
  <c r="Q226" i="21"/>
  <c r="O226" i="21"/>
  <c r="M226" i="21"/>
  <c r="K226" i="21"/>
  <c r="I226" i="21"/>
  <c r="G226" i="21"/>
  <c r="V225" i="21"/>
  <c r="Q225" i="21"/>
  <c r="O225" i="21"/>
  <c r="K225" i="21"/>
  <c r="I225" i="21"/>
  <c r="G225" i="21"/>
  <c r="M225" i="21" s="1"/>
  <c r="V224" i="21"/>
  <c r="Q224" i="21"/>
  <c r="O224" i="21"/>
  <c r="K224" i="21"/>
  <c r="I224" i="21"/>
  <c r="G224" i="21"/>
  <c r="M224" i="21" s="1"/>
  <c r="V223" i="21"/>
  <c r="Q223" i="21"/>
  <c r="O223" i="21"/>
  <c r="K223" i="21"/>
  <c r="I223" i="21"/>
  <c r="G223" i="21"/>
  <c r="M223" i="21" s="1"/>
  <c r="V222" i="21"/>
  <c r="Q222" i="21"/>
  <c r="O222" i="21"/>
  <c r="M222" i="21"/>
  <c r="K222" i="21"/>
  <c r="I222" i="21"/>
  <c r="G222" i="21"/>
  <c r="V221" i="21"/>
  <c r="Q221" i="21"/>
  <c r="O221" i="21"/>
  <c r="K221" i="21"/>
  <c r="I221" i="21"/>
  <c r="G221" i="21"/>
  <c r="M221" i="21" s="1"/>
  <c r="V220" i="21"/>
  <c r="Q220" i="21"/>
  <c r="O220" i="21"/>
  <c r="M220" i="21"/>
  <c r="K220" i="21"/>
  <c r="I220" i="21"/>
  <c r="G220" i="21"/>
  <c r="V219" i="21"/>
  <c r="Q219" i="21"/>
  <c r="O219" i="21"/>
  <c r="M219" i="21"/>
  <c r="K219" i="21"/>
  <c r="I219" i="21"/>
  <c r="G219" i="21"/>
  <c r="V218" i="21"/>
  <c r="Q218" i="21"/>
  <c r="O218" i="21"/>
  <c r="M218" i="21"/>
  <c r="K218" i="21"/>
  <c r="I218" i="21"/>
  <c r="G218" i="21"/>
  <c r="V217" i="21"/>
  <c r="Q217" i="21"/>
  <c r="O217" i="21"/>
  <c r="K217" i="21"/>
  <c r="I217" i="21"/>
  <c r="G217" i="21"/>
  <c r="M217" i="21" s="1"/>
  <c r="V216" i="21"/>
  <c r="Q216" i="21"/>
  <c r="O216" i="21"/>
  <c r="M216" i="21"/>
  <c r="K216" i="21"/>
  <c r="I216" i="21"/>
  <c r="G216" i="21"/>
  <c r="V215" i="21"/>
  <c r="Q215" i="21"/>
  <c r="O215" i="21"/>
  <c r="K215" i="21"/>
  <c r="I215" i="21"/>
  <c r="G215" i="21"/>
  <c r="M215" i="21" s="1"/>
  <c r="V214" i="21"/>
  <c r="Q214" i="21"/>
  <c r="O214" i="21"/>
  <c r="M214" i="21"/>
  <c r="K214" i="21"/>
  <c r="I214" i="21"/>
  <c r="G214" i="21"/>
  <c r="V213" i="21"/>
  <c r="Q213" i="21"/>
  <c r="O213" i="21"/>
  <c r="K213" i="21"/>
  <c r="I213" i="21"/>
  <c r="G213" i="21"/>
  <c r="V212" i="21"/>
  <c r="Q212" i="21"/>
  <c r="O212" i="21"/>
  <c r="O211" i="21" s="1"/>
  <c r="M212" i="21"/>
  <c r="K212" i="21"/>
  <c r="I212" i="21"/>
  <c r="G212" i="21"/>
  <c r="V210" i="21"/>
  <c r="Q210" i="21"/>
  <c r="O210" i="21"/>
  <c r="M210" i="21"/>
  <c r="K210" i="21"/>
  <c r="I210" i="21"/>
  <c r="G210" i="21"/>
  <c r="V209" i="21"/>
  <c r="Q209" i="21"/>
  <c r="O209" i="21"/>
  <c r="K209" i="21"/>
  <c r="I209" i="21"/>
  <c r="G209" i="21"/>
  <c r="M209" i="21" s="1"/>
  <c r="V208" i="21"/>
  <c r="Q208" i="21"/>
  <c r="O208" i="21"/>
  <c r="M208" i="21"/>
  <c r="K208" i="21"/>
  <c r="I208" i="21"/>
  <c r="G208" i="21"/>
  <c r="V207" i="21"/>
  <c r="Q207" i="21"/>
  <c r="O207" i="21"/>
  <c r="K207" i="21"/>
  <c r="I207" i="21"/>
  <c r="G207" i="21"/>
  <c r="M207" i="21" s="1"/>
  <c r="V206" i="21"/>
  <c r="Q206" i="21"/>
  <c r="O206" i="21"/>
  <c r="M206" i="21"/>
  <c r="K206" i="21"/>
  <c r="I206" i="21"/>
  <c r="G206" i="21"/>
  <c r="V205" i="21"/>
  <c r="Q205" i="21"/>
  <c r="O205" i="21"/>
  <c r="K205" i="21"/>
  <c r="I205" i="21"/>
  <c r="G205" i="21"/>
  <c r="M205" i="21" s="1"/>
  <c r="V204" i="21"/>
  <c r="Q204" i="21"/>
  <c r="O204" i="21"/>
  <c r="M204" i="21"/>
  <c r="K204" i="21"/>
  <c r="I204" i="21"/>
  <c r="G204" i="21"/>
  <c r="V203" i="21"/>
  <c r="Q203" i="21"/>
  <c r="O203" i="21"/>
  <c r="M203" i="21"/>
  <c r="K203" i="21"/>
  <c r="I203" i="21"/>
  <c r="G203" i="21"/>
  <c r="V202" i="21"/>
  <c r="Q202" i="21"/>
  <c r="O202" i="21"/>
  <c r="M202" i="21"/>
  <c r="K202" i="21"/>
  <c r="I202" i="21"/>
  <c r="G202" i="21"/>
  <c r="V201" i="21"/>
  <c r="Q201" i="21"/>
  <c r="O201" i="21"/>
  <c r="K201" i="21"/>
  <c r="I201" i="21"/>
  <c r="G201" i="21"/>
  <c r="M201" i="21" s="1"/>
  <c r="V200" i="21"/>
  <c r="Q200" i="21"/>
  <c r="O200" i="21"/>
  <c r="M200" i="21"/>
  <c r="K200" i="21"/>
  <c r="I200" i="21"/>
  <c r="G200" i="21"/>
  <c r="V199" i="21"/>
  <c r="Q199" i="21"/>
  <c r="O199" i="21"/>
  <c r="K199" i="21"/>
  <c r="I199" i="21"/>
  <c r="G199" i="21"/>
  <c r="M199" i="21" s="1"/>
  <c r="V198" i="21"/>
  <c r="Q198" i="21"/>
  <c r="O198" i="21"/>
  <c r="M198" i="21"/>
  <c r="K198" i="21"/>
  <c r="I198" i="21"/>
  <c r="G198" i="21"/>
  <c r="V197" i="21"/>
  <c r="Q197" i="21"/>
  <c r="O197" i="21"/>
  <c r="K197" i="21"/>
  <c r="I197" i="21"/>
  <c r="G197" i="21"/>
  <c r="M197" i="21" s="1"/>
  <c r="V196" i="21"/>
  <c r="Q196" i="21"/>
  <c r="O196" i="21"/>
  <c r="M196" i="21"/>
  <c r="K196" i="21"/>
  <c r="I196" i="21"/>
  <c r="G196" i="21"/>
  <c r="V195" i="21"/>
  <c r="Q195" i="21"/>
  <c r="O195" i="21"/>
  <c r="O188" i="21" s="1"/>
  <c r="M195" i="21"/>
  <c r="K195" i="21"/>
  <c r="I195" i="21"/>
  <c r="G195" i="21"/>
  <c r="V194" i="21"/>
  <c r="Q194" i="21"/>
  <c r="O194" i="21"/>
  <c r="M194" i="21"/>
  <c r="K194" i="21"/>
  <c r="I194" i="21"/>
  <c r="G194" i="21"/>
  <c r="V193" i="21"/>
  <c r="Q193" i="21"/>
  <c r="O193" i="21"/>
  <c r="K193" i="21"/>
  <c r="I193" i="21"/>
  <c r="G193" i="21"/>
  <c r="M193" i="21" s="1"/>
  <c r="V192" i="21"/>
  <c r="Q192" i="21"/>
  <c r="O192" i="21"/>
  <c r="K192" i="21"/>
  <c r="I192" i="21"/>
  <c r="G192" i="21"/>
  <c r="M192" i="21" s="1"/>
  <c r="V191" i="21"/>
  <c r="Q191" i="21"/>
  <c r="O191" i="21"/>
  <c r="K191" i="21"/>
  <c r="I191" i="21"/>
  <c r="G191" i="21"/>
  <c r="M191" i="21" s="1"/>
  <c r="V190" i="21"/>
  <c r="Q190" i="21"/>
  <c r="O190" i="21"/>
  <c r="M190" i="21"/>
  <c r="K190" i="21"/>
  <c r="I190" i="21"/>
  <c r="G190" i="21"/>
  <c r="V189" i="21"/>
  <c r="Q189" i="21"/>
  <c r="Q188" i="21" s="1"/>
  <c r="O189" i="21"/>
  <c r="K189" i="21"/>
  <c r="I189" i="21"/>
  <c r="G189" i="21"/>
  <c r="V187" i="21"/>
  <c r="Q187" i="21"/>
  <c r="O187" i="21"/>
  <c r="M187" i="21"/>
  <c r="K187" i="21"/>
  <c r="I187" i="21"/>
  <c r="G187" i="21"/>
  <c r="V186" i="21"/>
  <c r="Q186" i="21"/>
  <c r="O186" i="21"/>
  <c r="M186" i="21"/>
  <c r="K186" i="21"/>
  <c r="I186" i="21"/>
  <c r="G186" i="21"/>
  <c r="V185" i="21"/>
  <c r="Q185" i="21"/>
  <c r="O185" i="21"/>
  <c r="K185" i="21"/>
  <c r="I185" i="21"/>
  <c r="G185" i="21"/>
  <c r="M185" i="21" s="1"/>
  <c r="V184" i="21"/>
  <c r="Q184" i="21"/>
  <c r="O184" i="21"/>
  <c r="K184" i="21"/>
  <c r="I184" i="21"/>
  <c r="G184" i="21"/>
  <c r="M184" i="21" s="1"/>
  <c r="V183" i="21"/>
  <c r="Q183" i="21"/>
  <c r="O183" i="21"/>
  <c r="K183" i="21"/>
  <c r="I183" i="21"/>
  <c r="G183" i="21"/>
  <c r="M183" i="21" s="1"/>
  <c r="V182" i="21"/>
  <c r="Q182" i="21"/>
  <c r="O182" i="21"/>
  <c r="M182" i="21"/>
  <c r="K182" i="21"/>
  <c r="I182" i="21"/>
  <c r="G182" i="21"/>
  <c r="V181" i="21"/>
  <c r="Q181" i="21"/>
  <c r="O181" i="21"/>
  <c r="K181" i="21"/>
  <c r="I181" i="21"/>
  <c r="G181" i="21"/>
  <c r="M181" i="21" s="1"/>
  <c r="V180" i="21"/>
  <c r="Q180" i="21"/>
  <c r="O180" i="21"/>
  <c r="M180" i="21"/>
  <c r="K180" i="21"/>
  <c r="I180" i="21"/>
  <c r="G180" i="21"/>
  <c r="V179" i="21"/>
  <c r="Q179" i="21"/>
  <c r="O179" i="21"/>
  <c r="M179" i="21"/>
  <c r="K179" i="21"/>
  <c r="I179" i="21"/>
  <c r="G179" i="21"/>
  <c r="V178" i="21"/>
  <c r="Q178" i="21"/>
  <c r="O178" i="21"/>
  <c r="M178" i="21"/>
  <c r="K178" i="21"/>
  <c r="I178" i="21"/>
  <c r="G178" i="21"/>
  <c r="V177" i="21"/>
  <c r="Q177" i="21"/>
  <c r="O177" i="21"/>
  <c r="K177" i="21"/>
  <c r="I177" i="21"/>
  <c r="G177" i="21"/>
  <c r="M177" i="21" s="1"/>
  <c r="V176" i="21"/>
  <c r="Q176" i="21"/>
  <c r="O176" i="21"/>
  <c r="M176" i="21"/>
  <c r="K176" i="21"/>
  <c r="I176" i="21"/>
  <c r="G176" i="21"/>
  <c r="V175" i="21"/>
  <c r="Q175" i="21"/>
  <c r="O175" i="21"/>
  <c r="K175" i="21"/>
  <c r="I175" i="21"/>
  <c r="G175" i="21"/>
  <c r="M175" i="21" s="1"/>
  <c r="V174" i="21"/>
  <c r="Q174" i="21"/>
  <c r="O174" i="21"/>
  <c r="M174" i="21"/>
  <c r="K174" i="21"/>
  <c r="I174" i="21"/>
  <c r="G174" i="21"/>
  <c r="V173" i="21"/>
  <c r="Q173" i="21"/>
  <c r="O173" i="21"/>
  <c r="K173" i="21"/>
  <c r="I173" i="21"/>
  <c r="G173" i="21"/>
  <c r="M173" i="21" s="1"/>
  <c r="V172" i="21"/>
  <c r="Q172" i="21"/>
  <c r="O172" i="21"/>
  <c r="M172" i="21"/>
  <c r="K172" i="21"/>
  <c r="I172" i="21"/>
  <c r="G172" i="21"/>
  <c r="V171" i="21"/>
  <c r="Q171" i="21"/>
  <c r="O171" i="21"/>
  <c r="M171" i="21"/>
  <c r="K171" i="21"/>
  <c r="I171" i="21"/>
  <c r="G171" i="21"/>
  <c r="V170" i="21"/>
  <c r="Q170" i="21"/>
  <c r="O170" i="21"/>
  <c r="M170" i="21"/>
  <c r="K170" i="21"/>
  <c r="I170" i="21"/>
  <c r="G170" i="21"/>
  <c r="V169" i="21"/>
  <c r="Q169" i="21"/>
  <c r="O169" i="21"/>
  <c r="K169" i="21"/>
  <c r="I169" i="21"/>
  <c r="G169" i="21"/>
  <c r="M169" i="21" s="1"/>
  <c r="V168" i="21"/>
  <c r="Q168" i="21"/>
  <c r="O168" i="21"/>
  <c r="K168" i="21"/>
  <c r="I168" i="21"/>
  <c r="G168" i="21"/>
  <c r="M168" i="21" s="1"/>
  <c r="V167" i="21"/>
  <c r="Q167" i="21"/>
  <c r="O167" i="21"/>
  <c r="K167" i="21"/>
  <c r="I167" i="21"/>
  <c r="G167" i="21"/>
  <c r="M167" i="21" s="1"/>
  <c r="V166" i="21"/>
  <c r="Q166" i="21"/>
  <c r="O166" i="21"/>
  <c r="M166" i="21"/>
  <c r="K166" i="21"/>
  <c r="I166" i="21"/>
  <c r="G166" i="21"/>
  <c r="V165" i="21"/>
  <c r="Q165" i="21"/>
  <c r="O165" i="21"/>
  <c r="K165" i="21"/>
  <c r="I165" i="21"/>
  <c r="G165" i="21"/>
  <c r="V163" i="21"/>
  <c r="Q163" i="21"/>
  <c r="O163" i="21"/>
  <c r="M163" i="21"/>
  <c r="K163" i="21"/>
  <c r="I163" i="21"/>
  <c r="G163" i="21"/>
  <c r="V162" i="21"/>
  <c r="Q162" i="21"/>
  <c r="O162" i="21"/>
  <c r="M162" i="21"/>
  <c r="K162" i="21"/>
  <c r="I162" i="21"/>
  <c r="G162" i="21"/>
  <c r="V161" i="21"/>
  <c r="Q161" i="21"/>
  <c r="O161" i="21"/>
  <c r="K161" i="21"/>
  <c r="I161" i="21"/>
  <c r="G161" i="21"/>
  <c r="M161" i="21" s="1"/>
  <c r="V160" i="21"/>
  <c r="Q160" i="21"/>
  <c r="O160" i="21"/>
  <c r="K160" i="21"/>
  <c r="I160" i="21"/>
  <c r="G160" i="21"/>
  <c r="M160" i="21" s="1"/>
  <c r="V159" i="21"/>
  <c r="Q159" i="21"/>
  <c r="O159" i="21"/>
  <c r="K159" i="21"/>
  <c r="I159" i="21"/>
  <c r="G159" i="21"/>
  <c r="M159" i="21" s="1"/>
  <c r="V158" i="21"/>
  <c r="Q158" i="21"/>
  <c r="O158" i="21"/>
  <c r="M158" i="21"/>
  <c r="K158" i="21"/>
  <c r="I158" i="21"/>
  <c r="G158" i="21"/>
  <c r="V157" i="21"/>
  <c r="Q157" i="21"/>
  <c r="O157" i="21"/>
  <c r="K157" i="21"/>
  <c r="I157" i="21"/>
  <c r="G157" i="21"/>
  <c r="M157" i="21" s="1"/>
  <c r="V156" i="21"/>
  <c r="Q156" i="21"/>
  <c r="O156" i="21"/>
  <c r="M156" i="21"/>
  <c r="K156" i="21"/>
  <c r="I156" i="21"/>
  <c r="G156" i="21"/>
  <c r="V155" i="21"/>
  <c r="Q155" i="21"/>
  <c r="O155" i="21"/>
  <c r="M155" i="21"/>
  <c r="K155" i="21"/>
  <c r="I155" i="21"/>
  <c r="G155" i="21"/>
  <c r="V154" i="21"/>
  <c r="Q154" i="21"/>
  <c r="O154" i="21"/>
  <c r="M154" i="21"/>
  <c r="K154" i="21"/>
  <c r="I154" i="21"/>
  <c r="G154" i="21"/>
  <c r="V153" i="21"/>
  <c r="Q153" i="21"/>
  <c r="O153" i="21"/>
  <c r="K153" i="21"/>
  <c r="I153" i="21"/>
  <c r="G153" i="21"/>
  <c r="M153" i="21" s="1"/>
  <c r="V152" i="21"/>
  <c r="Q152" i="21"/>
  <c r="O152" i="21"/>
  <c r="K152" i="21"/>
  <c r="I152" i="21"/>
  <c r="G152" i="21"/>
  <c r="M152" i="21" s="1"/>
  <c r="V151" i="21"/>
  <c r="Q151" i="21"/>
  <c r="O151" i="21"/>
  <c r="K151" i="21"/>
  <c r="I151" i="21"/>
  <c r="G151" i="21"/>
  <c r="M151" i="21" s="1"/>
  <c r="V150" i="21"/>
  <c r="Q150" i="21"/>
  <c r="O150" i="21"/>
  <c r="M150" i="21"/>
  <c r="K150" i="21"/>
  <c r="I150" i="21"/>
  <c r="G150" i="21"/>
  <c r="V149" i="21"/>
  <c r="Q149" i="21"/>
  <c r="O149" i="21"/>
  <c r="K149" i="21"/>
  <c r="I149" i="21"/>
  <c r="G149" i="21"/>
  <c r="M149" i="21" s="1"/>
  <c r="V148" i="21"/>
  <c r="Q148" i="21"/>
  <c r="O148" i="21"/>
  <c r="M148" i="21"/>
  <c r="K148" i="21"/>
  <c r="I148" i="21"/>
  <c r="G148" i="21"/>
  <c r="V147" i="21"/>
  <c r="Q147" i="21"/>
  <c r="O147" i="21"/>
  <c r="M147" i="21"/>
  <c r="K147" i="21"/>
  <c r="I147" i="21"/>
  <c r="G147" i="21"/>
  <c r="V146" i="21"/>
  <c r="Q146" i="21"/>
  <c r="O146" i="21"/>
  <c r="M146" i="21"/>
  <c r="K146" i="21"/>
  <c r="I146" i="21"/>
  <c r="G146" i="21"/>
  <c r="V145" i="21"/>
  <c r="Q145" i="21"/>
  <c r="O145" i="21"/>
  <c r="K145" i="21"/>
  <c r="I145" i="21"/>
  <c r="G145" i="21"/>
  <c r="M145" i="21" s="1"/>
  <c r="V144" i="21"/>
  <c r="Q144" i="21"/>
  <c r="O144" i="21"/>
  <c r="K144" i="21"/>
  <c r="I144" i="21"/>
  <c r="G144" i="21"/>
  <c r="M144" i="21" s="1"/>
  <c r="V143" i="21"/>
  <c r="Q143" i="21"/>
  <c r="O143" i="21"/>
  <c r="K143" i="21"/>
  <c r="K139" i="21" s="1"/>
  <c r="I143" i="21"/>
  <c r="G143" i="21"/>
  <c r="M143" i="21" s="1"/>
  <c r="V142" i="21"/>
  <c r="Q142" i="21"/>
  <c r="O142" i="21"/>
  <c r="M142" i="21"/>
  <c r="K142" i="21"/>
  <c r="I142" i="21"/>
  <c r="G142" i="21"/>
  <c r="V141" i="21"/>
  <c r="V139" i="21" s="1"/>
  <c r="Q141" i="21"/>
  <c r="O141" i="21"/>
  <c r="K141" i="21"/>
  <c r="I141" i="21"/>
  <c r="G141" i="21"/>
  <c r="V140" i="21"/>
  <c r="Q140" i="21"/>
  <c r="O140" i="21"/>
  <c r="O139" i="21" s="1"/>
  <c r="M140" i="21"/>
  <c r="K140" i="21"/>
  <c r="I140" i="21"/>
  <c r="G140" i="21"/>
  <c r="V138" i="21"/>
  <c r="Q138" i="21"/>
  <c r="O138" i="21"/>
  <c r="M138" i="21"/>
  <c r="K138" i="21"/>
  <c r="I138" i="21"/>
  <c r="G138" i="21"/>
  <c r="V137" i="21"/>
  <c r="Q137" i="21"/>
  <c r="O137" i="21"/>
  <c r="K137" i="21"/>
  <c r="I137" i="21"/>
  <c r="G137" i="21"/>
  <c r="M137" i="21" s="1"/>
  <c r="V136" i="21"/>
  <c r="Q136" i="21"/>
  <c r="O136" i="21"/>
  <c r="M136" i="21"/>
  <c r="K136" i="21"/>
  <c r="I136" i="21"/>
  <c r="G136" i="21"/>
  <c r="V135" i="21"/>
  <c r="Q135" i="21"/>
  <c r="O135" i="21"/>
  <c r="K135" i="21"/>
  <c r="I135" i="21"/>
  <c r="G135" i="21"/>
  <c r="M135" i="21" s="1"/>
  <c r="V134" i="21"/>
  <c r="Q134" i="21"/>
  <c r="O134" i="21"/>
  <c r="M134" i="21"/>
  <c r="K134" i="21"/>
  <c r="I134" i="21"/>
  <c r="G134" i="21"/>
  <c r="V133" i="21"/>
  <c r="Q133" i="21"/>
  <c r="O133" i="21"/>
  <c r="K133" i="21"/>
  <c r="I133" i="21"/>
  <c r="G133" i="21"/>
  <c r="M133" i="21" s="1"/>
  <c r="V132" i="21"/>
  <c r="Q132" i="21"/>
  <c r="O132" i="21"/>
  <c r="M132" i="21"/>
  <c r="K132" i="21"/>
  <c r="I132" i="21"/>
  <c r="G132" i="21"/>
  <c r="V131" i="21"/>
  <c r="Q131" i="21"/>
  <c r="O131" i="21"/>
  <c r="M131" i="21"/>
  <c r="K131" i="21"/>
  <c r="I131" i="21"/>
  <c r="G131" i="21"/>
  <c r="V130" i="21"/>
  <c r="Q130" i="21"/>
  <c r="O130" i="21"/>
  <c r="M130" i="21"/>
  <c r="K130" i="21"/>
  <c r="I130" i="21"/>
  <c r="G130" i="21"/>
  <c r="V129" i="21"/>
  <c r="Q129" i="21"/>
  <c r="O129" i="21"/>
  <c r="O113" i="21" s="1"/>
  <c r="K129" i="21"/>
  <c r="I129" i="21"/>
  <c r="I113" i="21" s="1"/>
  <c r="G129" i="21"/>
  <c r="M129" i="21" s="1"/>
  <c r="V128" i="21"/>
  <c r="Q128" i="21"/>
  <c r="O128" i="21"/>
  <c r="K128" i="21"/>
  <c r="I128" i="21"/>
  <c r="G128" i="21"/>
  <c r="M128" i="21" s="1"/>
  <c r="V127" i="21"/>
  <c r="Q127" i="21"/>
  <c r="O127" i="21"/>
  <c r="K127" i="21"/>
  <c r="I127" i="21"/>
  <c r="G127" i="21"/>
  <c r="M127" i="21" s="1"/>
  <c r="V126" i="21"/>
  <c r="Q126" i="21"/>
  <c r="O126" i="21"/>
  <c r="M126" i="21"/>
  <c r="K126" i="21"/>
  <c r="I126" i="21"/>
  <c r="G126" i="21"/>
  <c r="V125" i="21"/>
  <c r="Q125" i="21"/>
  <c r="O125" i="21"/>
  <c r="K125" i="21"/>
  <c r="I125" i="21"/>
  <c r="G125" i="21"/>
  <c r="M125" i="21" s="1"/>
  <c r="V124" i="21"/>
  <c r="Q124" i="21"/>
  <c r="O124" i="21"/>
  <c r="M124" i="21"/>
  <c r="K124" i="21"/>
  <c r="I124" i="21"/>
  <c r="G124" i="21"/>
  <c r="V123" i="21"/>
  <c r="Q123" i="21"/>
  <c r="O123" i="21"/>
  <c r="M123" i="21"/>
  <c r="K123" i="21"/>
  <c r="I123" i="21"/>
  <c r="G123" i="21"/>
  <c r="V122" i="21"/>
  <c r="Q122" i="21"/>
  <c r="O122" i="21"/>
  <c r="M122" i="21"/>
  <c r="K122" i="21"/>
  <c r="I122" i="21"/>
  <c r="G122" i="21"/>
  <c r="V121" i="21"/>
  <c r="Q121" i="21"/>
  <c r="O121" i="21"/>
  <c r="K121" i="21"/>
  <c r="I121" i="21"/>
  <c r="G121" i="21"/>
  <c r="M121" i="21" s="1"/>
  <c r="V120" i="21"/>
  <c r="Q120" i="21"/>
  <c r="O120" i="21"/>
  <c r="K120" i="21"/>
  <c r="I120" i="21"/>
  <c r="G120" i="21"/>
  <c r="M120" i="21" s="1"/>
  <c r="V119" i="21"/>
  <c r="Q119" i="21"/>
  <c r="O119" i="21"/>
  <c r="K119" i="21"/>
  <c r="I119" i="21"/>
  <c r="G119" i="21"/>
  <c r="M119" i="21" s="1"/>
  <c r="V118" i="21"/>
  <c r="Q118" i="21"/>
  <c r="O118" i="21"/>
  <c r="M118" i="21"/>
  <c r="K118" i="21"/>
  <c r="I118" i="21"/>
  <c r="G118" i="21"/>
  <c r="V117" i="21"/>
  <c r="Q117" i="21"/>
  <c r="O117" i="21"/>
  <c r="K117" i="21"/>
  <c r="I117" i="21"/>
  <c r="G117" i="21"/>
  <c r="V116" i="21"/>
  <c r="Q116" i="21"/>
  <c r="O116" i="21"/>
  <c r="M116" i="21"/>
  <c r="K116" i="21"/>
  <c r="I116" i="21"/>
  <c r="G116" i="21"/>
  <c r="V115" i="21"/>
  <c r="V113" i="21" s="1"/>
  <c r="Q115" i="21"/>
  <c r="O115" i="21"/>
  <c r="M115" i="21"/>
  <c r="K115" i="21"/>
  <c r="I115" i="21"/>
  <c r="G115" i="21"/>
  <c r="V114" i="21"/>
  <c r="Q114" i="21"/>
  <c r="O114" i="21"/>
  <c r="M114" i="21"/>
  <c r="K114" i="21"/>
  <c r="K113" i="21" s="1"/>
  <c r="I114" i="21"/>
  <c r="G114" i="21"/>
  <c r="V112" i="21"/>
  <c r="Q112" i="21"/>
  <c r="O112" i="21"/>
  <c r="K112" i="21"/>
  <c r="I112" i="21"/>
  <c r="G112" i="21"/>
  <c r="M112" i="21" s="1"/>
  <c r="V111" i="21"/>
  <c r="Q111" i="21"/>
  <c r="O111" i="21"/>
  <c r="K111" i="21"/>
  <c r="I111" i="21"/>
  <c r="G111" i="21"/>
  <c r="M111" i="21" s="1"/>
  <c r="V110" i="21"/>
  <c r="Q110" i="21"/>
  <c r="O110" i="21"/>
  <c r="M110" i="21"/>
  <c r="K110" i="21"/>
  <c r="I110" i="21"/>
  <c r="G110" i="21"/>
  <c r="V109" i="21"/>
  <c r="Q109" i="21"/>
  <c r="O109" i="21"/>
  <c r="K109" i="21"/>
  <c r="I109" i="21"/>
  <c r="G109" i="21"/>
  <c r="V108" i="21"/>
  <c r="Q108" i="21"/>
  <c r="O108" i="21"/>
  <c r="M108" i="21"/>
  <c r="K108" i="21"/>
  <c r="I108" i="21"/>
  <c r="G108" i="21"/>
  <c r="V107" i="21"/>
  <c r="Q107" i="21"/>
  <c r="O107" i="21"/>
  <c r="M107" i="21"/>
  <c r="K107" i="21"/>
  <c r="I107" i="21"/>
  <c r="G107" i="21"/>
  <c r="V106" i="21"/>
  <c r="Q106" i="21"/>
  <c r="O106" i="21"/>
  <c r="M106" i="21"/>
  <c r="K106" i="21"/>
  <c r="K105" i="21" s="1"/>
  <c r="I106" i="21"/>
  <c r="G106" i="21"/>
  <c r="O105" i="21"/>
  <c r="V104" i="21"/>
  <c r="Q104" i="21"/>
  <c r="O104" i="21"/>
  <c r="M104" i="21"/>
  <c r="K104" i="21"/>
  <c r="I104" i="21"/>
  <c r="G104" i="21"/>
  <c r="V103" i="21"/>
  <c r="Q103" i="21"/>
  <c r="O103" i="21"/>
  <c r="K103" i="21"/>
  <c r="I103" i="21"/>
  <c r="G103" i="21"/>
  <c r="M103" i="21" s="1"/>
  <c r="V102" i="21"/>
  <c r="Q102" i="21"/>
  <c r="O102" i="21"/>
  <c r="M102" i="21"/>
  <c r="K102" i="21"/>
  <c r="I102" i="21"/>
  <c r="G102" i="21"/>
  <c r="V101" i="21"/>
  <c r="Q101" i="21"/>
  <c r="O101" i="21"/>
  <c r="K101" i="21"/>
  <c r="I101" i="21"/>
  <c r="G101" i="21"/>
  <c r="M101" i="21" s="1"/>
  <c r="V100" i="21"/>
  <c r="Q100" i="21"/>
  <c r="O100" i="21"/>
  <c r="M100" i="21"/>
  <c r="K100" i="21"/>
  <c r="I100" i="21"/>
  <c r="G100" i="21"/>
  <c r="V99" i="21"/>
  <c r="Q99" i="21"/>
  <c r="O99" i="21"/>
  <c r="M99" i="21"/>
  <c r="K99" i="21"/>
  <c r="I99" i="21"/>
  <c r="G99" i="21"/>
  <c r="V98" i="21"/>
  <c r="Q98" i="21"/>
  <c r="O98" i="21"/>
  <c r="M98" i="21"/>
  <c r="M96" i="21" s="1"/>
  <c r="K98" i="21"/>
  <c r="I98" i="21"/>
  <c r="G98" i="21"/>
  <c r="V97" i="21"/>
  <c r="Q97" i="21"/>
  <c r="O97" i="21"/>
  <c r="K97" i="21"/>
  <c r="K96" i="21" s="1"/>
  <c r="I97" i="21"/>
  <c r="I96" i="21" s="1"/>
  <c r="G97" i="21"/>
  <c r="M97" i="21" s="1"/>
  <c r="G96" i="21"/>
  <c r="V94" i="21"/>
  <c r="Q94" i="21"/>
  <c r="O94" i="21"/>
  <c r="K94" i="21"/>
  <c r="I94" i="21"/>
  <c r="G94" i="21"/>
  <c r="M94" i="21" s="1"/>
  <c r="V93" i="21"/>
  <c r="Q93" i="21"/>
  <c r="O93" i="21"/>
  <c r="M93" i="21"/>
  <c r="K93" i="21"/>
  <c r="I93" i="21"/>
  <c r="G93" i="21"/>
  <c r="V92" i="21"/>
  <c r="Q92" i="21"/>
  <c r="O92" i="21"/>
  <c r="K92" i="21"/>
  <c r="I92" i="21"/>
  <c r="G92" i="21"/>
  <c r="M92" i="21" s="1"/>
  <c r="V91" i="21"/>
  <c r="Q91" i="21"/>
  <c r="O91" i="21"/>
  <c r="M91" i="21"/>
  <c r="K91" i="21"/>
  <c r="I91" i="21"/>
  <c r="G91" i="21"/>
  <c r="V90" i="21"/>
  <c r="Q90" i="21"/>
  <c r="O90" i="21"/>
  <c r="M90" i="21"/>
  <c r="K90" i="21"/>
  <c r="I90" i="21"/>
  <c r="G90" i="21"/>
  <c r="V89" i="21"/>
  <c r="Q89" i="21"/>
  <c r="O89" i="21"/>
  <c r="M89" i="21"/>
  <c r="K89" i="21"/>
  <c r="I89" i="21"/>
  <c r="G89" i="21"/>
  <c r="V88" i="21"/>
  <c r="Q88" i="21"/>
  <c r="O88" i="21"/>
  <c r="K88" i="21"/>
  <c r="I88" i="21"/>
  <c r="G88" i="21"/>
  <c r="M88" i="21" s="1"/>
  <c r="V87" i="21"/>
  <c r="Q87" i="21"/>
  <c r="O87" i="21"/>
  <c r="K87" i="21"/>
  <c r="I87" i="21"/>
  <c r="G87" i="21"/>
  <c r="M87" i="21" s="1"/>
  <c r="V86" i="21"/>
  <c r="Q86" i="21"/>
  <c r="O86" i="21"/>
  <c r="K86" i="21"/>
  <c r="I86" i="21"/>
  <c r="G86" i="21"/>
  <c r="M86" i="21" s="1"/>
  <c r="V85" i="21"/>
  <c r="Q85" i="21"/>
  <c r="O85" i="21"/>
  <c r="M85" i="21"/>
  <c r="K85" i="21"/>
  <c r="I85" i="21"/>
  <c r="G85" i="21"/>
  <c r="V84" i="21"/>
  <c r="Q84" i="21"/>
  <c r="O84" i="21"/>
  <c r="K84" i="21"/>
  <c r="I84" i="21"/>
  <c r="G84" i="21"/>
  <c r="M84" i="21" s="1"/>
  <c r="V83" i="21"/>
  <c r="Q83" i="21"/>
  <c r="O83" i="21"/>
  <c r="M83" i="21"/>
  <c r="K83" i="21"/>
  <c r="I83" i="21"/>
  <c r="G83" i="21"/>
  <c r="V82" i="21"/>
  <c r="Q82" i="21"/>
  <c r="O82" i="21"/>
  <c r="M82" i="21"/>
  <c r="K82" i="21"/>
  <c r="I82" i="21"/>
  <c r="G82" i="21"/>
  <c r="V81" i="21"/>
  <c r="Q81" i="21"/>
  <c r="O81" i="21"/>
  <c r="M81" i="21"/>
  <c r="K81" i="21"/>
  <c r="I81" i="21"/>
  <c r="G81" i="21"/>
  <c r="V80" i="21"/>
  <c r="Q80" i="21"/>
  <c r="O80" i="21"/>
  <c r="K80" i="21"/>
  <c r="I80" i="21"/>
  <c r="G80" i="21"/>
  <c r="M80" i="21" s="1"/>
  <c r="V79" i="21"/>
  <c r="Q79" i="21"/>
  <c r="O79" i="21"/>
  <c r="M79" i="21"/>
  <c r="K79" i="21"/>
  <c r="I79" i="21"/>
  <c r="G79" i="21"/>
  <c r="V78" i="21"/>
  <c r="Q78" i="21"/>
  <c r="O78" i="21"/>
  <c r="K78" i="21"/>
  <c r="I78" i="21"/>
  <c r="G78" i="21"/>
  <c r="M78" i="21" s="1"/>
  <c r="V77" i="21"/>
  <c r="Q77" i="21"/>
  <c r="O77" i="21"/>
  <c r="M77" i="21"/>
  <c r="K77" i="21"/>
  <c r="I77" i="21"/>
  <c r="G77" i="21"/>
  <c r="V76" i="21"/>
  <c r="Q76" i="21"/>
  <c r="O76" i="21"/>
  <c r="K76" i="21"/>
  <c r="I76" i="21"/>
  <c r="G76" i="21"/>
  <c r="M76" i="21" s="1"/>
  <c r="V75" i="21"/>
  <c r="Q75" i="21"/>
  <c r="O75" i="21"/>
  <c r="M75" i="21"/>
  <c r="K75" i="21"/>
  <c r="I75" i="21"/>
  <c r="G75" i="21"/>
  <c r="V74" i="21"/>
  <c r="Q74" i="21"/>
  <c r="O74" i="21"/>
  <c r="M74" i="21"/>
  <c r="K74" i="21"/>
  <c r="I74" i="21"/>
  <c r="G74" i="21"/>
  <c r="V73" i="21"/>
  <c r="Q73" i="21"/>
  <c r="O73" i="21"/>
  <c r="M73" i="21"/>
  <c r="K73" i="21"/>
  <c r="I73" i="21"/>
  <c r="G73" i="21"/>
  <c r="V72" i="21"/>
  <c r="Q72" i="21"/>
  <c r="O72" i="21"/>
  <c r="K72" i="21"/>
  <c r="I72" i="21"/>
  <c r="G72" i="21"/>
  <c r="M72" i="21" s="1"/>
  <c r="V71" i="21"/>
  <c r="Q71" i="21"/>
  <c r="O71" i="21"/>
  <c r="M71" i="21"/>
  <c r="K71" i="21"/>
  <c r="I71" i="21"/>
  <c r="I69" i="21" s="1"/>
  <c r="G71" i="21"/>
  <c r="V70" i="21"/>
  <c r="Q70" i="21"/>
  <c r="O70" i="21"/>
  <c r="K70" i="21"/>
  <c r="I70" i="21"/>
  <c r="G70" i="21"/>
  <c r="V69" i="21"/>
  <c r="V68" i="21"/>
  <c r="Q68" i="21"/>
  <c r="O68" i="21"/>
  <c r="K68" i="21"/>
  <c r="I68" i="21"/>
  <c r="G68" i="21"/>
  <c r="M68" i="21" s="1"/>
  <c r="V67" i="21"/>
  <c r="Q67" i="21"/>
  <c r="O67" i="21"/>
  <c r="M67" i="21"/>
  <c r="K67" i="21"/>
  <c r="I67" i="21"/>
  <c r="G67" i="21"/>
  <c r="V66" i="21"/>
  <c r="Q66" i="21"/>
  <c r="O66" i="21"/>
  <c r="M66" i="21"/>
  <c r="K66" i="21"/>
  <c r="I66" i="21"/>
  <c r="G66" i="21"/>
  <c r="V65" i="21"/>
  <c r="Q65" i="21"/>
  <c r="O65" i="21"/>
  <c r="M65" i="21"/>
  <c r="K65" i="21"/>
  <c r="I65" i="21"/>
  <c r="G65" i="21"/>
  <c r="V64" i="21"/>
  <c r="Q64" i="21"/>
  <c r="O64" i="21"/>
  <c r="K64" i="21"/>
  <c r="I64" i="21"/>
  <c r="G64" i="21"/>
  <c r="M64" i="21" s="1"/>
  <c r="V63" i="21"/>
  <c r="Q63" i="21"/>
  <c r="O63" i="21"/>
  <c r="M63" i="21"/>
  <c r="K63" i="21"/>
  <c r="I63" i="21"/>
  <c r="G63" i="21"/>
  <c r="V62" i="21"/>
  <c r="Q62" i="21"/>
  <c r="O62" i="21"/>
  <c r="K62" i="21"/>
  <c r="I62" i="21"/>
  <c r="G62" i="21"/>
  <c r="M62" i="21" s="1"/>
  <c r="V61" i="21"/>
  <c r="Q61" i="21"/>
  <c r="O61" i="21"/>
  <c r="M61" i="21"/>
  <c r="K61" i="21"/>
  <c r="I61" i="21"/>
  <c r="G61" i="21"/>
  <c r="V60" i="21"/>
  <c r="Q60" i="21"/>
  <c r="O60" i="21"/>
  <c r="K60" i="21"/>
  <c r="I60" i="21"/>
  <c r="G60" i="21"/>
  <c r="M60" i="21" s="1"/>
  <c r="V59" i="21"/>
  <c r="Q59" i="21"/>
  <c r="O59" i="21"/>
  <c r="M59" i="21"/>
  <c r="K59" i="21"/>
  <c r="I59" i="21"/>
  <c r="G59" i="21"/>
  <c r="V58" i="21"/>
  <c r="Q58" i="21"/>
  <c r="O58" i="21"/>
  <c r="M58" i="21"/>
  <c r="K58" i="21"/>
  <c r="I58" i="21"/>
  <c r="G58" i="21"/>
  <c r="V57" i="21"/>
  <c r="Q57" i="21"/>
  <c r="O57" i="21"/>
  <c r="M57" i="21"/>
  <c r="K57" i="21"/>
  <c r="I57" i="21"/>
  <c r="G57" i="21"/>
  <c r="V56" i="21"/>
  <c r="Q56" i="21"/>
  <c r="O56" i="21"/>
  <c r="K56" i="21"/>
  <c r="I56" i="21"/>
  <c r="G56" i="21"/>
  <c r="M56" i="21" s="1"/>
  <c r="V55" i="21"/>
  <c r="Q55" i="21"/>
  <c r="O55" i="21"/>
  <c r="K55" i="21"/>
  <c r="I55" i="21"/>
  <c r="G55" i="21"/>
  <c r="M55" i="21" s="1"/>
  <c r="V54" i="21"/>
  <c r="Q54" i="21"/>
  <c r="O54" i="21"/>
  <c r="K54" i="21"/>
  <c r="I54" i="21"/>
  <c r="G54" i="21"/>
  <c r="M54" i="21" s="1"/>
  <c r="V53" i="21"/>
  <c r="Q53" i="21"/>
  <c r="O53" i="21"/>
  <c r="M53" i="21"/>
  <c r="K53" i="21"/>
  <c r="I53" i="21"/>
  <c r="G53" i="21"/>
  <c r="V52" i="21"/>
  <c r="Q52" i="21"/>
  <c r="O52" i="21"/>
  <c r="K52" i="21"/>
  <c r="I52" i="21"/>
  <c r="G52" i="21"/>
  <c r="M52" i="21" s="1"/>
  <c r="V51" i="21"/>
  <c r="Q51" i="21"/>
  <c r="O51" i="21"/>
  <c r="M51" i="21"/>
  <c r="K51" i="21"/>
  <c r="I51" i="21"/>
  <c r="G51" i="21"/>
  <c r="V50" i="21"/>
  <c r="Q50" i="21"/>
  <c r="O50" i="21"/>
  <c r="M50" i="21"/>
  <c r="K50" i="21"/>
  <c r="I50" i="21"/>
  <c r="G50" i="21"/>
  <c r="V49" i="21"/>
  <c r="Q49" i="21"/>
  <c r="O49" i="21"/>
  <c r="M49" i="21"/>
  <c r="K49" i="21"/>
  <c r="I49" i="21"/>
  <c r="G49" i="21"/>
  <c r="V48" i="21"/>
  <c r="Q48" i="21"/>
  <c r="O48" i="21"/>
  <c r="K48" i="21"/>
  <c r="I48" i="21"/>
  <c r="G48" i="21"/>
  <c r="M48" i="21" s="1"/>
  <c r="V47" i="21"/>
  <c r="Q47" i="21"/>
  <c r="O47" i="21"/>
  <c r="M47" i="21"/>
  <c r="K47" i="21"/>
  <c r="I47" i="21"/>
  <c r="G47" i="21"/>
  <c r="V46" i="21"/>
  <c r="Q46" i="21"/>
  <c r="O46" i="21"/>
  <c r="K46" i="21"/>
  <c r="I46" i="21"/>
  <c r="G46" i="21"/>
  <c r="M46" i="21" s="1"/>
  <c r="V45" i="21"/>
  <c r="Q45" i="21"/>
  <c r="O45" i="21"/>
  <c r="M45" i="21"/>
  <c r="K45" i="21"/>
  <c r="I45" i="21"/>
  <c r="G45" i="21"/>
  <c r="V44" i="21"/>
  <c r="Q44" i="21"/>
  <c r="Q43" i="21" s="1"/>
  <c r="O44" i="21"/>
  <c r="K44" i="21"/>
  <c r="I44" i="21"/>
  <c r="G44" i="21"/>
  <c r="O43" i="21"/>
  <c r="V42" i="21"/>
  <c r="Q42" i="21"/>
  <c r="O42" i="21"/>
  <c r="M42" i="21"/>
  <c r="K42" i="21"/>
  <c r="I42" i="21"/>
  <c r="G42" i="21"/>
  <c r="V41" i="21"/>
  <c r="Q41" i="21"/>
  <c r="O41" i="21"/>
  <c r="M41" i="21"/>
  <c r="K41" i="21"/>
  <c r="I41" i="21"/>
  <c r="G41" i="21"/>
  <c r="V40" i="21"/>
  <c r="Q40" i="21"/>
  <c r="O40" i="21"/>
  <c r="K40" i="21"/>
  <c r="I40" i="21"/>
  <c r="G40" i="21"/>
  <c r="M40" i="21" s="1"/>
  <c r="V39" i="21"/>
  <c r="Q39" i="21"/>
  <c r="O39" i="21"/>
  <c r="M39" i="21"/>
  <c r="K39" i="21"/>
  <c r="I39" i="21"/>
  <c r="G39" i="21"/>
  <c r="V38" i="21"/>
  <c r="Q38" i="21"/>
  <c r="O38" i="21"/>
  <c r="K38" i="21"/>
  <c r="I38" i="21"/>
  <c r="G38" i="21"/>
  <c r="M38" i="21" s="1"/>
  <c r="V37" i="21"/>
  <c r="Q37" i="21"/>
  <c r="O37" i="21"/>
  <c r="M37" i="21"/>
  <c r="K37" i="21"/>
  <c r="I37" i="21"/>
  <c r="G37" i="21"/>
  <c r="V36" i="21"/>
  <c r="Q36" i="21"/>
  <c r="O36" i="21"/>
  <c r="K36" i="21"/>
  <c r="I36" i="21"/>
  <c r="G36" i="21"/>
  <c r="V35" i="21"/>
  <c r="Q35" i="21"/>
  <c r="O35" i="21"/>
  <c r="M35" i="21"/>
  <c r="K35" i="21"/>
  <c r="I35" i="21"/>
  <c r="G35" i="21"/>
  <c r="V34" i="21"/>
  <c r="Q34" i="21"/>
  <c r="O34" i="21"/>
  <c r="M34" i="21"/>
  <c r="K34" i="21"/>
  <c r="I34" i="21"/>
  <c r="G34" i="21"/>
  <c r="V33" i="21"/>
  <c r="Q33" i="21"/>
  <c r="Q31" i="21" s="1"/>
  <c r="O33" i="21"/>
  <c r="M33" i="21"/>
  <c r="K33" i="21"/>
  <c r="I33" i="21"/>
  <c r="G33" i="21"/>
  <c r="V32" i="21"/>
  <c r="Q32" i="21"/>
  <c r="O32" i="21"/>
  <c r="O31" i="21" s="1"/>
  <c r="K32" i="21"/>
  <c r="I32" i="21"/>
  <c r="I31" i="21" s="1"/>
  <c r="G32" i="21"/>
  <c r="M32" i="21" s="1"/>
  <c r="V30" i="21"/>
  <c r="Q30" i="21"/>
  <c r="O30" i="21"/>
  <c r="K30" i="21"/>
  <c r="I30" i="21"/>
  <c r="G30" i="21"/>
  <c r="M30" i="21" s="1"/>
  <c r="V29" i="21"/>
  <c r="Q29" i="21"/>
  <c r="O29" i="21"/>
  <c r="M29" i="21"/>
  <c r="K29" i="21"/>
  <c r="I29" i="21"/>
  <c r="G29" i="21"/>
  <c r="V28" i="21"/>
  <c r="Q28" i="21"/>
  <c r="O28" i="21"/>
  <c r="K28" i="21"/>
  <c r="I28" i="21"/>
  <c r="G28" i="21"/>
  <c r="M28" i="21" s="1"/>
  <c r="V27" i="21"/>
  <c r="Q27" i="21"/>
  <c r="O27" i="21"/>
  <c r="M27" i="21"/>
  <c r="K27" i="21"/>
  <c r="I27" i="21"/>
  <c r="G27" i="21"/>
  <c r="V26" i="21"/>
  <c r="Q26" i="21"/>
  <c r="O26" i="21"/>
  <c r="M26" i="21"/>
  <c r="K26" i="21"/>
  <c r="I26" i="21"/>
  <c r="G26" i="21"/>
  <c r="V25" i="21"/>
  <c r="Q25" i="21"/>
  <c r="O25" i="21"/>
  <c r="M25" i="21"/>
  <c r="K25" i="21"/>
  <c r="I25" i="21"/>
  <c r="G25" i="21"/>
  <c r="V24" i="21"/>
  <c r="Q24" i="21"/>
  <c r="O24" i="21"/>
  <c r="K24" i="21"/>
  <c r="I24" i="21"/>
  <c r="G24" i="21"/>
  <c r="M24" i="21" s="1"/>
  <c r="V23" i="21"/>
  <c r="Q23" i="21"/>
  <c r="O23" i="21"/>
  <c r="M23" i="21"/>
  <c r="K23" i="21"/>
  <c r="I23" i="21"/>
  <c r="G23" i="21"/>
  <c r="V22" i="21"/>
  <c r="Q22" i="21"/>
  <c r="O22" i="21"/>
  <c r="K22" i="21"/>
  <c r="I22" i="21"/>
  <c r="G22" i="21"/>
  <c r="M22" i="21" s="1"/>
  <c r="V21" i="21"/>
  <c r="Q21" i="21"/>
  <c r="O21" i="21"/>
  <c r="M21" i="21"/>
  <c r="K21" i="21"/>
  <c r="I21" i="21"/>
  <c r="G21" i="21"/>
  <c r="V20" i="21"/>
  <c r="Q20" i="21"/>
  <c r="O20" i="21"/>
  <c r="K20" i="21"/>
  <c r="I20" i="21"/>
  <c r="G20" i="21"/>
  <c r="M20" i="21" s="1"/>
  <c r="V19" i="21"/>
  <c r="Q19" i="21"/>
  <c r="Q18" i="21" s="1"/>
  <c r="O19" i="21"/>
  <c r="M19" i="21"/>
  <c r="K19" i="21"/>
  <c r="I19" i="21"/>
  <c r="G19" i="21"/>
  <c r="O18" i="21"/>
  <c r="G18" i="21"/>
  <c r="V17" i="21"/>
  <c r="Q17" i="21"/>
  <c r="O17" i="21"/>
  <c r="M17" i="21"/>
  <c r="K17" i="21"/>
  <c r="I17" i="21"/>
  <c r="G17" i="21"/>
  <c r="V16" i="21"/>
  <c r="V8" i="21" s="1"/>
  <c r="Q16" i="21"/>
  <c r="O16" i="21"/>
  <c r="K16" i="21"/>
  <c r="I16" i="21"/>
  <c r="G16" i="21"/>
  <c r="M16" i="21" s="1"/>
  <c r="V15" i="21"/>
  <c r="Q15" i="21"/>
  <c r="O15" i="21"/>
  <c r="M15" i="21"/>
  <c r="K15" i="21"/>
  <c r="I15" i="21"/>
  <c r="G15" i="21"/>
  <c r="V14" i="21"/>
  <c r="Q14" i="21"/>
  <c r="O14" i="21"/>
  <c r="K14" i="21"/>
  <c r="I14" i="21"/>
  <c r="G14" i="21"/>
  <c r="M14" i="21" s="1"/>
  <c r="V13" i="21"/>
  <c r="Q13" i="21"/>
  <c r="O13" i="21"/>
  <c r="M13" i="21"/>
  <c r="K13" i="21"/>
  <c r="I13" i="21"/>
  <c r="I8" i="21" s="1"/>
  <c r="G13" i="21"/>
  <c r="V12" i="21"/>
  <c r="Q12" i="21"/>
  <c r="O12" i="21"/>
  <c r="K12" i="21"/>
  <c r="I12" i="21"/>
  <c r="G12" i="21"/>
  <c r="M12" i="21" s="1"/>
  <c r="V11" i="21"/>
  <c r="Q11" i="21"/>
  <c r="O11" i="21"/>
  <c r="M11" i="21"/>
  <c r="K11" i="21"/>
  <c r="I11" i="21"/>
  <c r="G11" i="21"/>
  <c r="V10" i="21"/>
  <c r="Q10" i="21"/>
  <c r="O10" i="21"/>
  <c r="K10" i="21"/>
  <c r="I10" i="21"/>
  <c r="G10" i="21"/>
  <c r="V9" i="21"/>
  <c r="Q9" i="21"/>
  <c r="O9" i="21"/>
  <c r="M9" i="21"/>
  <c r="K9" i="21"/>
  <c r="I9" i="21"/>
  <c r="G9" i="21"/>
  <c r="O8" i="21"/>
  <c r="AE279" i="20"/>
  <c r="V277" i="20"/>
  <c r="Q277" i="20"/>
  <c r="O277" i="20"/>
  <c r="M277" i="20"/>
  <c r="K277" i="20"/>
  <c r="I277" i="20"/>
  <c r="G277" i="20"/>
  <c r="V276" i="20"/>
  <c r="Q276" i="20"/>
  <c r="O276" i="20"/>
  <c r="M276" i="20"/>
  <c r="K276" i="20"/>
  <c r="I276" i="20"/>
  <c r="G276" i="20"/>
  <c r="V275" i="20"/>
  <c r="Q275" i="20"/>
  <c r="O275" i="20"/>
  <c r="K275" i="20"/>
  <c r="I275" i="20"/>
  <c r="G275" i="20"/>
  <c r="M275" i="20" s="1"/>
  <c r="V274" i="20"/>
  <c r="Q274" i="20"/>
  <c r="O274" i="20"/>
  <c r="M274" i="20"/>
  <c r="K274" i="20"/>
  <c r="I274" i="20"/>
  <c r="G274" i="20"/>
  <c r="V273" i="20"/>
  <c r="V269" i="20" s="1"/>
  <c r="Q273" i="20"/>
  <c r="O273" i="20"/>
  <c r="K273" i="20"/>
  <c r="I273" i="20"/>
  <c r="G273" i="20"/>
  <c r="M273" i="20" s="1"/>
  <c r="V272" i="20"/>
  <c r="Q272" i="20"/>
  <c r="O272" i="20"/>
  <c r="M272" i="20"/>
  <c r="K272" i="20"/>
  <c r="I272" i="20"/>
  <c r="G272" i="20"/>
  <c r="V271" i="20"/>
  <c r="Q271" i="20"/>
  <c r="O271" i="20"/>
  <c r="K271" i="20"/>
  <c r="K269" i="20" s="1"/>
  <c r="I271" i="20"/>
  <c r="G271" i="20"/>
  <c r="V270" i="20"/>
  <c r="Q270" i="20"/>
  <c r="O270" i="20"/>
  <c r="O269" i="20" s="1"/>
  <c r="M270" i="20"/>
  <c r="K270" i="20"/>
  <c r="I270" i="20"/>
  <c r="I269" i="20" s="1"/>
  <c r="G270" i="20"/>
  <c r="V268" i="20"/>
  <c r="Q268" i="20"/>
  <c r="O268" i="20"/>
  <c r="M268" i="20"/>
  <c r="K268" i="20"/>
  <c r="I268" i="20"/>
  <c r="G268" i="20"/>
  <c r="V267" i="20"/>
  <c r="Q267" i="20"/>
  <c r="O267" i="20"/>
  <c r="K267" i="20"/>
  <c r="I267" i="20"/>
  <c r="G267" i="20"/>
  <c r="M267" i="20" s="1"/>
  <c r="V266" i="20"/>
  <c r="Q266" i="20"/>
  <c r="O266" i="20"/>
  <c r="K266" i="20"/>
  <c r="I266" i="20"/>
  <c r="G266" i="20"/>
  <c r="M266" i="20" s="1"/>
  <c r="V265" i="20"/>
  <c r="Q265" i="20"/>
  <c r="O265" i="20"/>
  <c r="K265" i="20"/>
  <c r="I265" i="20"/>
  <c r="G265" i="20"/>
  <c r="M265" i="20" s="1"/>
  <c r="V264" i="20"/>
  <c r="Q264" i="20"/>
  <c r="O264" i="20"/>
  <c r="M264" i="20"/>
  <c r="K264" i="20"/>
  <c r="I264" i="20"/>
  <c r="G264" i="20"/>
  <c r="V263" i="20"/>
  <c r="Q263" i="20"/>
  <c r="O263" i="20"/>
  <c r="K263" i="20"/>
  <c r="I263" i="20"/>
  <c r="G263" i="20"/>
  <c r="M263" i="20" s="1"/>
  <c r="V262" i="20"/>
  <c r="Q262" i="20"/>
  <c r="O262" i="20"/>
  <c r="M262" i="20"/>
  <c r="K262" i="20"/>
  <c r="I262" i="20"/>
  <c r="G262" i="20"/>
  <c r="V261" i="20"/>
  <c r="Q261" i="20"/>
  <c r="O261" i="20"/>
  <c r="M261" i="20"/>
  <c r="K261" i="20"/>
  <c r="I261" i="20"/>
  <c r="G261" i="20"/>
  <c r="V260" i="20"/>
  <c r="Q260" i="20"/>
  <c r="O260" i="20"/>
  <c r="M260" i="20"/>
  <c r="K260" i="20"/>
  <c r="I260" i="20"/>
  <c r="G260" i="20"/>
  <c r="V259" i="20"/>
  <c r="Q259" i="20"/>
  <c r="O259" i="20"/>
  <c r="K259" i="20"/>
  <c r="I259" i="20"/>
  <c r="G259" i="20"/>
  <c r="M259" i="20" s="1"/>
  <c r="V258" i="20"/>
  <c r="Q258" i="20"/>
  <c r="O258" i="20"/>
  <c r="M258" i="20"/>
  <c r="K258" i="20"/>
  <c r="I258" i="20"/>
  <c r="G258" i="20"/>
  <c r="V257" i="20"/>
  <c r="Q257" i="20"/>
  <c r="O257" i="20"/>
  <c r="K257" i="20"/>
  <c r="I257" i="20"/>
  <c r="G257" i="20"/>
  <c r="M257" i="20" s="1"/>
  <c r="V256" i="20"/>
  <c r="Q256" i="20"/>
  <c r="O256" i="20"/>
  <c r="M256" i="20"/>
  <c r="K256" i="20"/>
  <c r="I256" i="20"/>
  <c r="G256" i="20"/>
  <c r="V255" i="20"/>
  <c r="Q255" i="20"/>
  <c r="O255" i="20"/>
  <c r="K255" i="20"/>
  <c r="I255" i="20"/>
  <c r="G255" i="20"/>
  <c r="M255" i="20" s="1"/>
  <c r="V254" i="20"/>
  <c r="Q254" i="20"/>
  <c r="O254" i="20"/>
  <c r="M254" i="20"/>
  <c r="K254" i="20"/>
  <c r="I254" i="20"/>
  <c r="G254" i="20"/>
  <c r="V253" i="20"/>
  <c r="Q253" i="20"/>
  <c r="O253" i="20"/>
  <c r="K253" i="20"/>
  <c r="I253" i="20"/>
  <c r="G253" i="20"/>
  <c r="M253" i="20" s="1"/>
  <c r="V252" i="20"/>
  <c r="Q252" i="20"/>
  <c r="O252" i="20"/>
  <c r="M252" i="20"/>
  <c r="K252" i="20"/>
  <c r="I252" i="20"/>
  <c r="G252" i="20"/>
  <c r="V251" i="20"/>
  <c r="Q251" i="20"/>
  <c r="O251" i="20"/>
  <c r="K251" i="20"/>
  <c r="I251" i="20"/>
  <c r="G251" i="20"/>
  <c r="M251" i="20" s="1"/>
  <c r="V250" i="20"/>
  <c r="Q250" i="20"/>
  <c r="O250" i="20"/>
  <c r="K250" i="20"/>
  <c r="I250" i="20"/>
  <c r="G250" i="20"/>
  <c r="M250" i="20" s="1"/>
  <c r="V249" i="20"/>
  <c r="Q249" i="20"/>
  <c r="O249" i="20"/>
  <c r="K249" i="20"/>
  <c r="K244" i="20" s="1"/>
  <c r="I249" i="20"/>
  <c r="G249" i="20"/>
  <c r="M249" i="20" s="1"/>
  <c r="V248" i="20"/>
  <c r="Q248" i="20"/>
  <c r="O248" i="20"/>
  <c r="M248" i="20"/>
  <c r="K248" i="20"/>
  <c r="I248" i="20"/>
  <c r="G248" i="20"/>
  <c r="V247" i="20"/>
  <c r="Q247" i="20"/>
  <c r="O247" i="20"/>
  <c r="K247" i="20"/>
  <c r="I247" i="20"/>
  <c r="G247" i="20"/>
  <c r="M247" i="20" s="1"/>
  <c r="V246" i="20"/>
  <c r="Q246" i="20"/>
  <c r="O246" i="20"/>
  <c r="M246" i="20"/>
  <c r="K246" i="20"/>
  <c r="I246" i="20"/>
  <c r="I244" i="20" s="1"/>
  <c r="G246" i="20"/>
  <c r="V245" i="20"/>
  <c r="Q245" i="20"/>
  <c r="O245" i="20"/>
  <c r="M245" i="20"/>
  <c r="K245" i="20"/>
  <c r="I245" i="20"/>
  <c r="G245" i="20"/>
  <c r="V243" i="20"/>
  <c r="O243" i="20"/>
  <c r="M243" i="20"/>
  <c r="K243" i="20"/>
  <c r="I243" i="20"/>
  <c r="G243" i="20"/>
  <c r="V242" i="20"/>
  <c r="O242" i="20"/>
  <c r="M242" i="20"/>
  <c r="K242" i="20"/>
  <c r="I242" i="20"/>
  <c r="G242" i="20"/>
  <c r="V241" i="20"/>
  <c r="O241" i="20"/>
  <c r="M241" i="20"/>
  <c r="K241" i="20"/>
  <c r="I241" i="20"/>
  <c r="G241" i="20"/>
  <c r="V240" i="20"/>
  <c r="O240" i="20"/>
  <c r="M240" i="20"/>
  <c r="K240" i="20"/>
  <c r="I240" i="20"/>
  <c r="G240" i="20"/>
  <c r="V239" i="20"/>
  <c r="O239" i="20"/>
  <c r="M239" i="20"/>
  <c r="K239" i="20"/>
  <c r="I239" i="20"/>
  <c r="G239" i="20"/>
  <c r="V238" i="20"/>
  <c r="O238" i="20"/>
  <c r="M238" i="20"/>
  <c r="K238" i="20"/>
  <c r="I238" i="20"/>
  <c r="G238" i="20"/>
  <c r="V237" i="20"/>
  <c r="O237" i="20"/>
  <c r="M237" i="20"/>
  <c r="K237" i="20"/>
  <c r="I237" i="20"/>
  <c r="G237" i="20"/>
  <c r="V236" i="20"/>
  <c r="O236" i="20"/>
  <c r="M236" i="20"/>
  <c r="K236" i="20"/>
  <c r="I236" i="20"/>
  <c r="G236" i="20"/>
  <c r="V235" i="20"/>
  <c r="O235" i="20"/>
  <c r="M235" i="20"/>
  <c r="K235" i="20"/>
  <c r="I235" i="20"/>
  <c r="G235" i="20"/>
  <c r="V234" i="20"/>
  <c r="O234" i="20"/>
  <c r="M234" i="20"/>
  <c r="K234" i="20"/>
  <c r="I234" i="20"/>
  <c r="G234" i="20"/>
  <c r="V233" i="20"/>
  <c r="O233" i="20"/>
  <c r="M233" i="20"/>
  <c r="K233" i="20"/>
  <c r="I233" i="20"/>
  <c r="G233" i="20"/>
  <c r="V232" i="20"/>
  <c r="O232" i="20"/>
  <c r="M232" i="20"/>
  <c r="K232" i="20"/>
  <c r="I232" i="20"/>
  <c r="G232" i="20"/>
  <c r="V231" i="20"/>
  <c r="O231" i="20"/>
  <c r="M231" i="20"/>
  <c r="K231" i="20"/>
  <c r="I231" i="20"/>
  <c r="G231" i="20"/>
  <c r="V230" i="20"/>
  <c r="O230" i="20"/>
  <c r="M230" i="20"/>
  <c r="K230" i="20"/>
  <c r="I230" i="20"/>
  <c r="G230" i="20"/>
  <c r="V229" i="20"/>
  <c r="O229" i="20"/>
  <c r="M229" i="20"/>
  <c r="K229" i="20"/>
  <c r="I229" i="20"/>
  <c r="G229" i="20"/>
  <c r="V228" i="20"/>
  <c r="O228" i="20"/>
  <c r="M228" i="20"/>
  <c r="K228" i="20"/>
  <c r="I228" i="20"/>
  <c r="G228" i="20"/>
  <c r="V227" i="20"/>
  <c r="O227" i="20"/>
  <c r="M227" i="20"/>
  <c r="K227" i="20"/>
  <c r="I227" i="20"/>
  <c r="G227" i="20"/>
  <c r="V226" i="20"/>
  <c r="O226" i="20"/>
  <c r="M226" i="20"/>
  <c r="K226" i="20"/>
  <c r="I226" i="20"/>
  <c r="G226" i="20"/>
  <c r="V225" i="20"/>
  <c r="O225" i="20"/>
  <c r="M225" i="20"/>
  <c r="K225" i="20"/>
  <c r="I225" i="20"/>
  <c r="G225" i="20"/>
  <c r="V224" i="20"/>
  <c r="O224" i="20"/>
  <c r="M224" i="20"/>
  <c r="K224" i="20"/>
  <c r="K223" i="20" s="1"/>
  <c r="I224" i="20"/>
  <c r="G224" i="20"/>
  <c r="V223" i="20"/>
  <c r="Q223" i="20"/>
  <c r="O223" i="20"/>
  <c r="G223" i="20"/>
  <c r="V222" i="20"/>
  <c r="Q222" i="20"/>
  <c r="O222" i="20"/>
  <c r="M222" i="20"/>
  <c r="K222" i="20"/>
  <c r="I222" i="20"/>
  <c r="G222" i="20"/>
  <c r="V221" i="20"/>
  <c r="Q221" i="20"/>
  <c r="O221" i="20"/>
  <c r="K221" i="20"/>
  <c r="I221" i="20"/>
  <c r="G221" i="20"/>
  <c r="M221" i="20" s="1"/>
  <c r="V220" i="20"/>
  <c r="Q220" i="20"/>
  <c r="O220" i="20"/>
  <c r="M220" i="20"/>
  <c r="K220" i="20"/>
  <c r="I220" i="20"/>
  <c r="G220" i="20"/>
  <c r="V219" i="20"/>
  <c r="Q219" i="20"/>
  <c r="O219" i="20"/>
  <c r="K219" i="20"/>
  <c r="I219" i="20"/>
  <c r="G219" i="20"/>
  <c r="M219" i="20" s="1"/>
  <c r="V218" i="20"/>
  <c r="Q218" i="20"/>
  <c r="O218" i="20"/>
  <c r="M218" i="20"/>
  <c r="K218" i="20"/>
  <c r="I218" i="20"/>
  <c r="G218" i="20"/>
  <c r="V217" i="20"/>
  <c r="Q217" i="20"/>
  <c r="O217" i="20"/>
  <c r="M217" i="20"/>
  <c r="K217" i="20"/>
  <c r="I217" i="20"/>
  <c r="G217" i="20"/>
  <c r="V216" i="20"/>
  <c r="Q216" i="20"/>
  <c r="O216" i="20"/>
  <c r="M216" i="20"/>
  <c r="K216" i="20"/>
  <c r="I216" i="20"/>
  <c r="G216" i="20"/>
  <c r="V215" i="20"/>
  <c r="Q215" i="20"/>
  <c r="O215" i="20"/>
  <c r="K215" i="20"/>
  <c r="I215" i="20"/>
  <c r="G215" i="20"/>
  <c r="M215" i="20" s="1"/>
  <c r="V214" i="20"/>
  <c r="Q214" i="20"/>
  <c r="O214" i="20"/>
  <c r="M214" i="20"/>
  <c r="K214" i="20"/>
  <c r="I214" i="20"/>
  <c r="G214" i="20"/>
  <c r="V213" i="20"/>
  <c r="Q213" i="20"/>
  <c r="O213" i="20"/>
  <c r="K213" i="20"/>
  <c r="I213" i="20"/>
  <c r="G213" i="20"/>
  <c r="M213" i="20" s="1"/>
  <c r="V212" i="20"/>
  <c r="Q212" i="20"/>
  <c r="O212" i="20"/>
  <c r="M212" i="20"/>
  <c r="K212" i="20"/>
  <c r="I212" i="20"/>
  <c r="G212" i="20"/>
  <c r="V211" i="20"/>
  <c r="Q211" i="20"/>
  <c r="O211" i="20"/>
  <c r="M211" i="20"/>
  <c r="K211" i="20"/>
  <c r="I211" i="20"/>
  <c r="G211" i="20"/>
  <c r="V210" i="20"/>
  <c r="Q210" i="20"/>
  <c r="O210" i="20"/>
  <c r="M210" i="20"/>
  <c r="K210" i="20"/>
  <c r="I210" i="20"/>
  <c r="G210" i="20"/>
  <c r="V209" i="20"/>
  <c r="Q209" i="20"/>
  <c r="O209" i="20"/>
  <c r="M209" i="20"/>
  <c r="K209" i="20"/>
  <c r="I209" i="20"/>
  <c r="G209" i="20"/>
  <c r="V208" i="20"/>
  <c r="Q208" i="20"/>
  <c r="O208" i="20"/>
  <c r="K208" i="20"/>
  <c r="I208" i="20"/>
  <c r="G208" i="20"/>
  <c r="M208" i="20" s="1"/>
  <c r="V207" i="20"/>
  <c r="Q207" i="20"/>
  <c r="O207" i="20"/>
  <c r="K207" i="20"/>
  <c r="I207" i="20"/>
  <c r="G207" i="20"/>
  <c r="M207" i="20" s="1"/>
  <c r="V206" i="20"/>
  <c r="Q206" i="20"/>
  <c r="O206" i="20"/>
  <c r="K206" i="20"/>
  <c r="I206" i="20"/>
  <c r="G206" i="20"/>
  <c r="M206" i="20" s="1"/>
  <c r="V205" i="20"/>
  <c r="Q205" i="20"/>
  <c r="O205" i="20"/>
  <c r="K205" i="20"/>
  <c r="I205" i="20"/>
  <c r="G205" i="20"/>
  <c r="M205" i="20" s="1"/>
  <c r="V204" i="20"/>
  <c r="Q204" i="20"/>
  <c r="O204" i="20"/>
  <c r="M204" i="20"/>
  <c r="K204" i="20"/>
  <c r="I204" i="20"/>
  <c r="G204" i="20"/>
  <c r="V203" i="20"/>
  <c r="Q203" i="20"/>
  <c r="O203" i="20"/>
  <c r="M203" i="20"/>
  <c r="K203" i="20"/>
  <c r="I203" i="20"/>
  <c r="G203" i="20"/>
  <c r="V202" i="20"/>
  <c r="Q202" i="20"/>
  <c r="O202" i="20"/>
  <c r="M202" i="20"/>
  <c r="K202" i="20"/>
  <c r="I202" i="20"/>
  <c r="G202" i="20"/>
  <c r="V201" i="20"/>
  <c r="Q201" i="20"/>
  <c r="O201" i="20"/>
  <c r="M201" i="20"/>
  <c r="K201" i="20"/>
  <c r="I201" i="20"/>
  <c r="G201" i="20"/>
  <c r="V200" i="20"/>
  <c r="Q200" i="20"/>
  <c r="O200" i="20"/>
  <c r="K200" i="20"/>
  <c r="I200" i="20"/>
  <c r="G200" i="20"/>
  <c r="M200" i="20" s="1"/>
  <c r="V199" i="20"/>
  <c r="Q199" i="20"/>
  <c r="O199" i="20"/>
  <c r="K199" i="20"/>
  <c r="I199" i="20"/>
  <c r="G199" i="20"/>
  <c r="M199" i="20" s="1"/>
  <c r="V198" i="20"/>
  <c r="Q198" i="20"/>
  <c r="O198" i="20"/>
  <c r="M198" i="20"/>
  <c r="K198" i="20"/>
  <c r="I198" i="20"/>
  <c r="G198" i="20"/>
  <c r="V197" i="20"/>
  <c r="Q197" i="20"/>
  <c r="O197" i="20"/>
  <c r="K197" i="20"/>
  <c r="I197" i="20"/>
  <c r="G197" i="20"/>
  <c r="M197" i="20" s="1"/>
  <c r="V196" i="20"/>
  <c r="Q196" i="20"/>
  <c r="O196" i="20"/>
  <c r="M196" i="20"/>
  <c r="K196" i="20"/>
  <c r="I196" i="20"/>
  <c r="G196" i="20"/>
  <c r="V195" i="20"/>
  <c r="Q195" i="20"/>
  <c r="O195" i="20"/>
  <c r="M195" i="20"/>
  <c r="K195" i="20"/>
  <c r="I195" i="20"/>
  <c r="G195" i="20"/>
  <c r="V194" i="20"/>
  <c r="Q194" i="20"/>
  <c r="O194" i="20"/>
  <c r="M194" i="20"/>
  <c r="K194" i="20"/>
  <c r="I194" i="20"/>
  <c r="G194" i="20"/>
  <c r="V193" i="20"/>
  <c r="Q193" i="20"/>
  <c r="O193" i="20"/>
  <c r="K193" i="20"/>
  <c r="I193" i="20"/>
  <c r="G193" i="20"/>
  <c r="M193" i="20" s="1"/>
  <c r="V192" i="20"/>
  <c r="Q192" i="20"/>
  <c r="O192" i="20"/>
  <c r="K192" i="20"/>
  <c r="I192" i="20"/>
  <c r="G192" i="20"/>
  <c r="M192" i="20" s="1"/>
  <c r="V191" i="20"/>
  <c r="Q191" i="20"/>
  <c r="O191" i="20"/>
  <c r="K191" i="20"/>
  <c r="I191" i="20"/>
  <c r="G191" i="20"/>
  <c r="M191" i="20" s="1"/>
  <c r="V190" i="20"/>
  <c r="Q190" i="20"/>
  <c r="O190" i="20"/>
  <c r="M190" i="20"/>
  <c r="K190" i="20"/>
  <c r="I190" i="20"/>
  <c r="G190" i="20"/>
  <c r="V189" i="20"/>
  <c r="Q189" i="20"/>
  <c r="O189" i="20"/>
  <c r="K189" i="20"/>
  <c r="I189" i="20"/>
  <c r="G189" i="20"/>
  <c r="M189" i="20" s="1"/>
  <c r="V188" i="20"/>
  <c r="Q188" i="20"/>
  <c r="O188" i="20"/>
  <c r="M188" i="20"/>
  <c r="K188" i="20"/>
  <c r="I188" i="20"/>
  <c r="G188" i="20"/>
  <c r="V187" i="20"/>
  <c r="Q187" i="20"/>
  <c r="O187" i="20"/>
  <c r="K187" i="20"/>
  <c r="I187" i="20"/>
  <c r="G187" i="20"/>
  <c r="M187" i="20" s="1"/>
  <c r="V186" i="20"/>
  <c r="Q186" i="20"/>
  <c r="O186" i="20"/>
  <c r="M186" i="20"/>
  <c r="K186" i="20"/>
  <c r="I186" i="20"/>
  <c r="G186" i="20"/>
  <c r="V185" i="20"/>
  <c r="Q185" i="20"/>
  <c r="O185" i="20"/>
  <c r="M185" i="20"/>
  <c r="K185" i="20"/>
  <c r="I185" i="20"/>
  <c r="G185" i="20"/>
  <c r="V184" i="20"/>
  <c r="Q184" i="20"/>
  <c r="O184" i="20"/>
  <c r="M184" i="20"/>
  <c r="K184" i="20"/>
  <c r="I184" i="20"/>
  <c r="G184" i="20"/>
  <c r="V183" i="20"/>
  <c r="Q183" i="20"/>
  <c r="O183" i="20"/>
  <c r="K183" i="20"/>
  <c r="I183" i="20"/>
  <c r="G183" i="20"/>
  <c r="M183" i="20" s="1"/>
  <c r="V182" i="20"/>
  <c r="Q182" i="20"/>
  <c r="O182" i="20"/>
  <c r="M182" i="20"/>
  <c r="K182" i="20"/>
  <c r="I182" i="20"/>
  <c r="G182" i="20"/>
  <c r="V181" i="20"/>
  <c r="Q181" i="20"/>
  <c r="O181" i="20"/>
  <c r="K181" i="20"/>
  <c r="I181" i="20"/>
  <c r="G181" i="20"/>
  <c r="M181" i="20" s="1"/>
  <c r="V180" i="20"/>
  <c r="Q180" i="20"/>
  <c r="O180" i="20"/>
  <c r="M180" i="20"/>
  <c r="K180" i="20"/>
  <c r="I180" i="20"/>
  <c r="G180" i="20"/>
  <c r="V179" i="20"/>
  <c r="Q179" i="20"/>
  <c r="O179" i="20"/>
  <c r="M179" i="20"/>
  <c r="K179" i="20"/>
  <c r="I179" i="20"/>
  <c r="G179" i="20"/>
  <c r="V178" i="20"/>
  <c r="Q178" i="20"/>
  <c r="O178" i="20"/>
  <c r="M178" i="20"/>
  <c r="K178" i="20"/>
  <c r="I178" i="20"/>
  <c r="G178" i="20"/>
  <c r="V177" i="20"/>
  <c r="Q177" i="20"/>
  <c r="O177" i="20"/>
  <c r="M177" i="20"/>
  <c r="K177" i="20"/>
  <c r="I177" i="20"/>
  <c r="G177" i="20"/>
  <c r="V176" i="20"/>
  <c r="Q176" i="20"/>
  <c r="O176" i="20"/>
  <c r="K176" i="20"/>
  <c r="I176" i="20"/>
  <c r="G176" i="20"/>
  <c r="M176" i="20" s="1"/>
  <c r="V175" i="20"/>
  <c r="Q175" i="20"/>
  <c r="O175" i="20"/>
  <c r="K175" i="20"/>
  <c r="I175" i="20"/>
  <c r="G175" i="20"/>
  <c r="M175" i="20" s="1"/>
  <c r="V174" i="20"/>
  <c r="Q174" i="20"/>
  <c r="O174" i="20"/>
  <c r="K174" i="20"/>
  <c r="I174" i="20"/>
  <c r="G174" i="20"/>
  <c r="M174" i="20" s="1"/>
  <c r="V173" i="20"/>
  <c r="Q173" i="20"/>
  <c r="O173" i="20"/>
  <c r="K173" i="20"/>
  <c r="I173" i="20"/>
  <c r="G173" i="20"/>
  <c r="M173" i="20" s="1"/>
  <c r="V172" i="20"/>
  <c r="Q172" i="20"/>
  <c r="O172" i="20"/>
  <c r="M172" i="20"/>
  <c r="K172" i="20"/>
  <c r="I172" i="20"/>
  <c r="G172" i="20"/>
  <c r="V171" i="20"/>
  <c r="Q171" i="20"/>
  <c r="O171" i="20"/>
  <c r="M171" i="20"/>
  <c r="K171" i="20"/>
  <c r="I171" i="20"/>
  <c r="G171" i="20"/>
  <c r="V170" i="20"/>
  <c r="Q170" i="20"/>
  <c r="O170" i="20"/>
  <c r="M170" i="20"/>
  <c r="K170" i="20"/>
  <c r="I170" i="20"/>
  <c r="G170" i="20"/>
  <c r="V169" i="20"/>
  <c r="Q169" i="20"/>
  <c r="O169" i="20"/>
  <c r="M169" i="20"/>
  <c r="K169" i="20"/>
  <c r="I169" i="20"/>
  <c r="G169" i="20"/>
  <c r="V168" i="20"/>
  <c r="Q168" i="20"/>
  <c r="O168" i="20"/>
  <c r="K168" i="20"/>
  <c r="I168" i="20"/>
  <c r="G168" i="20"/>
  <c r="M168" i="20" s="1"/>
  <c r="V167" i="20"/>
  <c r="Q167" i="20"/>
  <c r="O167" i="20"/>
  <c r="K167" i="20"/>
  <c r="I167" i="20"/>
  <c r="G167" i="20"/>
  <c r="M167" i="20" s="1"/>
  <c r="V166" i="20"/>
  <c r="Q166" i="20"/>
  <c r="O166" i="20"/>
  <c r="K166" i="20"/>
  <c r="I166" i="20"/>
  <c r="G166" i="20"/>
  <c r="V165" i="20"/>
  <c r="Q165" i="20"/>
  <c r="O165" i="20"/>
  <c r="K165" i="20"/>
  <c r="I165" i="20"/>
  <c r="G165" i="20"/>
  <c r="M165" i="20" s="1"/>
  <c r="Q164" i="20"/>
  <c r="V163" i="20"/>
  <c r="Q163" i="20"/>
  <c r="O163" i="20"/>
  <c r="M163" i="20"/>
  <c r="K163" i="20"/>
  <c r="I163" i="20"/>
  <c r="G163" i="20"/>
  <c r="V162" i="20"/>
  <c r="Q162" i="20"/>
  <c r="O162" i="20"/>
  <c r="M162" i="20"/>
  <c r="K162" i="20"/>
  <c r="I162" i="20"/>
  <c r="G162" i="20"/>
  <c r="V161" i="20"/>
  <c r="Q161" i="20"/>
  <c r="O161" i="20"/>
  <c r="K161" i="20"/>
  <c r="I161" i="20"/>
  <c r="G161" i="20"/>
  <c r="M161" i="20" s="1"/>
  <c r="V160" i="20"/>
  <c r="Q160" i="20"/>
  <c r="O160" i="20"/>
  <c r="K160" i="20"/>
  <c r="I160" i="20"/>
  <c r="G160" i="20"/>
  <c r="M160" i="20" s="1"/>
  <c r="V159" i="20"/>
  <c r="Q159" i="20"/>
  <c r="O159" i="20"/>
  <c r="M159" i="20"/>
  <c r="K159" i="20"/>
  <c r="I159" i="20"/>
  <c r="G159" i="20"/>
  <c r="V158" i="20"/>
  <c r="Q158" i="20"/>
  <c r="O158" i="20"/>
  <c r="M158" i="20"/>
  <c r="K158" i="20"/>
  <c r="I158" i="20"/>
  <c r="G158" i="20"/>
  <c r="V157" i="20"/>
  <c r="Q157" i="20"/>
  <c r="O157" i="20"/>
  <c r="K157" i="20"/>
  <c r="I157" i="20"/>
  <c r="G157" i="20"/>
  <c r="M157" i="20" s="1"/>
  <c r="V156" i="20"/>
  <c r="Q156" i="20"/>
  <c r="O156" i="20"/>
  <c r="M156" i="20"/>
  <c r="K156" i="20"/>
  <c r="I156" i="20"/>
  <c r="G156" i="20"/>
  <c r="V155" i="20"/>
  <c r="Q155" i="20"/>
  <c r="O155" i="20"/>
  <c r="K155" i="20"/>
  <c r="I155" i="20"/>
  <c r="G155" i="20"/>
  <c r="M155" i="20" s="1"/>
  <c r="V154" i="20"/>
  <c r="Q154" i="20"/>
  <c r="O154" i="20"/>
  <c r="M154" i="20"/>
  <c r="K154" i="20"/>
  <c r="I154" i="20"/>
  <c r="G154" i="20"/>
  <c r="V153" i="20"/>
  <c r="Q153" i="20"/>
  <c r="O153" i="20"/>
  <c r="K153" i="20"/>
  <c r="I153" i="20"/>
  <c r="G153" i="20"/>
  <c r="M153" i="20" s="1"/>
  <c r="V152" i="20"/>
  <c r="Q152" i="20"/>
  <c r="O152" i="20"/>
  <c r="M152" i="20"/>
  <c r="K152" i="20"/>
  <c r="I152" i="20"/>
  <c r="G152" i="20"/>
  <c r="V151" i="20"/>
  <c r="Q151" i="20"/>
  <c r="O151" i="20"/>
  <c r="M151" i="20"/>
  <c r="K151" i="20"/>
  <c r="I151" i="20"/>
  <c r="G151" i="20"/>
  <c r="V150" i="20"/>
  <c r="Q150" i="20"/>
  <c r="O150" i="20"/>
  <c r="M150" i="20"/>
  <c r="K150" i="20"/>
  <c r="I150" i="20"/>
  <c r="G150" i="20"/>
  <c r="V149" i="20"/>
  <c r="Q149" i="20"/>
  <c r="O149" i="20"/>
  <c r="K149" i="20"/>
  <c r="I149" i="20"/>
  <c r="G149" i="20"/>
  <c r="M149" i="20" s="1"/>
  <c r="V148" i="20"/>
  <c r="Q148" i="20"/>
  <c r="O148" i="20"/>
  <c r="K148" i="20"/>
  <c r="I148" i="20"/>
  <c r="G148" i="20"/>
  <c r="M148" i="20" s="1"/>
  <c r="V147" i="20"/>
  <c r="Q147" i="20"/>
  <c r="O147" i="20"/>
  <c r="K147" i="20"/>
  <c r="I147" i="20"/>
  <c r="G147" i="20"/>
  <c r="M147" i="20" s="1"/>
  <c r="V146" i="20"/>
  <c r="Q146" i="20"/>
  <c r="O146" i="20"/>
  <c r="K146" i="20"/>
  <c r="I146" i="20"/>
  <c r="G146" i="20"/>
  <c r="M146" i="20" s="1"/>
  <c r="V145" i="20"/>
  <c r="Q145" i="20"/>
  <c r="O145" i="20"/>
  <c r="M145" i="20"/>
  <c r="K145" i="20"/>
  <c r="I145" i="20"/>
  <c r="G145" i="20"/>
  <c r="V144" i="20"/>
  <c r="Q144" i="20"/>
  <c r="O144" i="20"/>
  <c r="M144" i="20"/>
  <c r="K144" i="20"/>
  <c r="I144" i="20"/>
  <c r="G144" i="20"/>
  <c r="V143" i="20"/>
  <c r="Q143" i="20"/>
  <c r="O143" i="20"/>
  <c r="M143" i="20"/>
  <c r="K143" i="20"/>
  <c r="I143" i="20"/>
  <c r="G143" i="20"/>
  <c r="V142" i="20"/>
  <c r="Q142" i="20"/>
  <c r="O142" i="20"/>
  <c r="K142" i="20"/>
  <c r="I142" i="20"/>
  <c r="G142" i="20"/>
  <c r="M142" i="20" s="1"/>
  <c r="V141" i="20"/>
  <c r="Q141" i="20"/>
  <c r="O141" i="20"/>
  <c r="M141" i="20"/>
  <c r="K141" i="20"/>
  <c r="I141" i="20"/>
  <c r="G141" i="20"/>
  <c r="V140" i="20"/>
  <c r="Q140" i="20"/>
  <c r="O140" i="20"/>
  <c r="K140" i="20"/>
  <c r="I140" i="20"/>
  <c r="G140" i="20"/>
  <c r="M140" i="20" s="1"/>
  <c r="V139" i="20"/>
  <c r="Q139" i="20"/>
  <c r="O139" i="20"/>
  <c r="K139" i="20"/>
  <c r="I139" i="20"/>
  <c r="G139" i="20"/>
  <c r="M139" i="20" s="1"/>
  <c r="V138" i="20"/>
  <c r="Q138" i="20"/>
  <c r="O138" i="20"/>
  <c r="K138" i="20"/>
  <c r="I138" i="20"/>
  <c r="G138" i="20"/>
  <c r="M138" i="20" s="1"/>
  <c r="V137" i="20"/>
  <c r="Q137" i="20"/>
  <c r="O137" i="20"/>
  <c r="M137" i="20"/>
  <c r="K137" i="20"/>
  <c r="I137" i="20"/>
  <c r="G137" i="20"/>
  <c r="V136" i="20"/>
  <c r="Q136" i="20"/>
  <c r="O136" i="20"/>
  <c r="M136" i="20"/>
  <c r="K136" i="20"/>
  <c r="I136" i="20"/>
  <c r="G136" i="20"/>
  <c r="V135" i="20"/>
  <c r="Q135" i="20"/>
  <c r="O135" i="20"/>
  <c r="M135" i="20"/>
  <c r="K135" i="20"/>
  <c r="I135" i="20"/>
  <c r="G135" i="20"/>
  <c r="V134" i="20"/>
  <c r="Q134" i="20"/>
  <c r="O134" i="20"/>
  <c r="K134" i="20"/>
  <c r="I134" i="20"/>
  <c r="G134" i="20"/>
  <c r="M134" i="20" s="1"/>
  <c r="V133" i="20"/>
  <c r="Q133" i="20"/>
  <c r="O133" i="20"/>
  <c r="M133" i="20"/>
  <c r="K133" i="20"/>
  <c r="I133" i="20"/>
  <c r="G133" i="20"/>
  <c r="V132" i="20"/>
  <c r="Q132" i="20"/>
  <c r="O132" i="20"/>
  <c r="K132" i="20"/>
  <c r="I132" i="20"/>
  <c r="G132" i="20"/>
  <c r="M132" i="20" s="1"/>
  <c r="V131" i="20"/>
  <c r="Q131" i="20"/>
  <c r="O131" i="20"/>
  <c r="K131" i="20"/>
  <c r="I131" i="20"/>
  <c r="G131" i="20"/>
  <c r="M131" i="20" s="1"/>
  <c r="V130" i="20"/>
  <c r="Q130" i="20"/>
  <c r="O130" i="20"/>
  <c r="K130" i="20"/>
  <c r="I130" i="20"/>
  <c r="G130" i="20"/>
  <c r="M130" i="20" s="1"/>
  <c r="V129" i="20"/>
  <c r="Q129" i="20"/>
  <c r="O129" i="20"/>
  <c r="M129" i="20"/>
  <c r="K129" i="20"/>
  <c r="I129" i="20"/>
  <c r="G129" i="20"/>
  <c r="V128" i="20"/>
  <c r="Q128" i="20"/>
  <c r="O128" i="20"/>
  <c r="M128" i="20"/>
  <c r="K128" i="20"/>
  <c r="I128" i="20"/>
  <c r="G128" i="20"/>
  <c r="V127" i="20"/>
  <c r="Q127" i="20"/>
  <c r="Q119" i="20" s="1"/>
  <c r="O127" i="20"/>
  <c r="M127" i="20"/>
  <c r="K127" i="20"/>
  <c r="I127" i="20"/>
  <c r="G127" i="20"/>
  <c r="V126" i="20"/>
  <c r="Q126" i="20"/>
  <c r="O126" i="20"/>
  <c r="K126" i="20"/>
  <c r="I126" i="20"/>
  <c r="G126" i="20"/>
  <c r="M126" i="20" s="1"/>
  <c r="V125" i="20"/>
  <c r="Q125" i="20"/>
  <c r="O125" i="20"/>
  <c r="M125" i="20"/>
  <c r="K125" i="20"/>
  <c r="I125" i="20"/>
  <c r="G125" i="20"/>
  <c r="V124" i="20"/>
  <c r="Q124" i="20"/>
  <c r="O124" i="20"/>
  <c r="K124" i="20"/>
  <c r="I124" i="20"/>
  <c r="G124" i="20"/>
  <c r="M124" i="20" s="1"/>
  <c r="M119" i="20" s="1"/>
  <c r="V123" i="20"/>
  <c r="Q123" i="20"/>
  <c r="O123" i="20"/>
  <c r="K123" i="20"/>
  <c r="I123" i="20"/>
  <c r="G123" i="20"/>
  <c r="M123" i="20" s="1"/>
  <c r="V122" i="20"/>
  <c r="Q122" i="20"/>
  <c r="O122" i="20"/>
  <c r="K122" i="20"/>
  <c r="I122" i="20"/>
  <c r="G122" i="20"/>
  <c r="M122" i="20" s="1"/>
  <c r="V121" i="20"/>
  <c r="Q121" i="20"/>
  <c r="O121" i="20"/>
  <c r="M121" i="20"/>
  <c r="K121" i="20"/>
  <c r="I121" i="20"/>
  <c r="G121" i="20"/>
  <c r="V120" i="20"/>
  <c r="Q120" i="20"/>
  <c r="O120" i="20"/>
  <c r="M120" i="20"/>
  <c r="K120" i="20"/>
  <c r="K119" i="20" s="1"/>
  <c r="I120" i="20"/>
  <c r="G120" i="20"/>
  <c r="V118" i="20"/>
  <c r="Q118" i="20"/>
  <c r="O118" i="20"/>
  <c r="K118" i="20"/>
  <c r="I118" i="20"/>
  <c r="G118" i="20"/>
  <c r="M118" i="20" s="1"/>
  <c r="V117" i="20"/>
  <c r="Q117" i="20"/>
  <c r="O117" i="20"/>
  <c r="M117" i="20"/>
  <c r="K117" i="20"/>
  <c r="I117" i="20"/>
  <c r="G117" i="20"/>
  <c r="V116" i="20"/>
  <c r="Q116" i="20"/>
  <c r="O116" i="20"/>
  <c r="K116" i="20"/>
  <c r="I116" i="20"/>
  <c r="G116" i="20"/>
  <c r="M116" i="20" s="1"/>
  <c r="V115" i="20"/>
  <c r="Q115" i="20"/>
  <c r="O115" i="20"/>
  <c r="K115" i="20"/>
  <c r="I115" i="20"/>
  <c r="G115" i="20"/>
  <c r="M115" i="20" s="1"/>
  <c r="V114" i="20"/>
  <c r="Q114" i="20"/>
  <c r="O114" i="20"/>
  <c r="K114" i="20"/>
  <c r="I114" i="20"/>
  <c r="G114" i="20"/>
  <c r="M114" i="20" s="1"/>
  <c r="V113" i="20"/>
  <c r="Q113" i="20"/>
  <c r="O113" i="20"/>
  <c r="M113" i="20"/>
  <c r="K113" i="20"/>
  <c r="I113" i="20"/>
  <c r="G113" i="20"/>
  <c r="V112" i="20"/>
  <c r="Q112" i="20"/>
  <c r="O112" i="20"/>
  <c r="M112" i="20"/>
  <c r="K112" i="20"/>
  <c r="I112" i="20"/>
  <c r="G112" i="20"/>
  <c r="V111" i="20"/>
  <c r="Q111" i="20"/>
  <c r="O111" i="20"/>
  <c r="M111" i="20"/>
  <c r="K111" i="20"/>
  <c r="I111" i="20"/>
  <c r="G111" i="20"/>
  <c r="V110" i="20"/>
  <c r="Q110" i="20"/>
  <c r="O110" i="20"/>
  <c r="K110" i="20"/>
  <c r="I110" i="20"/>
  <c r="G110" i="20"/>
  <c r="M110" i="20" s="1"/>
  <c r="V109" i="20"/>
  <c r="Q109" i="20"/>
  <c r="O109" i="20"/>
  <c r="M109" i="20"/>
  <c r="K109" i="20"/>
  <c r="I109" i="20"/>
  <c r="G109" i="20"/>
  <c r="V108" i="20"/>
  <c r="Q108" i="20"/>
  <c r="O108" i="20"/>
  <c r="K108" i="20"/>
  <c r="I108" i="20"/>
  <c r="G108" i="20"/>
  <c r="M108" i="20" s="1"/>
  <c r="V107" i="20"/>
  <c r="Q107" i="20"/>
  <c r="O107" i="20"/>
  <c r="K107" i="20"/>
  <c r="I107" i="20"/>
  <c r="G107" i="20"/>
  <c r="M107" i="20" s="1"/>
  <c r="V106" i="20"/>
  <c r="Q106" i="20"/>
  <c r="O106" i="20"/>
  <c r="K106" i="20"/>
  <c r="I106" i="20"/>
  <c r="G106" i="20"/>
  <c r="M106" i="20" s="1"/>
  <c r="V105" i="20"/>
  <c r="Q105" i="20"/>
  <c r="O105" i="20"/>
  <c r="M105" i="20"/>
  <c r="K105" i="20"/>
  <c r="I105" i="20"/>
  <c r="G105" i="20"/>
  <c r="V104" i="20"/>
  <c r="Q104" i="20"/>
  <c r="O104" i="20"/>
  <c r="M104" i="20"/>
  <c r="K104" i="20"/>
  <c r="I104" i="20"/>
  <c r="G104" i="20"/>
  <c r="V103" i="20"/>
  <c r="Q103" i="20"/>
  <c r="O103" i="20"/>
  <c r="M103" i="20"/>
  <c r="K103" i="20"/>
  <c r="I103" i="20"/>
  <c r="G103" i="20"/>
  <c r="V102" i="20"/>
  <c r="Q102" i="20"/>
  <c r="O102" i="20"/>
  <c r="K102" i="20"/>
  <c r="I102" i="20"/>
  <c r="G102" i="20"/>
  <c r="M102" i="20" s="1"/>
  <c r="V101" i="20"/>
  <c r="Q101" i="20"/>
  <c r="O101" i="20"/>
  <c r="M101" i="20"/>
  <c r="K101" i="20"/>
  <c r="I101" i="20"/>
  <c r="G101" i="20"/>
  <c r="V100" i="20"/>
  <c r="Q100" i="20"/>
  <c r="O100" i="20"/>
  <c r="K100" i="20"/>
  <c r="I100" i="20"/>
  <c r="G100" i="20"/>
  <c r="M100" i="20" s="1"/>
  <c r="V99" i="20"/>
  <c r="Q99" i="20"/>
  <c r="O99" i="20"/>
  <c r="K99" i="20"/>
  <c r="I99" i="20"/>
  <c r="G99" i="20"/>
  <c r="M99" i="20" s="1"/>
  <c r="V98" i="20"/>
  <c r="Q98" i="20"/>
  <c r="O98" i="20"/>
  <c r="K98" i="20"/>
  <c r="I98" i="20"/>
  <c r="G98" i="20"/>
  <c r="M98" i="20" s="1"/>
  <c r="V97" i="20"/>
  <c r="Q97" i="20"/>
  <c r="O97" i="20"/>
  <c r="M97" i="20"/>
  <c r="K97" i="20"/>
  <c r="I97" i="20"/>
  <c r="G97" i="20"/>
  <c r="V96" i="20"/>
  <c r="Q96" i="20"/>
  <c r="O96" i="20"/>
  <c r="M96" i="20"/>
  <c r="K96" i="20"/>
  <c r="I96" i="20"/>
  <c r="G96" i="20"/>
  <c r="V95" i="20"/>
  <c r="Q95" i="20"/>
  <c r="O95" i="20"/>
  <c r="M95" i="20"/>
  <c r="K95" i="20"/>
  <c r="I95" i="20"/>
  <c r="G95" i="20"/>
  <c r="V94" i="20"/>
  <c r="Q94" i="20"/>
  <c r="O94" i="20"/>
  <c r="K94" i="20"/>
  <c r="I94" i="20"/>
  <c r="G94" i="20"/>
  <c r="M94" i="20" s="1"/>
  <c r="V93" i="20"/>
  <c r="Q93" i="20"/>
  <c r="O93" i="20"/>
  <c r="M93" i="20"/>
  <c r="K93" i="20"/>
  <c r="I93" i="20"/>
  <c r="G93" i="20"/>
  <c r="V92" i="20"/>
  <c r="Q92" i="20"/>
  <c r="O92" i="20"/>
  <c r="K92" i="20"/>
  <c r="I92" i="20"/>
  <c r="G92" i="20"/>
  <c r="M92" i="20" s="1"/>
  <c r="V91" i="20"/>
  <c r="Q91" i="20"/>
  <c r="O91" i="20"/>
  <c r="K91" i="20"/>
  <c r="I91" i="20"/>
  <c r="G91" i="20"/>
  <c r="M91" i="20" s="1"/>
  <c r="V90" i="20"/>
  <c r="Q90" i="20"/>
  <c r="O90" i="20"/>
  <c r="K90" i="20"/>
  <c r="I90" i="20"/>
  <c r="G90" i="20"/>
  <c r="M90" i="20" s="1"/>
  <c r="V89" i="20"/>
  <c r="Q89" i="20"/>
  <c r="O89" i="20"/>
  <c r="M89" i="20"/>
  <c r="K89" i="20"/>
  <c r="I89" i="20"/>
  <c r="G89" i="20"/>
  <c r="V88" i="20"/>
  <c r="Q88" i="20"/>
  <c r="O88" i="20"/>
  <c r="M88" i="20"/>
  <c r="K88" i="20"/>
  <c r="I88" i="20"/>
  <c r="G88" i="20"/>
  <c r="V87" i="20"/>
  <c r="Q87" i="20"/>
  <c r="O87" i="20"/>
  <c r="M87" i="20"/>
  <c r="K87" i="20"/>
  <c r="I87" i="20"/>
  <c r="G87" i="20"/>
  <c r="V86" i="20"/>
  <c r="Q86" i="20"/>
  <c r="O86" i="20"/>
  <c r="K86" i="20"/>
  <c r="I86" i="20"/>
  <c r="G86" i="20"/>
  <c r="M86" i="20" s="1"/>
  <c r="V85" i="20"/>
  <c r="Q85" i="20"/>
  <c r="O85" i="20"/>
  <c r="M85" i="20"/>
  <c r="K85" i="20"/>
  <c r="I85" i="20"/>
  <c r="G85" i="20"/>
  <c r="V84" i="20"/>
  <c r="Q84" i="20"/>
  <c r="O84" i="20"/>
  <c r="K84" i="20"/>
  <c r="I84" i="20"/>
  <c r="G84" i="20"/>
  <c r="M84" i="20" s="1"/>
  <c r="V83" i="20"/>
  <c r="Q83" i="20"/>
  <c r="O83" i="20"/>
  <c r="K83" i="20"/>
  <c r="I83" i="20"/>
  <c r="G83" i="20"/>
  <c r="M83" i="20" s="1"/>
  <c r="V82" i="20"/>
  <c r="Q82" i="20"/>
  <c r="O82" i="20"/>
  <c r="K82" i="20"/>
  <c r="I82" i="20"/>
  <c r="G82" i="20"/>
  <c r="M82" i="20" s="1"/>
  <c r="V81" i="20"/>
  <c r="Q81" i="20"/>
  <c r="O81" i="20"/>
  <c r="M81" i="20"/>
  <c r="K81" i="20"/>
  <c r="I81" i="20"/>
  <c r="G81" i="20"/>
  <c r="V80" i="20"/>
  <c r="Q80" i="20"/>
  <c r="O80" i="20"/>
  <c r="M80" i="20"/>
  <c r="K80" i="20"/>
  <c r="I80" i="20"/>
  <c r="G80" i="20"/>
  <c r="V79" i="20"/>
  <c r="Q79" i="20"/>
  <c r="O79" i="20"/>
  <c r="M79" i="20"/>
  <c r="K79" i="20"/>
  <c r="I79" i="20"/>
  <c r="G79" i="20"/>
  <c r="V78" i="20"/>
  <c r="Q78" i="20"/>
  <c r="O78" i="20"/>
  <c r="K78" i="20"/>
  <c r="I78" i="20"/>
  <c r="G78" i="20"/>
  <c r="M78" i="20" s="1"/>
  <c r="V77" i="20"/>
  <c r="Q77" i="20"/>
  <c r="O77" i="20"/>
  <c r="M77" i="20"/>
  <c r="K77" i="20"/>
  <c r="I77" i="20"/>
  <c r="G77" i="20"/>
  <c r="V76" i="20"/>
  <c r="Q76" i="20"/>
  <c r="O76" i="20"/>
  <c r="K76" i="20"/>
  <c r="I76" i="20"/>
  <c r="G76" i="20"/>
  <c r="M76" i="20" s="1"/>
  <c r="V75" i="20"/>
  <c r="Q75" i="20"/>
  <c r="O75" i="20"/>
  <c r="K75" i="20"/>
  <c r="I75" i="20"/>
  <c r="G75" i="20"/>
  <c r="M75" i="20" s="1"/>
  <c r="V74" i="20"/>
  <c r="Q74" i="20"/>
  <c r="O74" i="20"/>
  <c r="K74" i="20"/>
  <c r="I74" i="20"/>
  <c r="G74" i="20"/>
  <c r="M74" i="20" s="1"/>
  <c r="V73" i="20"/>
  <c r="Q73" i="20"/>
  <c r="O73" i="20"/>
  <c r="M73" i="20"/>
  <c r="K73" i="20"/>
  <c r="I73" i="20"/>
  <c r="G73" i="20"/>
  <c r="V72" i="20"/>
  <c r="Q72" i="20"/>
  <c r="O72" i="20"/>
  <c r="M72" i="20"/>
  <c r="K72" i="20"/>
  <c r="I72" i="20"/>
  <c r="G72" i="20"/>
  <c r="V71" i="20"/>
  <c r="Q71" i="20"/>
  <c r="O71" i="20"/>
  <c r="M71" i="20"/>
  <c r="K71" i="20"/>
  <c r="I71" i="20"/>
  <c r="G71" i="20"/>
  <c r="V70" i="20"/>
  <c r="Q70" i="20"/>
  <c r="O70" i="20"/>
  <c r="K70" i="20"/>
  <c r="I70" i="20"/>
  <c r="G70" i="20"/>
  <c r="M70" i="20" s="1"/>
  <c r="V69" i="20"/>
  <c r="Q69" i="20"/>
  <c r="O69" i="20"/>
  <c r="M69" i="20"/>
  <c r="K69" i="20"/>
  <c r="I69" i="20"/>
  <c r="G69" i="20"/>
  <c r="V68" i="20"/>
  <c r="Q68" i="20"/>
  <c r="O68" i="20"/>
  <c r="K68" i="20"/>
  <c r="I68" i="20"/>
  <c r="G68" i="20"/>
  <c r="M68" i="20" s="1"/>
  <c r="V67" i="20"/>
  <c r="Q67" i="20"/>
  <c r="O67" i="20"/>
  <c r="K67" i="20"/>
  <c r="I67" i="20"/>
  <c r="G67" i="20"/>
  <c r="M67" i="20" s="1"/>
  <c r="V66" i="20"/>
  <c r="Q66" i="20"/>
  <c r="O66" i="20"/>
  <c r="K66" i="20"/>
  <c r="I66" i="20"/>
  <c r="G66" i="20"/>
  <c r="M66" i="20" s="1"/>
  <c r="V65" i="20"/>
  <c r="Q65" i="20"/>
  <c r="O65" i="20"/>
  <c r="M65" i="20"/>
  <c r="K65" i="20"/>
  <c r="I65" i="20"/>
  <c r="G65" i="20"/>
  <c r="V64" i="20"/>
  <c r="Q64" i="20"/>
  <c r="O64" i="20"/>
  <c r="M64" i="20"/>
  <c r="K64" i="20"/>
  <c r="I64" i="20"/>
  <c r="G64" i="20"/>
  <c r="V63" i="20"/>
  <c r="Q63" i="20"/>
  <c r="O63" i="20"/>
  <c r="M63" i="20"/>
  <c r="K63" i="20"/>
  <c r="I63" i="20"/>
  <c r="G63" i="20"/>
  <c r="V62" i="20"/>
  <c r="Q62" i="20"/>
  <c r="O62" i="20"/>
  <c r="K62" i="20"/>
  <c r="I62" i="20"/>
  <c r="G62" i="20"/>
  <c r="M62" i="20" s="1"/>
  <c r="V61" i="20"/>
  <c r="Q61" i="20"/>
  <c r="O61" i="20"/>
  <c r="M61" i="20"/>
  <c r="K61" i="20"/>
  <c r="I61" i="20"/>
  <c r="G61" i="20"/>
  <c r="V60" i="20"/>
  <c r="Q60" i="20"/>
  <c r="O60" i="20"/>
  <c r="K60" i="20"/>
  <c r="I60" i="20"/>
  <c r="G60" i="20"/>
  <c r="M60" i="20" s="1"/>
  <c r="V59" i="20"/>
  <c r="Q59" i="20"/>
  <c r="O59" i="20"/>
  <c r="K59" i="20"/>
  <c r="I59" i="20"/>
  <c r="G59" i="20"/>
  <c r="M59" i="20" s="1"/>
  <c r="V58" i="20"/>
  <c r="Q58" i="20"/>
  <c r="O58" i="20"/>
  <c r="K58" i="20"/>
  <c r="I58" i="20"/>
  <c r="G58" i="20"/>
  <c r="M58" i="20" s="1"/>
  <c r="V57" i="20"/>
  <c r="Q57" i="20"/>
  <c r="O57" i="20"/>
  <c r="M57" i="20"/>
  <c r="K57" i="20"/>
  <c r="I57" i="20"/>
  <c r="G57" i="20"/>
  <c r="V56" i="20"/>
  <c r="Q56" i="20"/>
  <c r="O56" i="20"/>
  <c r="M56" i="20"/>
  <c r="K56" i="20"/>
  <c r="I56" i="20"/>
  <c r="G56" i="20"/>
  <c r="V55" i="20"/>
  <c r="Q55" i="20"/>
  <c r="O55" i="20"/>
  <c r="M55" i="20"/>
  <c r="K55" i="20"/>
  <c r="I55" i="20"/>
  <c r="G55" i="20"/>
  <c r="V54" i="20"/>
  <c r="Q54" i="20"/>
  <c r="O54" i="20"/>
  <c r="K54" i="20"/>
  <c r="K52" i="20" s="1"/>
  <c r="I54" i="20"/>
  <c r="G54" i="20"/>
  <c r="M54" i="20" s="1"/>
  <c r="V53" i="20"/>
  <c r="Q53" i="20"/>
  <c r="O53" i="20"/>
  <c r="M53" i="20"/>
  <c r="K53" i="20"/>
  <c r="I53" i="20"/>
  <c r="I52" i="20" s="1"/>
  <c r="G53" i="20"/>
  <c r="G52" i="20"/>
  <c r="V51" i="20"/>
  <c r="Q51" i="20"/>
  <c r="Q50" i="20" s="1"/>
  <c r="O51" i="20"/>
  <c r="K51" i="20"/>
  <c r="K50" i="20" s="1"/>
  <c r="I51" i="20"/>
  <c r="I50" i="20" s="1"/>
  <c r="G51" i="20"/>
  <c r="M51" i="20" s="1"/>
  <c r="M50" i="20" s="1"/>
  <c r="V50" i="20"/>
  <c r="O50" i="20"/>
  <c r="G50" i="20"/>
  <c r="V49" i="20"/>
  <c r="Q49" i="20"/>
  <c r="O49" i="20"/>
  <c r="M49" i="20"/>
  <c r="K49" i="20"/>
  <c r="I49" i="20"/>
  <c r="G49" i="20"/>
  <c r="V48" i="20"/>
  <c r="Q48" i="20"/>
  <c r="O48" i="20"/>
  <c r="M48" i="20"/>
  <c r="K48" i="20"/>
  <c r="I48" i="20"/>
  <c r="G48" i="20"/>
  <c r="V47" i="20"/>
  <c r="V45" i="20" s="1"/>
  <c r="Q47" i="20"/>
  <c r="O47" i="20"/>
  <c r="M47" i="20"/>
  <c r="K47" i="20"/>
  <c r="I47" i="20"/>
  <c r="G47" i="20"/>
  <c r="V46" i="20"/>
  <c r="Q46" i="20"/>
  <c r="Q45" i="20" s="1"/>
  <c r="O46" i="20"/>
  <c r="O45" i="20" s="1"/>
  <c r="K46" i="20"/>
  <c r="K45" i="20" s="1"/>
  <c r="I46" i="20"/>
  <c r="G46" i="20"/>
  <c r="G45" i="20" s="1"/>
  <c r="I45" i="20"/>
  <c r="V44" i="20"/>
  <c r="Q44" i="20"/>
  <c r="O44" i="20"/>
  <c r="K44" i="20"/>
  <c r="I44" i="20"/>
  <c r="G44" i="20"/>
  <c r="M44" i="20" s="1"/>
  <c r="V43" i="20"/>
  <c r="Q43" i="20"/>
  <c r="Q42" i="20" s="1"/>
  <c r="O43" i="20"/>
  <c r="K43" i="20"/>
  <c r="K42" i="20" s="1"/>
  <c r="I43" i="20"/>
  <c r="I42" i="20" s="1"/>
  <c r="G43" i="20"/>
  <c r="M43" i="20" s="1"/>
  <c r="V42" i="20"/>
  <c r="O42" i="20"/>
  <c r="G42" i="20"/>
  <c r="V41" i="20"/>
  <c r="Q41" i="20"/>
  <c r="O41" i="20"/>
  <c r="M41" i="20"/>
  <c r="K41" i="20"/>
  <c r="I41" i="20"/>
  <c r="G41" i="20"/>
  <c r="V40" i="20"/>
  <c r="Q40" i="20"/>
  <c r="O40" i="20"/>
  <c r="M40" i="20"/>
  <c r="K40" i="20"/>
  <c r="I40" i="20"/>
  <c r="G40" i="20"/>
  <c r="V39" i="20"/>
  <c r="Q39" i="20"/>
  <c r="O39" i="20"/>
  <c r="M39" i="20"/>
  <c r="K39" i="20"/>
  <c r="I39" i="20"/>
  <c r="G39" i="20"/>
  <c r="V38" i="20"/>
  <c r="Q38" i="20"/>
  <c r="O38" i="20"/>
  <c r="K38" i="20"/>
  <c r="I38" i="20"/>
  <c r="G38" i="20"/>
  <c r="M38" i="20" s="1"/>
  <c r="V37" i="20"/>
  <c r="Q37" i="20"/>
  <c r="O37" i="20"/>
  <c r="M37" i="20"/>
  <c r="K37" i="20"/>
  <c r="I37" i="20"/>
  <c r="G37" i="20"/>
  <c r="V36" i="20"/>
  <c r="Q36" i="20"/>
  <c r="O36" i="20"/>
  <c r="K36" i="20"/>
  <c r="I36" i="20"/>
  <c r="G36" i="20"/>
  <c r="M36" i="20" s="1"/>
  <c r="V35" i="20"/>
  <c r="Q35" i="20"/>
  <c r="O35" i="20"/>
  <c r="K35" i="20"/>
  <c r="I35" i="20"/>
  <c r="G35" i="20"/>
  <c r="M35" i="20" s="1"/>
  <c r="V34" i="20"/>
  <c r="Q34" i="20"/>
  <c r="O34" i="20"/>
  <c r="K34" i="20"/>
  <c r="I34" i="20"/>
  <c r="G34" i="20"/>
  <c r="M34" i="20" s="1"/>
  <c r="V33" i="20"/>
  <c r="Q33" i="20"/>
  <c r="O33" i="20"/>
  <c r="M33" i="20"/>
  <c r="K33" i="20"/>
  <c r="I33" i="20"/>
  <c r="G33" i="20"/>
  <c r="V32" i="20"/>
  <c r="Q32" i="20"/>
  <c r="O32" i="20"/>
  <c r="M32" i="20"/>
  <c r="K32" i="20"/>
  <c r="I32" i="20"/>
  <c r="G32" i="20"/>
  <c r="V31" i="20"/>
  <c r="Q31" i="20"/>
  <c r="O31" i="20"/>
  <c r="M31" i="20"/>
  <c r="K31" i="20"/>
  <c r="I31" i="20"/>
  <c r="G31" i="20"/>
  <c r="V30" i="20"/>
  <c r="Q30" i="20"/>
  <c r="O30" i="20"/>
  <c r="K30" i="20"/>
  <c r="I30" i="20"/>
  <c r="G30" i="20"/>
  <c r="M30" i="20" s="1"/>
  <c r="V29" i="20"/>
  <c r="Q29" i="20"/>
  <c r="O29" i="20"/>
  <c r="M29" i="20"/>
  <c r="K29" i="20"/>
  <c r="I29" i="20"/>
  <c r="G29" i="20"/>
  <c r="V28" i="20"/>
  <c r="Q28" i="20"/>
  <c r="O28" i="20"/>
  <c r="K28" i="20"/>
  <c r="I28" i="20"/>
  <c r="G28" i="20"/>
  <c r="M28" i="20" s="1"/>
  <c r="V27" i="20"/>
  <c r="Q27" i="20"/>
  <c r="O27" i="20"/>
  <c r="K27" i="20"/>
  <c r="I27" i="20"/>
  <c r="G27" i="20"/>
  <c r="M27" i="20" s="1"/>
  <c r="V26" i="20"/>
  <c r="Q26" i="20"/>
  <c r="O26" i="20"/>
  <c r="K26" i="20"/>
  <c r="I26" i="20"/>
  <c r="G26" i="20"/>
  <c r="M26" i="20" s="1"/>
  <c r="V25" i="20"/>
  <c r="Q25" i="20"/>
  <c r="O25" i="20"/>
  <c r="M25" i="20"/>
  <c r="K25" i="20"/>
  <c r="I25" i="20"/>
  <c r="G25" i="20"/>
  <c r="V24" i="20"/>
  <c r="Q24" i="20"/>
  <c r="O24" i="20"/>
  <c r="M24" i="20"/>
  <c r="K24" i="20"/>
  <c r="I24" i="20"/>
  <c r="G24" i="20"/>
  <c r="V23" i="20"/>
  <c r="Q23" i="20"/>
  <c r="O23" i="20"/>
  <c r="M23" i="20"/>
  <c r="K23" i="20"/>
  <c r="I23" i="20"/>
  <c r="G23" i="20"/>
  <c r="V22" i="20"/>
  <c r="Q22" i="20"/>
  <c r="O22" i="20"/>
  <c r="K22" i="20"/>
  <c r="I22" i="20"/>
  <c r="G22" i="20"/>
  <c r="M22" i="20" s="1"/>
  <c r="V21" i="20"/>
  <c r="Q21" i="20"/>
  <c r="O21" i="20"/>
  <c r="M21" i="20"/>
  <c r="K21" i="20"/>
  <c r="I21" i="20"/>
  <c r="G21" i="20"/>
  <c r="V20" i="20"/>
  <c r="Q20" i="20"/>
  <c r="O20" i="20"/>
  <c r="K20" i="20"/>
  <c r="I20" i="20"/>
  <c r="G20" i="20"/>
  <c r="M20" i="20" s="1"/>
  <c r="V19" i="20"/>
  <c r="Q19" i="20"/>
  <c r="O19" i="20"/>
  <c r="K19" i="20"/>
  <c r="I19" i="20"/>
  <c r="G19" i="20"/>
  <c r="M19" i="20" s="1"/>
  <c r="V18" i="20"/>
  <c r="Q18" i="20"/>
  <c r="O18" i="20"/>
  <c r="K18" i="20"/>
  <c r="I18" i="20"/>
  <c r="G18" i="20"/>
  <c r="M18" i="20" s="1"/>
  <c r="V17" i="20"/>
  <c r="Q17" i="20"/>
  <c r="O17" i="20"/>
  <c r="M17" i="20"/>
  <c r="K17" i="20"/>
  <c r="I17" i="20"/>
  <c r="G17" i="20"/>
  <c r="V16" i="20"/>
  <c r="Q16" i="20"/>
  <c r="O16" i="20"/>
  <c r="M16" i="20"/>
  <c r="K16" i="20"/>
  <c r="I16" i="20"/>
  <c r="G16" i="20"/>
  <c r="V15" i="20"/>
  <c r="Q15" i="20"/>
  <c r="O15" i="20"/>
  <c r="M15" i="20"/>
  <c r="K15" i="20"/>
  <c r="I15" i="20"/>
  <c r="G15" i="20"/>
  <c r="V14" i="20"/>
  <c r="Q14" i="20"/>
  <c r="O14" i="20"/>
  <c r="K14" i="20"/>
  <c r="I14" i="20"/>
  <c r="G14" i="20"/>
  <c r="M14" i="20" s="1"/>
  <c r="V13" i="20"/>
  <c r="Q13" i="20"/>
  <c r="O13" i="20"/>
  <c r="M13" i="20"/>
  <c r="K13" i="20"/>
  <c r="I13" i="20"/>
  <c r="G13" i="20"/>
  <c r="V12" i="20"/>
  <c r="Q12" i="20"/>
  <c r="O12" i="20"/>
  <c r="K12" i="20"/>
  <c r="K8" i="20" s="1"/>
  <c r="I12" i="20"/>
  <c r="G12" i="20"/>
  <c r="M12" i="20" s="1"/>
  <c r="V11" i="20"/>
  <c r="Q11" i="20"/>
  <c r="O11" i="20"/>
  <c r="K11" i="20"/>
  <c r="I11" i="20"/>
  <c r="G11" i="20"/>
  <c r="M11" i="20" s="1"/>
  <c r="V10" i="20"/>
  <c r="Q10" i="20"/>
  <c r="O10" i="20"/>
  <c r="K10" i="20"/>
  <c r="I10" i="20"/>
  <c r="I8" i="20" s="1"/>
  <c r="G10" i="20"/>
  <c r="M10" i="20" s="1"/>
  <c r="V9" i="20"/>
  <c r="Q9" i="20"/>
  <c r="O9" i="20"/>
  <c r="M9" i="20"/>
  <c r="K9" i="20"/>
  <c r="I9" i="20"/>
  <c r="G9" i="20"/>
  <c r="V8" i="20"/>
  <c r="AE109" i="19"/>
  <c r="V107" i="19"/>
  <c r="Q107" i="19"/>
  <c r="O107" i="19"/>
  <c r="K107" i="19"/>
  <c r="I107" i="19"/>
  <c r="G107" i="19"/>
  <c r="M107" i="19" s="1"/>
  <c r="V106" i="19"/>
  <c r="Q106" i="19"/>
  <c r="O106" i="19"/>
  <c r="M106" i="19"/>
  <c r="K106" i="19"/>
  <c r="I106" i="19"/>
  <c r="G106" i="19"/>
  <c r="V105" i="19"/>
  <c r="Q105" i="19"/>
  <c r="O105" i="19"/>
  <c r="M105" i="19"/>
  <c r="K105" i="19"/>
  <c r="I105" i="19"/>
  <c r="G105" i="19"/>
  <c r="V104" i="19"/>
  <c r="Q104" i="19"/>
  <c r="O104" i="19"/>
  <c r="M104" i="19"/>
  <c r="K104" i="19"/>
  <c r="I104" i="19"/>
  <c r="G104" i="19"/>
  <c r="V103" i="19"/>
  <c r="Q103" i="19"/>
  <c r="O103" i="19"/>
  <c r="O102" i="19" s="1"/>
  <c r="K103" i="19"/>
  <c r="K102" i="19" s="1"/>
  <c r="I103" i="19"/>
  <c r="G103" i="19"/>
  <c r="I102" i="19"/>
  <c r="V100" i="19"/>
  <c r="Q100" i="19"/>
  <c r="O100" i="19"/>
  <c r="K100" i="19"/>
  <c r="I100" i="19"/>
  <c r="G100" i="19"/>
  <c r="M100" i="19" s="1"/>
  <c r="V99" i="19"/>
  <c r="Q99" i="19"/>
  <c r="O99" i="19"/>
  <c r="K99" i="19"/>
  <c r="I99" i="19"/>
  <c r="G99" i="19"/>
  <c r="M99" i="19" s="1"/>
  <c r="V98" i="19"/>
  <c r="V96" i="19" s="1"/>
  <c r="Q98" i="19"/>
  <c r="O98" i="19"/>
  <c r="K98" i="19"/>
  <c r="I98" i="19"/>
  <c r="G98" i="19"/>
  <c r="M98" i="19" s="1"/>
  <c r="V97" i="19"/>
  <c r="Q97" i="19"/>
  <c r="Q96" i="19" s="1"/>
  <c r="O97" i="19"/>
  <c r="M97" i="19"/>
  <c r="M96" i="19" s="1"/>
  <c r="K97" i="19"/>
  <c r="I97" i="19"/>
  <c r="G97" i="19"/>
  <c r="O96" i="19"/>
  <c r="K96" i="19"/>
  <c r="V94" i="19"/>
  <c r="Q94" i="19"/>
  <c r="O94" i="19"/>
  <c r="M94" i="19"/>
  <c r="K94" i="19"/>
  <c r="I94" i="19"/>
  <c r="G94" i="19"/>
  <c r="V93" i="19"/>
  <c r="Q93" i="19"/>
  <c r="O93" i="19"/>
  <c r="K93" i="19"/>
  <c r="I93" i="19"/>
  <c r="G93" i="19"/>
  <c r="M93" i="19" s="1"/>
  <c r="V92" i="19"/>
  <c r="Q92" i="19"/>
  <c r="O92" i="19"/>
  <c r="M92" i="19"/>
  <c r="K92" i="19"/>
  <c r="I92" i="19"/>
  <c r="I86" i="19" s="1"/>
  <c r="G92" i="19"/>
  <c r="V91" i="19"/>
  <c r="Q91" i="19"/>
  <c r="O91" i="19"/>
  <c r="K91" i="19"/>
  <c r="I91" i="19"/>
  <c r="G91" i="19"/>
  <c r="M91" i="19" s="1"/>
  <c r="V90" i="19"/>
  <c r="Q90" i="19"/>
  <c r="O90" i="19"/>
  <c r="M90" i="19"/>
  <c r="K90" i="19"/>
  <c r="I90" i="19"/>
  <c r="G90" i="19"/>
  <c r="V89" i="19"/>
  <c r="Q89" i="19"/>
  <c r="O89" i="19"/>
  <c r="K89" i="19"/>
  <c r="I89" i="19"/>
  <c r="G89" i="19"/>
  <c r="M89" i="19" s="1"/>
  <c r="V88" i="19"/>
  <c r="Q88" i="19"/>
  <c r="Q86" i="19" s="1"/>
  <c r="O88" i="19"/>
  <c r="M88" i="19"/>
  <c r="K88" i="19"/>
  <c r="I88" i="19"/>
  <c r="G88" i="19"/>
  <c r="V87" i="19"/>
  <c r="V86" i="19" s="1"/>
  <c r="Q87" i="19"/>
  <c r="O87" i="19"/>
  <c r="O86" i="19" s="1"/>
  <c r="M87" i="19"/>
  <c r="K87" i="19"/>
  <c r="K86" i="19" s="1"/>
  <c r="I87" i="19"/>
  <c r="G87" i="19"/>
  <c r="V85" i="19"/>
  <c r="Q85" i="19"/>
  <c r="Q83" i="19" s="1"/>
  <c r="O85" i="19"/>
  <c r="K85" i="19"/>
  <c r="I85" i="19"/>
  <c r="G85" i="19"/>
  <c r="M85" i="19" s="1"/>
  <c r="V84" i="19"/>
  <c r="Q84" i="19"/>
  <c r="O84" i="19"/>
  <c r="O83" i="19" s="1"/>
  <c r="M84" i="19"/>
  <c r="M83" i="19" s="1"/>
  <c r="K84" i="19"/>
  <c r="I84" i="19"/>
  <c r="I83" i="19" s="1"/>
  <c r="G84" i="19"/>
  <c r="V83" i="19"/>
  <c r="K83" i="19"/>
  <c r="V82" i="19"/>
  <c r="Q82" i="19"/>
  <c r="O82" i="19"/>
  <c r="M82" i="19"/>
  <c r="K82" i="19"/>
  <c r="I82" i="19"/>
  <c r="G82" i="19"/>
  <c r="BA81" i="19"/>
  <c r="V80" i="19"/>
  <c r="Q80" i="19"/>
  <c r="O80" i="19"/>
  <c r="M80" i="19"/>
  <c r="K80" i="19"/>
  <c r="I80" i="19"/>
  <c r="G80" i="19"/>
  <c r="V79" i="19"/>
  <c r="Q79" i="19"/>
  <c r="O79" i="19"/>
  <c r="K79" i="19"/>
  <c r="I79" i="19"/>
  <c r="G79" i="19"/>
  <c r="M79" i="19" s="1"/>
  <c r="V78" i="19"/>
  <c r="Q78" i="19"/>
  <c r="O78" i="19"/>
  <c r="M78" i="19"/>
  <c r="K78" i="19"/>
  <c r="I78" i="19"/>
  <c r="G78" i="19"/>
  <c r="V77" i="19"/>
  <c r="Q77" i="19"/>
  <c r="O77" i="19"/>
  <c r="M77" i="19"/>
  <c r="K77" i="19"/>
  <c r="I77" i="19"/>
  <c r="G77" i="19"/>
  <c r="V76" i="19"/>
  <c r="Q76" i="19"/>
  <c r="O76" i="19"/>
  <c r="M76" i="19"/>
  <c r="K76" i="19"/>
  <c r="I76" i="19"/>
  <c r="G76" i="19"/>
  <c r="V75" i="19"/>
  <c r="Q75" i="19"/>
  <c r="O75" i="19"/>
  <c r="K75" i="19"/>
  <c r="I75" i="19"/>
  <c r="G75" i="19"/>
  <c r="M75" i="19" s="1"/>
  <c r="V74" i="19"/>
  <c r="Q74" i="19"/>
  <c r="O74" i="19"/>
  <c r="M74" i="19"/>
  <c r="K74" i="19"/>
  <c r="I74" i="19"/>
  <c r="G74" i="19"/>
  <c r="V73" i="19"/>
  <c r="Q73" i="19"/>
  <c r="O73" i="19"/>
  <c r="K73" i="19"/>
  <c r="I73" i="19"/>
  <c r="G73" i="19"/>
  <c r="M73" i="19" s="1"/>
  <c r="V72" i="19"/>
  <c r="Q72" i="19"/>
  <c r="O72" i="19"/>
  <c r="M72" i="19"/>
  <c r="K72" i="19"/>
  <c r="I72" i="19"/>
  <c r="G72" i="19"/>
  <c r="V71" i="19"/>
  <c r="Q71" i="19"/>
  <c r="O71" i="19"/>
  <c r="K71" i="19"/>
  <c r="I71" i="19"/>
  <c r="G71" i="19"/>
  <c r="M71" i="19" s="1"/>
  <c r="V70" i="19"/>
  <c r="Q70" i="19"/>
  <c r="O70" i="19"/>
  <c r="M70" i="19"/>
  <c r="K70" i="19"/>
  <c r="I70" i="19"/>
  <c r="G70" i="19"/>
  <c r="V69" i="19"/>
  <c r="V63" i="19" s="1"/>
  <c r="Q69" i="19"/>
  <c r="O69" i="19"/>
  <c r="M69" i="19"/>
  <c r="K69" i="19"/>
  <c r="I69" i="19"/>
  <c r="G69" i="19"/>
  <c r="V68" i="19"/>
  <c r="Q68" i="19"/>
  <c r="O68" i="19"/>
  <c r="M68" i="19"/>
  <c r="K68" i="19"/>
  <c r="I68" i="19"/>
  <c r="G68" i="19"/>
  <c r="V67" i="19"/>
  <c r="Q67" i="19"/>
  <c r="O67" i="19"/>
  <c r="O63" i="19" s="1"/>
  <c r="K67" i="19"/>
  <c r="I67" i="19"/>
  <c r="G67" i="19"/>
  <c r="M67" i="19" s="1"/>
  <c r="V66" i="19"/>
  <c r="Q66" i="19"/>
  <c r="O66" i="19"/>
  <c r="M66" i="19"/>
  <c r="K66" i="19"/>
  <c r="I66" i="19"/>
  <c r="G66" i="19"/>
  <c r="V65" i="19"/>
  <c r="Q65" i="19"/>
  <c r="O65" i="19"/>
  <c r="K65" i="19"/>
  <c r="I65" i="19"/>
  <c r="G65" i="19"/>
  <c r="M65" i="19" s="1"/>
  <c r="M63" i="19" s="1"/>
  <c r="V64" i="19"/>
  <c r="Q64" i="19"/>
  <c r="O64" i="19"/>
  <c r="M64" i="19"/>
  <c r="K64" i="19"/>
  <c r="I64" i="19"/>
  <c r="G64" i="19"/>
  <c r="V62" i="19"/>
  <c r="Q62" i="19"/>
  <c r="O62" i="19"/>
  <c r="M62" i="19"/>
  <c r="K62" i="19"/>
  <c r="I62" i="19"/>
  <c r="G62" i="19"/>
  <c r="V61" i="19"/>
  <c r="Q61" i="19"/>
  <c r="O61" i="19"/>
  <c r="M61" i="19"/>
  <c r="K61" i="19"/>
  <c r="I61" i="19"/>
  <c r="G61" i="19"/>
  <c r="V60" i="19"/>
  <c r="Q60" i="19"/>
  <c r="O60" i="19"/>
  <c r="M60" i="19"/>
  <c r="K60" i="19"/>
  <c r="I60" i="19"/>
  <c r="G60" i="19"/>
  <c r="V59" i="19"/>
  <c r="Q59" i="19"/>
  <c r="O59" i="19"/>
  <c r="K59" i="19"/>
  <c r="I59" i="19"/>
  <c r="G59" i="19"/>
  <c r="M59" i="19" s="1"/>
  <c r="V58" i="19"/>
  <c r="Q58" i="19"/>
  <c r="O58" i="19"/>
  <c r="M58" i="19"/>
  <c r="K58" i="19"/>
  <c r="I58" i="19"/>
  <c r="G58" i="19"/>
  <c r="V57" i="19"/>
  <c r="Q57" i="19"/>
  <c r="O57" i="19"/>
  <c r="K57" i="19"/>
  <c r="I57" i="19"/>
  <c r="G57" i="19"/>
  <c r="M57" i="19" s="1"/>
  <c r="V56" i="19"/>
  <c r="Q56" i="19"/>
  <c r="O56" i="19"/>
  <c r="M56" i="19"/>
  <c r="K56" i="19"/>
  <c r="I56" i="19"/>
  <c r="G56" i="19"/>
  <c r="V55" i="19"/>
  <c r="Q55" i="19"/>
  <c r="O55" i="19"/>
  <c r="K55" i="19"/>
  <c r="I55" i="19"/>
  <c r="G55" i="19"/>
  <c r="M55" i="19" s="1"/>
  <c r="V54" i="19"/>
  <c r="Q54" i="19"/>
  <c r="O54" i="19"/>
  <c r="K54" i="19"/>
  <c r="I54" i="19"/>
  <c r="G54" i="19"/>
  <c r="M54" i="19" s="1"/>
  <c r="M36" i="19" s="1"/>
  <c r="V53" i="19"/>
  <c r="Q53" i="19"/>
  <c r="O53" i="19"/>
  <c r="M53" i="19"/>
  <c r="K53" i="19"/>
  <c r="I53" i="19"/>
  <c r="G53" i="19"/>
  <c r="V52" i="19"/>
  <c r="Q52" i="19"/>
  <c r="O52" i="19"/>
  <c r="M52" i="19"/>
  <c r="K52" i="19"/>
  <c r="I52" i="19"/>
  <c r="G52" i="19"/>
  <c r="V51" i="19"/>
  <c r="Q51" i="19"/>
  <c r="O51" i="19"/>
  <c r="K51" i="19"/>
  <c r="I51" i="19"/>
  <c r="G51" i="19"/>
  <c r="M51" i="19" s="1"/>
  <c r="V50" i="19"/>
  <c r="Q50" i="19"/>
  <c r="O50" i="19"/>
  <c r="M50" i="19"/>
  <c r="K50" i="19"/>
  <c r="I50" i="19"/>
  <c r="G50" i="19"/>
  <c r="V49" i="19"/>
  <c r="Q49" i="19"/>
  <c r="O49" i="19"/>
  <c r="M49" i="19"/>
  <c r="K49" i="19"/>
  <c r="I49" i="19"/>
  <c r="G49" i="19"/>
  <c r="V48" i="19"/>
  <c r="Q48" i="19"/>
  <c r="O48" i="19"/>
  <c r="K48" i="19"/>
  <c r="I48" i="19"/>
  <c r="G48" i="19"/>
  <c r="M48" i="19" s="1"/>
  <c r="V47" i="19"/>
  <c r="Q47" i="19"/>
  <c r="O47" i="19"/>
  <c r="K47" i="19"/>
  <c r="I47" i="19"/>
  <c r="G47" i="19"/>
  <c r="M47" i="19" s="1"/>
  <c r="V46" i="19"/>
  <c r="Q46" i="19"/>
  <c r="O46" i="19"/>
  <c r="K46" i="19"/>
  <c r="I46" i="19"/>
  <c r="G46" i="19"/>
  <c r="M46" i="19" s="1"/>
  <c r="V45" i="19"/>
  <c r="Q45" i="19"/>
  <c r="O45" i="19"/>
  <c r="M45" i="19"/>
  <c r="K45" i="19"/>
  <c r="I45" i="19"/>
  <c r="G45" i="19"/>
  <c r="V44" i="19"/>
  <c r="Q44" i="19"/>
  <c r="O44" i="19"/>
  <c r="M44" i="19"/>
  <c r="K44" i="19"/>
  <c r="I44" i="19"/>
  <c r="G44" i="19"/>
  <c r="V43" i="19"/>
  <c r="Q43" i="19"/>
  <c r="O43" i="19"/>
  <c r="K43" i="19"/>
  <c r="I43" i="19"/>
  <c r="G43" i="19"/>
  <c r="M43" i="19" s="1"/>
  <c r="V42" i="19"/>
  <c r="Q42" i="19"/>
  <c r="O42" i="19"/>
  <c r="M42" i="19"/>
  <c r="K42" i="19"/>
  <c r="I42" i="19"/>
  <c r="G42" i="19"/>
  <c r="V41" i="19"/>
  <c r="Q41" i="19"/>
  <c r="O41" i="19"/>
  <c r="M41" i="19"/>
  <c r="K41" i="19"/>
  <c r="I41" i="19"/>
  <c r="G41" i="19"/>
  <c r="V40" i="19"/>
  <c r="Q40" i="19"/>
  <c r="O40" i="19"/>
  <c r="K40" i="19"/>
  <c r="I40" i="19"/>
  <c r="G40" i="19"/>
  <c r="M40" i="19" s="1"/>
  <c r="V39" i="19"/>
  <c r="Q39" i="19"/>
  <c r="O39" i="19"/>
  <c r="K39" i="19"/>
  <c r="I39" i="19"/>
  <c r="G39" i="19"/>
  <c r="M39" i="19" s="1"/>
  <c r="V38" i="19"/>
  <c r="Q38" i="19"/>
  <c r="O38" i="19"/>
  <c r="M38" i="19"/>
  <c r="K38" i="19"/>
  <c r="I38" i="19"/>
  <c r="G38" i="19"/>
  <c r="V37" i="19"/>
  <c r="Q37" i="19"/>
  <c r="O37" i="19"/>
  <c r="M37" i="19"/>
  <c r="K37" i="19"/>
  <c r="I37" i="19"/>
  <c r="G37" i="19"/>
  <c r="V35" i="19"/>
  <c r="Q35" i="19"/>
  <c r="O35" i="19"/>
  <c r="K35" i="19"/>
  <c r="I35" i="19"/>
  <c r="G35" i="19"/>
  <c r="M35" i="19" s="1"/>
  <c r="V34" i="19"/>
  <c r="Q34" i="19"/>
  <c r="O34" i="19"/>
  <c r="M34" i="19"/>
  <c r="K34" i="19"/>
  <c r="I34" i="19"/>
  <c r="G34" i="19"/>
  <c r="V33" i="19"/>
  <c r="Q33" i="19"/>
  <c r="O33" i="19"/>
  <c r="M33" i="19"/>
  <c r="K33" i="19"/>
  <c r="I33" i="19"/>
  <c r="G33" i="19"/>
  <c r="V32" i="19"/>
  <c r="Q32" i="19"/>
  <c r="O32" i="19"/>
  <c r="K32" i="19"/>
  <c r="I32" i="19"/>
  <c r="G32" i="19"/>
  <c r="M32" i="19" s="1"/>
  <c r="V31" i="19"/>
  <c r="Q31" i="19"/>
  <c r="O31" i="19"/>
  <c r="K31" i="19"/>
  <c r="I31" i="19"/>
  <c r="G31" i="19"/>
  <c r="M31" i="19" s="1"/>
  <c r="V30" i="19"/>
  <c r="Q30" i="19"/>
  <c r="O30" i="19"/>
  <c r="K30" i="19"/>
  <c r="I30" i="19"/>
  <c r="G30" i="19"/>
  <c r="M30" i="19" s="1"/>
  <c r="V29" i="19"/>
  <c r="Q29" i="19"/>
  <c r="O29" i="19"/>
  <c r="M29" i="19"/>
  <c r="K29" i="19"/>
  <c r="I29" i="19"/>
  <c r="G29" i="19"/>
  <c r="V28" i="19"/>
  <c r="Q28" i="19"/>
  <c r="O28" i="19"/>
  <c r="M28" i="19"/>
  <c r="K28" i="19"/>
  <c r="I28" i="19"/>
  <c r="G28" i="19"/>
  <c r="V27" i="19"/>
  <c r="Q27" i="19"/>
  <c r="O27" i="19"/>
  <c r="K27" i="19"/>
  <c r="I27" i="19"/>
  <c r="G27" i="19"/>
  <c r="M27" i="19" s="1"/>
  <c r="V26" i="19"/>
  <c r="Q26" i="19"/>
  <c r="O26" i="19"/>
  <c r="M26" i="19"/>
  <c r="K26" i="19"/>
  <c r="I26" i="19"/>
  <c r="G26" i="19"/>
  <c r="V25" i="19"/>
  <c r="Q25" i="19"/>
  <c r="O25" i="19"/>
  <c r="K25" i="19"/>
  <c r="I25" i="19"/>
  <c r="G25" i="19"/>
  <c r="V24" i="19"/>
  <c r="Q24" i="19"/>
  <c r="O24" i="19"/>
  <c r="K24" i="19"/>
  <c r="I24" i="19"/>
  <c r="G24" i="19"/>
  <c r="M24" i="19" s="1"/>
  <c r="V23" i="19"/>
  <c r="Q23" i="19"/>
  <c r="O23" i="19"/>
  <c r="K23" i="19"/>
  <c r="I23" i="19"/>
  <c r="G23" i="19"/>
  <c r="M23" i="19" s="1"/>
  <c r="V22" i="19"/>
  <c r="Q22" i="19"/>
  <c r="O22" i="19"/>
  <c r="M22" i="19"/>
  <c r="K22" i="19"/>
  <c r="I22" i="19"/>
  <c r="G22" i="19"/>
  <c r="V21" i="19"/>
  <c r="Q21" i="19"/>
  <c r="O21" i="19"/>
  <c r="O19" i="19" s="1"/>
  <c r="M21" i="19"/>
  <c r="K21" i="19"/>
  <c r="K19" i="19" s="1"/>
  <c r="I21" i="19"/>
  <c r="G21" i="19"/>
  <c r="V20" i="19"/>
  <c r="Q20" i="19"/>
  <c r="O20" i="19"/>
  <c r="M20" i="19"/>
  <c r="K20" i="19"/>
  <c r="I20" i="19"/>
  <c r="I19" i="19" s="1"/>
  <c r="G20" i="19"/>
  <c r="V18" i="19"/>
  <c r="Q18" i="19"/>
  <c r="O18" i="19"/>
  <c r="M18" i="19"/>
  <c r="K18" i="19"/>
  <c r="I18" i="19"/>
  <c r="G18" i="19"/>
  <c r="V17" i="19"/>
  <c r="Q17" i="19"/>
  <c r="O17" i="19"/>
  <c r="M17" i="19"/>
  <c r="K17" i="19"/>
  <c r="I17" i="19"/>
  <c r="G17" i="19"/>
  <c r="V16" i="19"/>
  <c r="Q16" i="19"/>
  <c r="O16" i="19"/>
  <c r="K16" i="19"/>
  <c r="I16" i="19"/>
  <c r="G16" i="19"/>
  <c r="M16" i="19" s="1"/>
  <c r="V15" i="19"/>
  <c r="Q15" i="19"/>
  <c r="O15" i="19"/>
  <c r="K15" i="19"/>
  <c r="I15" i="19"/>
  <c r="G15" i="19"/>
  <c r="M15" i="19" s="1"/>
  <c r="V14" i="19"/>
  <c r="Q14" i="19"/>
  <c r="O14" i="19"/>
  <c r="K14" i="19"/>
  <c r="I14" i="19"/>
  <c r="G14" i="19"/>
  <c r="M14" i="19" s="1"/>
  <c r="V13" i="19"/>
  <c r="Q13" i="19"/>
  <c r="O13" i="19"/>
  <c r="M13" i="19"/>
  <c r="K13" i="19"/>
  <c r="I13" i="19"/>
  <c r="G13" i="19"/>
  <c r="V12" i="19"/>
  <c r="Q12" i="19"/>
  <c r="O12" i="19"/>
  <c r="M12" i="19"/>
  <c r="K12" i="19"/>
  <c r="I12" i="19"/>
  <c r="G12" i="19"/>
  <c r="V11" i="19"/>
  <c r="Q11" i="19"/>
  <c r="Q8" i="19" s="1"/>
  <c r="O11" i="19"/>
  <c r="K11" i="19"/>
  <c r="I11" i="19"/>
  <c r="G11" i="19"/>
  <c r="M11" i="19" s="1"/>
  <c r="V10" i="19"/>
  <c r="Q10" i="19"/>
  <c r="O10" i="19"/>
  <c r="M10" i="19"/>
  <c r="K10" i="19"/>
  <c r="I10" i="19"/>
  <c r="I8" i="19" s="1"/>
  <c r="G10" i="19"/>
  <c r="V9" i="19"/>
  <c r="Q9" i="19"/>
  <c r="O9" i="19"/>
  <c r="K9" i="19"/>
  <c r="K8" i="19" s="1"/>
  <c r="I9" i="19"/>
  <c r="G9" i="19"/>
  <c r="AE140" i="18"/>
  <c r="V138" i="18"/>
  <c r="Q138" i="18"/>
  <c r="O138" i="18"/>
  <c r="M138" i="18"/>
  <c r="K138" i="18"/>
  <c r="I138" i="18"/>
  <c r="G138" i="18"/>
  <c r="V137" i="18"/>
  <c r="Q137" i="18"/>
  <c r="O137" i="18"/>
  <c r="M137" i="18"/>
  <c r="K137" i="18"/>
  <c r="I137" i="18"/>
  <c r="G137" i="18"/>
  <c r="V136" i="18"/>
  <c r="Q136" i="18"/>
  <c r="O136" i="18"/>
  <c r="K136" i="18"/>
  <c r="K131" i="18" s="1"/>
  <c r="I136" i="18"/>
  <c r="G136" i="18"/>
  <c r="M136" i="18" s="1"/>
  <c r="V135" i="18"/>
  <c r="Q135" i="18"/>
  <c r="O135" i="18"/>
  <c r="K135" i="18"/>
  <c r="I135" i="18"/>
  <c r="G135" i="18"/>
  <c r="V134" i="18"/>
  <c r="Q134" i="18"/>
  <c r="O134" i="18"/>
  <c r="K134" i="18"/>
  <c r="I134" i="18"/>
  <c r="G134" i="18"/>
  <c r="M134" i="18" s="1"/>
  <c r="V133" i="18"/>
  <c r="Q133" i="18"/>
  <c r="O133" i="18"/>
  <c r="O131" i="18" s="1"/>
  <c r="M133" i="18"/>
  <c r="K133" i="18"/>
  <c r="I133" i="18"/>
  <c r="G133" i="18"/>
  <c r="V132" i="18"/>
  <c r="Q132" i="18"/>
  <c r="O132" i="18"/>
  <c r="M132" i="18"/>
  <c r="K132" i="18"/>
  <c r="I132" i="18"/>
  <c r="G132" i="18"/>
  <c r="Q131" i="18"/>
  <c r="V130" i="18"/>
  <c r="Q130" i="18"/>
  <c r="O130" i="18"/>
  <c r="M130" i="18"/>
  <c r="K130" i="18"/>
  <c r="I130" i="18"/>
  <c r="G130" i="18"/>
  <c r="V129" i="18"/>
  <c r="Q129" i="18"/>
  <c r="O129" i="18"/>
  <c r="K129" i="18"/>
  <c r="I129" i="18"/>
  <c r="G129" i="18"/>
  <c r="M129" i="18" s="1"/>
  <c r="V128" i="18"/>
  <c r="Q128" i="18"/>
  <c r="Q127" i="18" s="1"/>
  <c r="O128" i="18"/>
  <c r="K128" i="18"/>
  <c r="I128" i="18"/>
  <c r="G128" i="18"/>
  <c r="M128" i="18" s="1"/>
  <c r="V127" i="18"/>
  <c r="O127" i="18"/>
  <c r="I127" i="18"/>
  <c r="G127" i="18"/>
  <c r="V126" i="18"/>
  <c r="Q126" i="18"/>
  <c r="O126" i="18"/>
  <c r="M126" i="18"/>
  <c r="K126" i="18"/>
  <c r="I126" i="18"/>
  <c r="G126" i="18"/>
  <c r="V125" i="18"/>
  <c r="Q125" i="18"/>
  <c r="O125" i="18"/>
  <c r="M125" i="18"/>
  <c r="K125" i="18"/>
  <c r="I125" i="18"/>
  <c r="G125" i="18"/>
  <c r="V124" i="18"/>
  <c r="Q124" i="18"/>
  <c r="O124" i="18"/>
  <c r="M124" i="18"/>
  <c r="K124" i="18"/>
  <c r="I124" i="18"/>
  <c r="G124" i="18"/>
  <c r="V123" i="18"/>
  <c r="Q123" i="18"/>
  <c r="O123" i="18"/>
  <c r="K123" i="18"/>
  <c r="I123" i="18"/>
  <c r="G123" i="18"/>
  <c r="M123" i="18" s="1"/>
  <c r="V122" i="18"/>
  <c r="Q122" i="18"/>
  <c r="O122" i="18"/>
  <c r="M122" i="18"/>
  <c r="K122" i="18"/>
  <c r="I122" i="18"/>
  <c r="G122" i="18"/>
  <c r="V121" i="18"/>
  <c r="Q121" i="18"/>
  <c r="O121" i="18"/>
  <c r="M121" i="18"/>
  <c r="K121" i="18"/>
  <c r="I121" i="18"/>
  <c r="G121" i="18"/>
  <c r="V120" i="18"/>
  <c r="Q120" i="18"/>
  <c r="O120" i="18"/>
  <c r="K120" i="18"/>
  <c r="I120" i="18"/>
  <c r="G120" i="18"/>
  <c r="M120" i="18" s="1"/>
  <c r="V119" i="18"/>
  <c r="Q119" i="18"/>
  <c r="O119" i="18"/>
  <c r="K119" i="18"/>
  <c r="I119" i="18"/>
  <c r="G119" i="18"/>
  <c r="M119" i="18" s="1"/>
  <c r="V118" i="18"/>
  <c r="Q118" i="18"/>
  <c r="O118" i="18"/>
  <c r="K118" i="18"/>
  <c r="I118" i="18"/>
  <c r="G118" i="18"/>
  <c r="M118" i="18" s="1"/>
  <c r="V117" i="18"/>
  <c r="Q117" i="18"/>
  <c r="O117" i="18"/>
  <c r="M117" i="18"/>
  <c r="K117" i="18"/>
  <c r="I117" i="18"/>
  <c r="G117" i="18"/>
  <c r="V116" i="18"/>
  <c r="Q116" i="18"/>
  <c r="O116" i="18"/>
  <c r="M116" i="18"/>
  <c r="K116" i="18"/>
  <c r="I116" i="18"/>
  <c r="G116" i="18"/>
  <c r="V115" i="18"/>
  <c r="Q115" i="18"/>
  <c r="O115" i="18"/>
  <c r="K115" i="18"/>
  <c r="I115" i="18"/>
  <c r="G115" i="18"/>
  <c r="M115" i="18" s="1"/>
  <c r="V114" i="18"/>
  <c r="Q114" i="18"/>
  <c r="O114" i="18"/>
  <c r="M114" i="18"/>
  <c r="K114" i="18"/>
  <c r="I114" i="18"/>
  <c r="G114" i="18"/>
  <c r="V113" i="18"/>
  <c r="Q113" i="18"/>
  <c r="O113" i="18"/>
  <c r="K113" i="18"/>
  <c r="I113" i="18"/>
  <c r="G113" i="18"/>
  <c r="M113" i="18" s="1"/>
  <c r="V112" i="18"/>
  <c r="Q112" i="18"/>
  <c r="O112" i="18"/>
  <c r="K112" i="18"/>
  <c r="I112" i="18"/>
  <c r="G112" i="18"/>
  <c r="M112" i="18" s="1"/>
  <c r="V111" i="18"/>
  <c r="Q111" i="18"/>
  <c r="O111" i="18"/>
  <c r="K111" i="18"/>
  <c r="I111" i="18"/>
  <c r="G111" i="18"/>
  <c r="M111" i="18" s="1"/>
  <c r="V110" i="18"/>
  <c r="Q110" i="18"/>
  <c r="O110" i="18"/>
  <c r="M110" i="18"/>
  <c r="K110" i="18"/>
  <c r="I110" i="18"/>
  <c r="G110" i="18"/>
  <c r="V109" i="18"/>
  <c r="Q109" i="18"/>
  <c r="O109" i="18"/>
  <c r="M109" i="18"/>
  <c r="K109" i="18"/>
  <c r="I109" i="18"/>
  <c r="G109" i="18"/>
  <c r="V108" i="18"/>
  <c r="Q108" i="18"/>
  <c r="O108" i="18"/>
  <c r="M108" i="18"/>
  <c r="K108" i="18"/>
  <c r="I108" i="18"/>
  <c r="I98" i="18" s="1"/>
  <c r="G108" i="18"/>
  <c r="V107" i="18"/>
  <c r="Q107" i="18"/>
  <c r="O107" i="18"/>
  <c r="K107" i="18"/>
  <c r="I107" i="18"/>
  <c r="G107" i="18"/>
  <c r="M107" i="18" s="1"/>
  <c r="V106" i="18"/>
  <c r="Q106" i="18"/>
  <c r="O106" i="18"/>
  <c r="K106" i="18"/>
  <c r="I106" i="18"/>
  <c r="G106" i="18"/>
  <c r="M106" i="18" s="1"/>
  <c r="V105" i="18"/>
  <c r="Q105" i="18"/>
  <c r="O105" i="18"/>
  <c r="K105" i="18"/>
  <c r="I105" i="18"/>
  <c r="G105" i="18"/>
  <c r="M105" i="18" s="1"/>
  <c r="V104" i="18"/>
  <c r="Q104" i="18"/>
  <c r="O104" i="18"/>
  <c r="K104" i="18"/>
  <c r="I104" i="18"/>
  <c r="G104" i="18"/>
  <c r="M104" i="18" s="1"/>
  <c r="V103" i="18"/>
  <c r="Q103" i="18"/>
  <c r="O103" i="18"/>
  <c r="K103" i="18"/>
  <c r="I103" i="18"/>
  <c r="G103" i="18"/>
  <c r="M103" i="18" s="1"/>
  <c r="V102" i="18"/>
  <c r="Q102" i="18"/>
  <c r="O102" i="18"/>
  <c r="K102" i="18"/>
  <c r="I102" i="18"/>
  <c r="G102" i="18"/>
  <c r="M102" i="18" s="1"/>
  <c r="V101" i="18"/>
  <c r="Q101" i="18"/>
  <c r="O101" i="18"/>
  <c r="M101" i="18"/>
  <c r="K101" i="18"/>
  <c r="I101" i="18"/>
  <c r="G101" i="18"/>
  <c r="V100" i="18"/>
  <c r="Q100" i="18"/>
  <c r="O100" i="18"/>
  <c r="K100" i="18"/>
  <c r="I100" i="18"/>
  <c r="G100" i="18"/>
  <c r="V99" i="18"/>
  <c r="Q99" i="18"/>
  <c r="O99" i="18"/>
  <c r="K99" i="18"/>
  <c r="I99" i="18"/>
  <c r="G99" i="18"/>
  <c r="M99" i="18" s="1"/>
  <c r="O98" i="18"/>
  <c r="V97" i="18"/>
  <c r="Q97" i="18"/>
  <c r="O97" i="18"/>
  <c r="K97" i="18"/>
  <c r="I97" i="18"/>
  <c r="G97" i="18"/>
  <c r="M97" i="18" s="1"/>
  <c r="V96" i="18"/>
  <c r="Q96" i="18"/>
  <c r="O96" i="18"/>
  <c r="K96" i="18"/>
  <c r="I96" i="18"/>
  <c r="G96" i="18"/>
  <c r="M96" i="18" s="1"/>
  <c r="V95" i="18"/>
  <c r="Q95" i="18"/>
  <c r="O95" i="18"/>
  <c r="K95" i="18"/>
  <c r="I95" i="18"/>
  <c r="G95" i="18"/>
  <c r="M95" i="18" s="1"/>
  <c r="V94" i="18"/>
  <c r="Q94" i="18"/>
  <c r="O94" i="18"/>
  <c r="M94" i="18"/>
  <c r="K94" i="18"/>
  <c r="I94" i="18"/>
  <c r="G94" i="18"/>
  <c r="V93" i="18"/>
  <c r="Q93" i="18"/>
  <c r="O93" i="18"/>
  <c r="M93" i="18"/>
  <c r="K93" i="18"/>
  <c r="I93" i="18"/>
  <c r="G93" i="18"/>
  <c r="V92" i="18"/>
  <c r="Q92" i="18"/>
  <c r="O92" i="18"/>
  <c r="K92" i="18"/>
  <c r="I92" i="18"/>
  <c r="G92" i="18"/>
  <c r="M92" i="18" s="1"/>
  <c r="V91" i="18"/>
  <c r="Q91" i="18"/>
  <c r="O91" i="18"/>
  <c r="K91" i="18"/>
  <c r="I91" i="18"/>
  <c r="G91" i="18"/>
  <c r="M91" i="18" s="1"/>
  <c r="V90" i="18"/>
  <c r="Q90" i="18"/>
  <c r="O90" i="18"/>
  <c r="M90" i="18"/>
  <c r="K90" i="18"/>
  <c r="I90" i="18"/>
  <c r="G90" i="18"/>
  <c r="V89" i="18"/>
  <c r="Q89" i="18"/>
  <c r="O89" i="18"/>
  <c r="K89" i="18"/>
  <c r="I89" i="18"/>
  <c r="G89" i="18"/>
  <c r="M89" i="18" s="1"/>
  <c r="V88" i="18"/>
  <c r="Q88" i="18"/>
  <c r="O88" i="18"/>
  <c r="K88" i="18"/>
  <c r="I88" i="18"/>
  <c r="G88" i="18"/>
  <c r="M88" i="18" s="1"/>
  <c r="V87" i="18"/>
  <c r="Q87" i="18"/>
  <c r="O87" i="18"/>
  <c r="M87" i="18"/>
  <c r="K87" i="18"/>
  <c r="I87" i="18"/>
  <c r="G87" i="18"/>
  <c r="V86" i="18"/>
  <c r="Q86" i="18"/>
  <c r="O86" i="18"/>
  <c r="K86" i="18"/>
  <c r="I86" i="18"/>
  <c r="G86" i="18"/>
  <c r="M86" i="18" s="1"/>
  <c r="V85" i="18"/>
  <c r="Q85" i="18"/>
  <c r="O85" i="18"/>
  <c r="M85" i="18"/>
  <c r="K85" i="18"/>
  <c r="I85" i="18"/>
  <c r="G85" i="18"/>
  <c r="V84" i="18"/>
  <c r="Q84" i="18"/>
  <c r="O84" i="18"/>
  <c r="K84" i="18"/>
  <c r="I84" i="18"/>
  <c r="G84" i="18"/>
  <c r="M84" i="18" s="1"/>
  <c r="V83" i="18"/>
  <c r="Q83" i="18"/>
  <c r="O83" i="18"/>
  <c r="K83" i="18"/>
  <c r="I83" i="18"/>
  <c r="G83" i="18"/>
  <c r="M83" i="18" s="1"/>
  <c r="V82" i="18"/>
  <c r="Q82" i="18"/>
  <c r="O82" i="18"/>
  <c r="K82" i="18"/>
  <c r="I82" i="18"/>
  <c r="G82" i="18"/>
  <c r="M82" i="18" s="1"/>
  <c r="V81" i="18"/>
  <c r="Q81" i="18"/>
  <c r="O81" i="18"/>
  <c r="M81" i="18"/>
  <c r="K81" i="18"/>
  <c r="I81" i="18"/>
  <c r="G81" i="18"/>
  <c r="V80" i="18"/>
  <c r="Q80" i="18"/>
  <c r="O80" i="18"/>
  <c r="K80" i="18"/>
  <c r="I80" i="18"/>
  <c r="G80" i="18"/>
  <c r="M80" i="18" s="1"/>
  <c r="V79" i="18"/>
  <c r="Q79" i="18"/>
  <c r="O79" i="18"/>
  <c r="M79" i="18"/>
  <c r="K79" i="18"/>
  <c r="I79" i="18"/>
  <c r="G79" i="18"/>
  <c r="V78" i="18"/>
  <c r="Q78" i="18"/>
  <c r="O78" i="18"/>
  <c r="K78" i="18"/>
  <c r="I78" i="18"/>
  <c r="G78" i="18"/>
  <c r="M78" i="18" s="1"/>
  <c r="V77" i="18"/>
  <c r="Q77" i="18"/>
  <c r="O77" i="18"/>
  <c r="M77" i="18"/>
  <c r="K77" i="18"/>
  <c r="I77" i="18"/>
  <c r="G77" i="18"/>
  <c r="V76" i="18"/>
  <c r="Q76" i="18"/>
  <c r="O76" i="18"/>
  <c r="K76" i="18"/>
  <c r="I76" i="18"/>
  <c r="G76" i="18"/>
  <c r="V75" i="18"/>
  <c r="Q75" i="18"/>
  <c r="Q70" i="18" s="1"/>
  <c r="O75" i="18"/>
  <c r="K75" i="18"/>
  <c r="I75" i="18"/>
  <c r="G75" i="18"/>
  <c r="M75" i="18" s="1"/>
  <c r="V74" i="18"/>
  <c r="Q74" i="18"/>
  <c r="O74" i="18"/>
  <c r="M74" i="18"/>
  <c r="K74" i="18"/>
  <c r="I74" i="18"/>
  <c r="G74" i="18"/>
  <c r="V73" i="18"/>
  <c r="Q73" i="18"/>
  <c r="O73" i="18"/>
  <c r="K73" i="18"/>
  <c r="I73" i="18"/>
  <c r="G73" i="18"/>
  <c r="M73" i="18" s="1"/>
  <c r="V72" i="18"/>
  <c r="Q72" i="18"/>
  <c r="O72" i="18"/>
  <c r="K72" i="18"/>
  <c r="I72" i="18"/>
  <c r="G72" i="18"/>
  <c r="M72" i="18" s="1"/>
  <c r="V71" i="18"/>
  <c r="Q71" i="18"/>
  <c r="O71" i="18"/>
  <c r="M71" i="18"/>
  <c r="K71" i="18"/>
  <c r="I71" i="18"/>
  <c r="G71" i="18"/>
  <c r="V69" i="18"/>
  <c r="Q69" i="18"/>
  <c r="O69" i="18"/>
  <c r="M69" i="18"/>
  <c r="K69" i="18"/>
  <c r="I69" i="18"/>
  <c r="G69" i="18"/>
  <c r="V68" i="18"/>
  <c r="Q68" i="18"/>
  <c r="O68" i="18"/>
  <c r="K68" i="18"/>
  <c r="I68" i="18"/>
  <c r="G68" i="18"/>
  <c r="M68" i="18" s="1"/>
  <c r="V67" i="18"/>
  <c r="Q67" i="18"/>
  <c r="O67" i="18"/>
  <c r="K67" i="18"/>
  <c r="I67" i="18"/>
  <c r="G67" i="18"/>
  <c r="M67" i="18" s="1"/>
  <c r="V66" i="18"/>
  <c r="Q66" i="18"/>
  <c r="O66" i="18"/>
  <c r="M66" i="18"/>
  <c r="K66" i="18"/>
  <c r="I66" i="18"/>
  <c r="G66" i="18"/>
  <c r="V65" i="18"/>
  <c r="Q65" i="18"/>
  <c r="O65" i="18"/>
  <c r="K65" i="18"/>
  <c r="I65" i="18"/>
  <c r="G65" i="18"/>
  <c r="M65" i="18" s="1"/>
  <c r="V64" i="18"/>
  <c r="Q64" i="18"/>
  <c r="O64" i="18"/>
  <c r="K64" i="18"/>
  <c r="I64" i="18"/>
  <c r="G64" i="18"/>
  <c r="M64" i="18" s="1"/>
  <c r="V63" i="18"/>
  <c r="Q63" i="18"/>
  <c r="O63" i="18"/>
  <c r="M63" i="18"/>
  <c r="K63" i="18"/>
  <c r="I63" i="18"/>
  <c r="G63" i="18"/>
  <c r="V62" i="18"/>
  <c r="Q62" i="18"/>
  <c r="O62" i="18"/>
  <c r="K62" i="18"/>
  <c r="I62" i="18"/>
  <c r="G62" i="18"/>
  <c r="M62" i="18" s="1"/>
  <c r="V61" i="18"/>
  <c r="Q61" i="18"/>
  <c r="O61" i="18"/>
  <c r="M61" i="18"/>
  <c r="K61" i="18"/>
  <c r="I61" i="18"/>
  <c r="G61" i="18"/>
  <c r="V60" i="18"/>
  <c r="Q60" i="18"/>
  <c r="O60" i="18"/>
  <c r="K60" i="18"/>
  <c r="I60" i="18"/>
  <c r="G60" i="18"/>
  <c r="M60" i="18" s="1"/>
  <c r="V59" i="18"/>
  <c r="Q59" i="18"/>
  <c r="O59" i="18"/>
  <c r="K59" i="18"/>
  <c r="I59" i="18"/>
  <c r="G59" i="18"/>
  <c r="M59" i="18" s="1"/>
  <c r="V58" i="18"/>
  <c r="Q58" i="18"/>
  <c r="O58" i="18"/>
  <c r="K58" i="18"/>
  <c r="I58" i="18"/>
  <c r="G58" i="18"/>
  <c r="M58" i="18" s="1"/>
  <c r="V57" i="18"/>
  <c r="Q57" i="18"/>
  <c r="O57" i="18"/>
  <c r="M57" i="18"/>
  <c r="K57" i="18"/>
  <c r="I57" i="18"/>
  <c r="G57" i="18"/>
  <c r="V56" i="18"/>
  <c r="Q56" i="18"/>
  <c r="O56" i="18"/>
  <c r="K56" i="18"/>
  <c r="I56" i="18"/>
  <c r="G56" i="18"/>
  <c r="M56" i="18" s="1"/>
  <c r="V55" i="18"/>
  <c r="Q55" i="18"/>
  <c r="O55" i="18"/>
  <c r="M55" i="18"/>
  <c r="K55" i="18"/>
  <c r="I55" i="18"/>
  <c r="G55" i="18"/>
  <c r="V54" i="18"/>
  <c r="Q54" i="18"/>
  <c r="O54" i="18"/>
  <c r="K54" i="18"/>
  <c r="I54" i="18"/>
  <c r="G54" i="18"/>
  <c r="M54" i="18" s="1"/>
  <c r="V53" i="18"/>
  <c r="Q53" i="18"/>
  <c r="O53" i="18"/>
  <c r="M53" i="18"/>
  <c r="K53" i="18"/>
  <c r="I53" i="18"/>
  <c r="G53" i="18"/>
  <c r="V52" i="18"/>
  <c r="Q52" i="18"/>
  <c r="O52" i="18"/>
  <c r="K52" i="18"/>
  <c r="I52" i="18"/>
  <c r="G52" i="18"/>
  <c r="M52" i="18" s="1"/>
  <c r="V51" i="18"/>
  <c r="Q51" i="18"/>
  <c r="O51" i="18"/>
  <c r="K51" i="18"/>
  <c r="I51" i="18"/>
  <c r="G51" i="18"/>
  <c r="M51" i="18" s="1"/>
  <c r="V50" i="18"/>
  <c r="Q50" i="18"/>
  <c r="O50" i="18"/>
  <c r="M50" i="18"/>
  <c r="K50" i="18"/>
  <c r="I50" i="18"/>
  <c r="G50" i="18"/>
  <c r="V49" i="18"/>
  <c r="Q49" i="18"/>
  <c r="O49" i="18"/>
  <c r="K49" i="18"/>
  <c r="I49" i="18"/>
  <c r="G49" i="18"/>
  <c r="M49" i="18" s="1"/>
  <c r="V48" i="18"/>
  <c r="Q48" i="18"/>
  <c r="O48" i="18"/>
  <c r="K48" i="18"/>
  <c r="I48" i="18"/>
  <c r="G48" i="18"/>
  <c r="M48" i="18" s="1"/>
  <c r="V47" i="18"/>
  <c r="Q47" i="18"/>
  <c r="O47" i="18"/>
  <c r="M47" i="18"/>
  <c r="K47" i="18"/>
  <c r="I47" i="18"/>
  <c r="G47" i="18"/>
  <c r="V46" i="18"/>
  <c r="Q46" i="18"/>
  <c r="O46" i="18"/>
  <c r="K46" i="18"/>
  <c r="I46" i="18"/>
  <c r="G46" i="18"/>
  <c r="V45" i="18"/>
  <c r="Q45" i="18"/>
  <c r="O45" i="18"/>
  <c r="M45" i="18"/>
  <c r="K45" i="18"/>
  <c r="I45" i="18"/>
  <c r="G45" i="18"/>
  <c r="V44" i="18"/>
  <c r="Q44" i="18"/>
  <c r="O44" i="18"/>
  <c r="M44" i="18"/>
  <c r="K44" i="18"/>
  <c r="I44" i="18"/>
  <c r="G44" i="18"/>
  <c r="V43" i="18"/>
  <c r="Q43" i="18"/>
  <c r="O43" i="18"/>
  <c r="M43" i="18"/>
  <c r="K43" i="18"/>
  <c r="I43" i="18"/>
  <c r="G43" i="18"/>
  <c r="BA42" i="18"/>
  <c r="V41" i="18"/>
  <c r="Q41" i="18"/>
  <c r="O41" i="18"/>
  <c r="M41" i="18"/>
  <c r="K41" i="18"/>
  <c r="I41" i="18"/>
  <c r="G41" i="18"/>
  <c r="V40" i="18"/>
  <c r="Q40" i="18"/>
  <c r="O40" i="18"/>
  <c r="K40" i="18"/>
  <c r="I40" i="18"/>
  <c r="G40" i="18"/>
  <c r="M40" i="18" s="1"/>
  <c r="V39" i="18"/>
  <c r="Q39" i="18"/>
  <c r="O39" i="18"/>
  <c r="M39" i="18"/>
  <c r="K39" i="18"/>
  <c r="I39" i="18"/>
  <c r="G39" i="18"/>
  <c r="V38" i="18"/>
  <c r="Q38" i="18"/>
  <c r="O38" i="18"/>
  <c r="K38" i="18"/>
  <c r="I38" i="18"/>
  <c r="G38" i="18"/>
  <c r="M38" i="18" s="1"/>
  <c r="V37" i="18"/>
  <c r="Q37" i="18"/>
  <c r="O37" i="18"/>
  <c r="K37" i="18"/>
  <c r="I37" i="18"/>
  <c r="G37" i="18"/>
  <c r="M37" i="18" s="1"/>
  <c r="V36" i="18"/>
  <c r="Q36" i="18"/>
  <c r="O36" i="18"/>
  <c r="K36" i="18"/>
  <c r="I36" i="18"/>
  <c r="G36" i="18"/>
  <c r="M36" i="18" s="1"/>
  <c r="V35" i="18"/>
  <c r="Q35" i="18"/>
  <c r="O35" i="18"/>
  <c r="M35" i="18"/>
  <c r="K35" i="18"/>
  <c r="I35" i="18"/>
  <c r="G35" i="18"/>
  <c r="V34" i="18"/>
  <c r="Q34" i="18"/>
  <c r="O34" i="18"/>
  <c r="M34" i="18"/>
  <c r="K34" i="18"/>
  <c r="I34" i="18"/>
  <c r="G34" i="18"/>
  <c r="V33" i="18"/>
  <c r="Q33" i="18"/>
  <c r="O33" i="18"/>
  <c r="K33" i="18"/>
  <c r="I33" i="18"/>
  <c r="G33" i="18"/>
  <c r="M33" i="18" s="1"/>
  <c r="V32" i="18"/>
  <c r="Q32" i="18"/>
  <c r="O32" i="18"/>
  <c r="M32" i="18"/>
  <c r="K32" i="18"/>
  <c r="I32" i="18"/>
  <c r="G32" i="18"/>
  <c r="V31" i="18"/>
  <c r="Q31" i="18"/>
  <c r="O31" i="18"/>
  <c r="K31" i="18"/>
  <c r="I31" i="18"/>
  <c r="G31" i="18"/>
  <c r="M31" i="18" s="1"/>
  <c r="V29" i="18"/>
  <c r="Q29" i="18"/>
  <c r="O29" i="18"/>
  <c r="K29" i="18"/>
  <c r="I29" i="18"/>
  <c r="G29" i="18"/>
  <c r="M29" i="18" s="1"/>
  <c r="V28" i="18"/>
  <c r="Q28" i="18"/>
  <c r="O28" i="18"/>
  <c r="M28" i="18"/>
  <c r="K28" i="18"/>
  <c r="I28" i="18"/>
  <c r="G28" i="18"/>
  <c r="V27" i="18"/>
  <c r="Q27" i="18"/>
  <c r="O27" i="18"/>
  <c r="M27" i="18"/>
  <c r="K27" i="18"/>
  <c r="I27" i="18"/>
  <c r="G27" i="18"/>
  <c r="V26" i="18"/>
  <c r="Q26" i="18"/>
  <c r="O26" i="18"/>
  <c r="K26" i="18"/>
  <c r="I26" i="18"/>
  <c r="G26" i="18"/>
  <c r="M26" i="18" s="1"/>
  <c r="V25" i="18"/>
  <c r="Q25" i="18"/>
  <c r="O25" i="18"/>
  <c r="M25" i="18"/>
  <c r="K25" i="18"/>
  <c r="I25" i="18"/>
  <c r="G25" i="18"/>
  <c r="V24" i="18"/>
  <c r="Q24" i="18"/>
  <c r="O24" i="18"/>
  <c r="K24" i="18"/>
  <c r="I24" i="18"/>
  <c r="G24" i="18"/>
  <c r="M24" i="18" s="1"/>
  <c r="V23" i="18"/>
  <c r="Q23" i="18"/>
  <c r="O23" i="18"/>
  <c r="M23" i="18"/>
  <c r="K23" i="18"/>
  <c r="I23" i="18"/>
  <c r="G23" i="18"/>
  <c r="V22" i="18"/>
  <c r="Q22" i="18"/>
  <c r="O22" i="18"/>
  <c r="K22" i="18"/>
  <c r="I22" i="18"/>
  <c r="G22" i="18"/>
  <c r="M22" i="18" s="1"/>
  <c r="V21" i="18"/>
  <c r="Q21" i="18"/>
  <c r="O21" i="18"/>
  <c r="M21" i="18"/>
  <c r="K21" i="18"/>
  <c r="I21" i="18"/>
  <c r="G21" i="18"/>
  <c r="V20" i="18"/>
  <c r="Q20" i="18"/>
  <c r="O20" i="18"/>
  <c r="M20" i="18"/>
  <c r="K20" i="18"/>
  <c r="I20" i="18"/>
  <c r="G20" i="18"/>
  <c r="V19" i="18"/>
  <c r="Q19" i="18"/>
  <c r="O19" i="18"/>
  <c r="K19" i="18"/>
  <c r="I19" i="18"/>
  <c r="G19" i="18"/>
  <c r="M19" i="18" s="1"/>
  <c r="V18" i="18"/>
  <c r="Q18" i="18"/>
  <c r="O18" i="18"/>
  <c r="M18" i="18"/>
  <c r="K18" i="18"/>
  <c r="I18" i="18"/>
  <c r="G18" i="18"/>
  <c r="V17" i="18"/>
  <c r="Q17" i="18"/>
  <c r="O17" i="18"/>
  <c r="K17" i="18"/>
  <c r="I17" i="18"/>
  <c r="G17" i="18"/>
  <c r="M17" i="18" s="1"/>
  <c r="V16" i="18"/>
  <c r="Q16" i="18"/>
  <c r="O16" i="18"/>
  <c r="M16" i="18"/>
  <c r="K16" i="18"/>
  <c r="I16" i="18"/>
  <c r="I8" i="18" s="1"/>
  <c r="G16" i="18"/>
  <c r="V15" i="18"/>
  <c r="Q15" i="18"/>
  <c r="O15" i="18"/>
  <c r="K15" i="18"/>
  <c r="I15" i="18"/>
  <c r="G15" i="18"/>
  <c r="M15" i="18" s="1"/>
  <c r="V14" i="18"/>
  <c r="Q14" i="18"/>
  <c r="O14" i="18"/>
  <c r="K14" i="18"/>
  <c r="I14" i="18"/>
  <c r="G14" i="18"/>
  <c r="M14" i="18" s="1"/>
  <c r="V13" i="18"/>
  <c r="V8" i="18" s="1"/>
  <c r="Q13" i="18"/>
  <c r="O13" i="18"/>
  <c r="M13" i="18"/>
  <c r="K13" i="18"/>
  <c r="I13" i="18"/>
  <c r="G13" i="18"/>
  <c r="V12" i="18"/>
  <c r="Q12" i="18"/>
  <c r="O12" i="18"/>
  <c r="M12" i="18"/>
  <c r="K12" i="18"/>
  <c r="I12" i="18"/>
  <c r="G12" i="18"/>
  <c r="V11" i="18"/>
  <c r="Q11" i="18"/>
  <c r="O11" i="18"/>
  <c r="K11" i="18"/>
  <c r="I11" i="18"/>
  <c r="G11" i="18"/>
  <c r="M11" i="18" s="1"/>
  <c r="V10" i="18"/>
  <c r="Q10" i="18"/>
  <c r="O10" i="18"/>
  <c r="M10" i="18"/>
  <c r="K10" i="18"/>
  <c r="I10" i="18"/>
  <c r="G10" i="18"/>
  <c r="V9" i="18"/>
  <c r="Q9" i="18"/>
  <c r="O9" i="18"/>
  <c r="K9" i="18"/>
  <c r="I9" i="18"/>
  <c r="G9" i="18"/>
  <c r="AE192" i="17"/>
  <c r="V189" i="17"/>
  <c r="Q189" i="17"/>
  <c r="O189" i="17"/>
  <c r="M189" i="17"/>
  <c r="K189" i="17"/>
  <c r="I189" i="17"/>
  <c r="G189" i="17"/>
  <c r="V188" i="17"/>
  <c r="Q188" i="17"/>
  <c r="O188" i="17"/>
  <c r="K188" i="17"/>
  <c r="I188" i="17"/>
  <c r="G188" i="17"/>
  <c r="M188" i="17" s="1"/>
  <c r="V187" i="17"/>
  <c r="Q187" i="17"/>
  <c r="O187" i="17"/>
  <c r="M187" i="17"/>
  <c r="K187" i="17"/>
  <c r="I187" i="17"/>
  <c r="G187" i="17"/>
  <c r="V186" i="17"/>
  <c r="Q186" i="17"/>
  <c r="O186" i="17"/>
  <c r="K186" i="17"/>
  <c r="I186" i="17"/>
  <c r="G186" i="17"/>
  <c r="M186" i="17" s="1"/>
  <c r="V185" i="17"/>
  <c r="Q185" i="17"/>
  <c r="O185" i="17"/>
  <c r="K185" i="17"/>
  <c r="I185" i="17"/>
  <c r="G185" i="17"/>
  <c r="M185" i="17" s="1"/>
  <c r="V184" i="17"/>
  <c r="Q184" i="17"/>
  <c r="O184" i="17"/>
  <c r="M184" i="17"/>
  <c r="K184" i="17"/>
  <c r="I184" i="17"/>
  <c r="G184" i="17"/>
  <c r="V183" i="17"/>
  <c r="Q183" i="17"/>
  <c r="O183" i="17"/>
  <c r="M183" i="17"/>
  <c r="K183" i="17"/>
  <c r="I183" i="17"/>
  <c r="G183" i="17"/>
  <c r="V182" i="17"/>
  <c r="Q182" i="17"/>
  <c r="O182" i="17"/>
  <c r="M182" i="17"/>
  <c r="K182" i="17"/>
  <c r="I182" i="17"/>
  <c r="G182" i="17"/>
  <c r="V181" i="17"/>
  <c r="Q181" i="17"/>
  <c r="O181" i="17"/>
  <c r="M181" i="17"/>
  <c r="K181" i="17"/>
  <c r="I181" i="17"/>
  <c r="G181" i="17"/>
  <c r="V180" i="17"/>
  <c r="Q180" i="17"/>
  <c r="O180" i="17"/>
  <c r="K180" i="17"/>
  <c r="I180" i="17"/>
  <c r="G180" i="17"/>
  <c r="M180" i="17" s="1"/>
  <c r="V179" i="17"/>
  <c r="Q179" i="17"/>
  <c r="O179" i="17"/>
  <c r="M179" i="17"/>
  <c r="K179" i="17"/>
  <c r="I179" i="17"/>
  <c r="G179" i="17"/>
  <c r="V178" i="17"/>
  <c r="Q178" i="17"/>
  <c r="O178" i="17"/>
  <c r="K178" i="17"/>
  <c r="I178" i="17"/>
  <c r="G178" i="17"/>
  <c r="M178" i="17" s="1"/>
  <c r="V177" i="17"/>
  <c r="Q177" i="17"/>
  <c r="O177" i="17"/>
  <c r="K177" i="17"/>
  <c r="I177" i="17"/>
  <c r="G177" i="17"/>
  <c r="M177" i="17" s="1"/>
  <c r="V176" i="17"/>
  <c r="Q176" i="17"/>
  <c r="O176" i="17"/>
  <c r="M176" i="17"/>
  <c r="K176" i="17"/>
  <c r="I176" i="17"/>
  <c r="G176" i="17"/>
  <c r="V175" i="17"/>
  <c r="Q175" i="17"/>
  <c r="O175" i="17"/>
  <c r="M175" i="17"/>
  <c r="K175" i="17"/>
  <c r="I175" i="17"/>
  <c r="G175" i="17"/>
  <c r="V174" i="17"/>
  <c r="Q174" i="17"/>
  <c r="O174" i="17"/>
  <c r="M174" i="17"/>
  <c r="K174" i="17"/>
  <c r="I174" i="17"/>
  <c r="G174" i="17"/>
  <c r="V173" i="17"/>
  <c r="Q173" i="17"/>
  <c r="O173" i="17"/>
  <c r="M173" i="17"/>
  <c r="K173" i="17"/>
  <c r="I173" i="17"/>
  <c r="G173" i="17"/>
  <c r="V172" i="17"/>
  <c r="Q172" i="17"/>
  <c r="O172" i="17"/>
  <c r="K172" i="17"/>
  <c r="I172" i="17"/>
  <c r="G172" i="17"/>
  <c r="M172" i="17" s="1"/>
  <c r="V171" i="17"/>
  <c r="Q171" i="17"/>
  <c r="O171" i="17"/>
  <c r="M171" i="17"/>
  <c r="K171" i="17"/>
  <c r="I171" i="17"/>
  <c r="G171" i="17"/>
  <c r="V170" i="17"/>
  <c r="Q170" i="17"/>
  <c r="O170" i="17"/>
  <c r="K170" i="17"/>
  <c r="I170" i="17"/>
  <c r="G170" i="17"/>
  <c r="M170" i="17" s="1"/>
  <c r="V169" i="17"/>
  <c r="Q169" i="17"/>
  <c r="O169" i="17"/>
  <c r="K169" i="17"/>
  <c r="I169" i="17"/>
  <c r="G169" i="17"/>
  <c r="M169" i="17" s="1"/>
  <c r="V168" i="17"/>
  <c r="Q168" i="17"/>
  <c r="O168" i="17"/>
  <c r="M168" i="17"/>
  <c r="K168" i="17"/>
  <c r="I168" i="17"/>
  <c r="G168" i="17"/>
  <c r="V167" i="17"/>
  <c r="Q167" i="17"/>
  <c r="O167" i="17"/>
  <c r="M167" i="17"/>
  <c r="K167" i="17"/>
  <c r="I167" i="17"/>
  <c r="G167" i="17"/>
  <c r="V166" i="17"/>
  <c r="Q166" i="17"/>
  <c r="O166" i="17"/>
  <c r="M166" i="17"/>
  <c r="K166" i="17"/>
  <c r="I166" i="17"/>
  <c r="G166" i="17"/>
  <c r="V165" i="17"/>
  <c r="Q165" i="17"/>
  <c r="O165" i="17"/>
  <c r="M165" i="17"/>
  <c r="K165" i="17"/>
  <c r="I165" i="17"/>
  <c r="G165" i="17"/>
  <c r="V164" i="17"/>
  <c r="Q164" i="17"/>
  <c r="O164" i="17"/>
  <c r="K164" i="17"/>
  <c r="I164" i="17"/>
  <c r="G164" i="17"/>
  <c r="M164" i="17" s="1"/>
  <c r="V163" i="17"/>
  <c r="Q163" i="17"/>
  <c r="O163" i="17"/>
  <c r="M163" i="17"/>
  <c r="K163" i="17"/>
  <c r="I163" i="17"/>
  <c r="G163" i="17"/>
  <c r="V162" i="17"/>
  <c r="Q162" i="17"/>
  <c r="O162" i="17"/>
  <c r="K162" i="17"/>
  <c r="I162" i="17"/>
  <c r="G162" i="17"/>
  <c r="M162" i="17" s="1"/>
  <c r="V161" i="17"/>
  <c r="Q161" i="17"/>
  <c r="O161" i="17"/>
  <c r="K161" i="17"/>
  <c r="I161" i="17"/>
  <c r="G161" i="17"/>
  <c r="M161" i="17" s="1"/>
  <c r="V160" i="17"/>
  <c r="Q160" i="17"/>
  <c r="O160" i="17"/>
  <c r="M160" i="17"/>
  <c r="K160" i="17"/>
  <c r="I160" i="17"/>
  <c r="G160" i="17"/>
  <c r="V159" i="17"/>
  <c r="Q159" i="17"/>
  <c r="O159" i="17"/>
  <c r="M159" i="17"/>
  <c r="K159" i="17"/>
  <c r="I159" i="17"/>
  <c r="G159" i="17"/>
  <c r="V158" i="17"/>
  <c r="Q158" i="17"/>
  <c r="O158" i="17"/>
  <c r="M158" i="17"/>
  <c r="K158" i="17"/>
  <c r="I158" i="17"/>
  <c r="G158" i="17"/>
  <c r="V157" i="17"/>
  <c r="Q157" i="17"/>
  <c r="O157" i="17"/>
  <c r="M157" i="17"/>
  <c r="K157" i="17"/>
  <c r="I157" i="17"/>
  <c r="G157" i="17"/>
  <c r="V156" i="17"/>
  <c r="Q156" i="17"/>
  <c r="O156" i="17"/>
  <c r="K156" i="17"/>
  <c r="I156" i="17"/>
  <c r="G156" i="17"/>
  <c r="M156" i="17" s="1"/>
  <c r="V155" i="17"/>
  <c r="Q155" i="17"/>
  <c r="O155" i="17"/>
  <c r="M155" i="17"/>
  <c r="K155" i="17"/>
  <c r="I155" i="17"/>
  <c r="I149" i="17" s="1"/>
  <c r="G155" i="17"/>
  <c r="V154" i="17"/>
  <c r="Q154" i="17"/>
  <c r="O154" i="17"/>
  <c r="K154" i="17"/>
  <c r="I154" i="17"/>
  <c r="G154" i="17"/>
  <c r="V153" i="17"/>
  <c r="Q153" i="17"/>
  <c r="O153" i="17"/>
  <c r="K153" i="17"/>
  <c r="I153" i="17"/>
  <c r="G153" i="17"/>
  <c r="M153" i="17" s="1"/>
  <c r="V152" i="17"/>
  <c r="Q152" i="17"/>
  <c r="O152" i="17"/>
  <c r="M152" i="17"/>
  <c r="K152" i="17"/>
  <c r="I152" i="17"/>
  <c r="G152" i="17"/>
  <c r="V151" i="17"/>
  <c r="Q151" i="17"/>
  <c r="O151" i="17"/>
  <c r="M151" i="17"/>
  <c r="K151" i="17"/>
  <c r="I151" i="17"/>
  <c r="G151" i="17"/>
  <c r="V150" i="17"/>
  <c r="Q150" i="17"/>
  <c r="O150" i="17"/>
  <c r="M150" i="17"/>
  <c r="K150" i="17"/>
  <c r="K149" i="17" s="1"/>
  <c r="I150" i="17"/>
  <c r="G150" i="17"/>
  <c r="V147" i="17"/>
  <c r="Q147" i="17"/>
  <c r="O147" i="17"/>
  <c r="K147" i="17"/>
  <c r="I147" i="17"/>
  <c r="G147" i="17"/>
  <c r="M147" i="17" s="1"/>
  <c r="V146" i="17"/>
  <c r="Q146" i="17"/>
  <c r="O146" i="17"/>
  <c r="K146" i="17"/>
  <c r="I146" i="17"/>
  <c r="G146" i="17"/>
  <c r="M146" i="17" s="1"/>
  <c r="V145" i="17"/>
  <c r="Q145" i="17"/>
  <c r="O145" i="17"/>
  <c r="K145" i="17"/>
  <c r="I145" i="17"/>
  <c r="G145" i="17"/>
  <c r="M145" i="17" s="1"/>
  <c r="V144" i="17"/>
  <c r="Q144" i="17"/>
  <c r="O144" i="17"/>
  <c r="K144" i="17"/>
  <c r="I144" i="17"/>
  <c r="G144" i="17"/>
  <c r="M144" i="17" s="1"/>
  <c r="V143" i="17"/>
  <c r="Q143" i="17"/>
  <c r="O143" i="17"/>
  <c r="M143" i="17"/>
  <c r="K143" i="17"/>
  <c r="I143" i="17"/>
  <c r="G143" i="17"/>
  <c r="V142" i="17"/>
  <c r="Q142" i="17"/>
  <c r="O142" i="17"/>
  <c r="M142" i="17"/>
  <c r="K142" i="17"/>
  <c r="I142" i="17"/>
  <c r="G142" i="17"/>
  <c r="V141" i="17"/>
  <c r="Q141" i="17"/>
  <c r="O141" i="17"/>
  <c r="M141" i="17"/>
  <c r="K141" i="17"/>
  <c r="I141" i="17"/>
  <c r="G141" i="17"/>
  <c r="V140" i="17"/>
  <c r="Q140" i="17"/>
  <c r="O140" i="17"/>
  <c r="M140" i="17"/>
  <c r="K140" i="17"/>
  <c r="I140" i="17"/>
  <c r="G140" i="17"/>
  <c r="V139" i="17"/>
  <c r="Q139" i="17"/>
  <c r="O139" i="17"/>
  <c r="K139" i="17"/>
  <c r="I139" i="17"/>
  <c r="G139" i="17"/>
  <c r="M139" i="17" s="1"/>
  <c r="V138" i="17"/>
  <c r="Q138" i="17"/>
  <c r="O138" i="17"/>
  <c r="K138" i="17"/>
  <c r="I138" i="17"/>
  <c r="G138" i="17"/>
  <c r="M138" i="17" s="1"/>
  <c r="V137" i="17"/>
  <c r="Q137" i="17"/>
  <c r="O137" i="17"/>
  <c r="K137" i="17"/>
  <c r="I137" i="17"/>
  <c r="G137" i="17"/>
  <c r="M137" i="17" s="1"/>
  <c r="V136" i="17"/>
  <c r="Q136" i="17"/>
  <c r="O136" i="17"/>
  <c r="K136" i="17"/>
  <c r="I136" i="17"/>
  <c r="G136" i="17"/>
  <c r="M136" i="17" s="1"/>
  <c r="V135" i="17"/>
  <c r="Q135" i="17"/>
  <c r="O135" i="17"/>
  <c r="M135" i="17"/>
  <c r="K135" i="17"/>
  <c r="I135" i="17"/>
  <c r="G135" i="17"/>
  <c r="V134" i="17"/>
  <c r="Q134" i="17"/>
  <c r="O134" i="17"/>
  <c r="M134" i="17"/>
  <c r="K134" i="17"/>
  <c r="I134" i="17"/>
  <c r="G134" i="17"/>
  <c r="V133" i="17"/>
  <c r="Q133" i="17"/>
  <c r="O133" i="17"/>
  <c r="M133" i="17"/>
  <c r="K133" i="17"/>
  <c r="I133" i="17"/>
  <c r="G133" i="17"/>
  <c r="V132" i="17"/>
  <c r="Q132" i="17"/>
  <c r="O132" i="17"/>
  <c r="M132" i="17"/>
  <c r="K132" i="17"/>
  <c r="I132" i="17"/>
  <c r="G132" i="17"/>
  <c r="V131" i="17"/>
  <c r="Q131" i="17"/>
  <c r="O131" i="17"/>
  <c r="K131" i="17"/>
  <c r="I131" i="17"/>
  <c r="G131" i="17"/>
  <c r="M131" i="17" s="1"/>
  <c r="V130" i="17"/>
  <c r="Q130" i="17"/>
  <c r="O130" i="17"/>
  <c r="K130" i="17"/>
  <c r="I130" i="17"/>
  <c r="G130" i="17"/>
  <c r="M130" i="17" s="1"/>
  <c r="V129" i="17"/>
  <c r="Q129" i="17"/>
  <c r="O129" i="17"/>
  <c r="K129" i="17"/>
  <c r="I129" i="17"/>
  <c r="G129" i="17"/>
  <c r="M129" i="17" s="1"/>
  <c r="V128" i="17"/>
  <c r="Q128" i="17"/>
  <c r="O128" i="17"/>
  <c r="K128" i="17"/>
  <c r="I128" i="17"/>
  <c r="G128" i="17"/>
  <c r="M128" i="17" s="1"/>
  <c r="V127" i="17"/>
  <c r="Q127" i="17"/>
  <c r="O127" i="17"/>
  <c r="M127" i="17"/>
  <c r="K127" i="17"/>
  <c r="I127" i="17"/>
  <c r="G127" i="17"/>
  <c r="V126" i="17"/>
  <c r="Q126" i="17"/>
  <c r="O126" i="17"/>
  <c r="M126" i="17"/>
  <c r="K126" i="17"/>
  <c r="I126" i="17"/>
  <c r="G126" i="17"/>
  <c r="V125" i="17"/>
  <c r="Q125" i="17"/>
  <c r="O125" i="17"/>
  <c r="M125" i="17"/>
  <c r="K125" i="17"/>
  <c r="I125" i="17"/>
  <c r="G125" i="17"/>
  <c r="V124" i="17"/>
  <c r="Q124" i="17"/>
  <c r="O124" i="17"/>
  <c r="M124" i="17"/>
  <c r="K124" i="17"/>
  <c r="I124" i="17"/>
  <c r="G124" i="17"/>
  <c r="V123" i="17"/>
  <c r="Q123" i="17"/>
  <c r="O123" i="17"/>
  <c r="K123" i="17"/>
  <c r="I123" i="17"/>
  <c r="G123" i="17"/>
  <c r="M123" i="17" s="1"/>
  <c r="V122" i="17"/>
  <c r="Q122" i="17"/>
  <c r="O122" i="17"/>
  <c r="K122" i="17"/>
  <c r="I122" i="17"/>
  <c r="G122" i="17"/>
  <c r="M122" i="17" s="1"/>
  <c r="V121" i="17"/>
  <c r="Q121" i="17"/>
  <c r="O121" i="17"/>
  <c r="K121" i="17"/>
  <c r="I121" i="17"/>
  <c r="G121" i="17"/>
  <c r="M121" i="17" s="1"/>
  <c r="V120" i="17"/>
  <c r="Q120" i="17"/>
  <c r="O120" i="17"/>
  <c r="K120" i="17"/>
  <c r="I120" i="17"/>
  <c r="G120" i="17"/>
  <c r="M120" i="17" s="1"/>
  <c r="V119" i="17"/>
  <c r="Q119" i="17"/>
  <c r="O119" i="17"/>
  <c r="M119" i="17"/>
  <c r="K119" i="17"/>
  <c r="I119" i="17"/>
  <c r="G119" i="17"/>
  <c r="V118" i="17"/>
  <c r="Q118" i="17"/>
  <c r="O118" i="17"/>
  <c r="M118" i="17"/>
  <c r="K118" i="17"/>
  <c r="I118" i="17"/>
  <c r="G118" i="17"/>
  <c r="V117" i="17"/>
  <c r="Q117" i="17"/>
  <c r="O117" i="17"/>
  <c r="M117" i="17"/>
  <c r="K117" i="17"/>
  <c r="I117" i="17"/>
  <c r="G117" i="17"/>
  <c r="V116" i="17"/>
  <c r="Q116" i="17"/>
  <c r="O116" i="17"/>
  <c r="M116" i="17"/>
  <c r="K116" i="17"/>
  <c r="I116" i="17"/>
  <c r="G116" i="17"/>
  <c r="V115" i="17"/>
  <c r="Q115" i="17"/>
  <c r="O115" i="17"/>
  <c r="K115" i="17"/>
  <c r="I115" i="17"/>
  <c r="G115" i="17"/>
  <c r="M115" i="17" s="1"/>
  <c r="V114" i="17"/>
  <c r="Q114" i="17"/>
  <c r="O114" i="17"/>
  <c r="K114" i="17"/>
  <c r="I114" i="17"/>
  <c r="G114" i="17"/>
  <c r="M114" i="17" s="1"/>
  <c r="V113" i="17"/>
  <c r="Q113" i="17"/>
  <c r="O113" i="17"/>
  <c r="K113" i="17"/>
  <c r="I113" i="17"/>
  <c r="G113" i="17"/>
  <c r="M113" i="17" s="1"/>
  <c r="V112" i="17"/>
  <c r="Q112" i="17"/>
  <c r="O112" i="17"/>
  <c r="K112" i="17"/>
  <c r="I112" i="17"/>
  <c r="G112" i="17"/>
  <c r="M112" i="17" s="1"/>
  <c r="V111" i="17"/>
  <c r="Q111" i="17"/>
  <c r="O111" i="17"/>
  <c r="M111" i="17"/>
  <c r="K111" i="17"/>
  <c r="I111" i="17"/>
  <c r="G111" i="17"/>
  <c r="V110" i="17"/>
  <c r="Q110" i="17"/>
  <c r="O110" i="17"/>
  <c r="M110" i="17"/>
  <c r="K110" i="17"/>
  <c r="I110" i="17"/>
  <c r="G110" i="17"/>
  <c r="V109" i="17"/>
  <c r="Q109" i="17"/>
  <c r="O109" i="17"/>
  <c r="M109" i="17"/>
  <c r="K109" i="17"/>
  <c r="I109" i="17"/>
  <c r="G109" i="17"/>
  <c r="V108" i="17"/>
  <c r="Q108" i="17"/>
  <c r="O108" i="17"/>
  <c r="M108" i="17"/>
  <c r="K108" i="17"/>
  <c r="I108" i="17"/>
  <c r="G108" i="17"/>
  <c r="V107" i="17"/>
  <c r="Q107" i="17"/>
  <c r="O107" i="17"/>
  <c r="K107" i="17"/>
  <c r="I107" i="17"/>
  <c r="G107" i="17"/>
  <c r="M107" i="17" s="1"/>
  <c r="V106" i="17"/>
  <c r="Q106" i="17"/>
  <c r="O106" i="17"/>
  <c r="K106" i="17"/>
  <c r="I106" i="17"/>
  <c r="G106" i="17"/>
  <c r="M106" i="17" s="1"/>
  <c r="V105" i="17"/>
  <c r="Q105" i="17"/>
  <c r="O105" i="17"/>
  <c r="K105" i="17"/>
  <c r="I105" i="17"/>
  <c r="G105" i="17"/>
  <c r="M105" i="17" s="1"/>
  <c r="V104" i="17"/>
  <c r="Q104" i="17"/>
  <c r="O104" i="17"/>
  <c r="K104" i="17"/>
  <c r="I104" i="17"/>
  <c r="G104" i="17"/>
  <c r="M104" i="17" s="1"/>
  <c r="V103" i="17"/>
  <c r="Q103" i="17"/>
  <c r="O103" i="17"/>
  <c r="M103" i="17"/>
  <c r="K103" i="17"/>
  <c r="I103" i="17"/>
  <c r="G103" i="17"/>
  <c r="V102" i="17"/>
  <c r="Q102" i="17"/>
  <c r="O102" i="17"/>
  <c r="M102" i="17"/>
  <c r="K102" i="17"/>
  <c r="I102" i="17"/>
  <c r="G102" i="17"/>
  <c r="V101" i="17"/>
  <c r="Q101" i="17"/>
  <c r="O101" i="17"/>
  <c r="M101" i="17"/>
  <c r="K101" i="17"/>
  <c r="I101" i="17"/>
  <c r="G101" i="17"/>
  <c r="V100" i="17"/>
  <c r="Q100" i="17"/>
  <c r="O100" i="17"/>
  <c r="M100" i="17"/>
  <c r="K100" i="17"/>
  <c r="I100" i="17"/>
  <c r="G100" i="17"/>
  <c r="V99" i="17"/>
  <c r="Q99" i="17"/>
  <c r="O99" i="17"/>
  <c r="K99" i="17"/>
  <c r="I99" i="17"/>
  <c r="G99" i="17"/>
  <c r="M99" i="17" s="1"/>
  <c r="V98" i="17"/>
  <c r="Q98" i="17"/>
  <c r="O98" i="17"/>
  <c r="K98" i="17"/>
  <c r="I98" i="17"/>
  <c r="G98" i="17"/>
  <c r="M98" i="17" s="1"/>
  <c r="V97" i="17"/>
  <c r="Q97" i="17"/>
  <c r="O97" i="17"/>
  <c r="K97" i="17"/>
  <c r="I97" i="17"/>
  <c r="G97" i="17"/>
  <c r="M97" i="17" s="1"/>
  <c r="V96" i="17"/>
  <c r="Q96" i="17"/>
  <c r="O96" i="17"/>
  <c r="K96" i="17"/>
  <c r="I96" i="17"/>
  <c r="G96" i="17"/>
  <c r="M96" i="17" s="1"/>
  <c r="V95" i="17"/>
  <c r="Q95" i="17"/>
  <c r="O95" i="17"/>
  <c r="M95" i="17"/>
  <c r="K95" i="17"/>
  <c r="I95" i="17"/>
  <c r="G95" i="17"/>
  <c r="V94" i="17"/>
  <c r="Q94" i="17"/>
  <c r="O94" i="17"/>
  <c r="M94" i="17"/>
  <c r="K94" i="17"/>
  <c r="I94" i="17"/>
  <c r="G94" i="17"/>
  <c r="V93" i="17"/>
  <c r="Q93" i="17"/>
  <c r="O93" i="17"/>
  <c r="M93" i="17"/>
  <c r="K93" i="17"/>
  <c r="I93" i="17"/>
  <c r="G93" i="17"/>
  <c r="V92" i="17"/>
  <c r="Q92" i="17"/>
  <c r="O92" i="17"/>
  <c r="M92" i="17"/>
  <c r="K92" i="17"/>
  <c r="I92" i="17"/>
  <c r="G92" i="17"/>
  <c r="V91" i="17"/>
  <c r="Q91" i="17"/>
  <c r="O91" i="17"/>
  <c r="K91" i="17"/>
  <c r="I91" i="17"/>
  <c r="G91" i="17"/>
  <c r="M91" i="17" s="1"/>
  <c r="V90" i="17"/>
  <c r="Q90" i="17"/>
  <c r="O90" i="17"/>
  <c r="K90" i="17"/>
  <c r="I90" i="17"/>
  <c r="G90" i="17"/>
  <c r="M90" i="17" s="1"/>
  <c r="V89" i="17"/>
  <c r="Q89" i="17"/>
  <c r="O89" i="17"/>
  <c r="K89" i="17"/>
  <c r="I89" i="17"/>
  <c r="G89" i="17"/>
  <c r="M89" i="17" s="1"/>
  <c r="V88" i="17"/>
  <c r="Q88" i="17"/>
  <c r="O88" i="17"/>
  <c r="K88" i="17"/>
  <c r="I88" i="17"/>
  <c r="G88" i="17"/>
  <c r="M88" i="17" s="1"/>
  <c r="V87" i="17"/>
  <c r="Q87" i="17"/>
  <c r="O87" i="17"/>
  <c r="M87" i="17"/>
  <c r="K87" i="17"/>
  <c r="I87" i="17"/>
  <c r="G87" i="17"/>
  <c r="V86" i="17"/>
  <c r="Q86" i="17"/>
  <c r="O86" i="17"/>
  <c r="M86" i="17"/>
  <c r="K86" i="17"/>
  <c r="I86" i="17"/>
  <c r="G86" i="17"/>
  <c r="V85" i="17"/>
  <c r="Q85" i="17"/>
  <c r="O85" i="17"/>
  <c r="M85" i="17"/>
  <c r="K85" i="17"/>
  <c r="I85" i="17"/>
  <c r="G85" i="17"/>
  <c r="V84" i="17"/>
  <c r="Q84" i="17"/>
  <c r="O84" i="17"/>
  <c r="M84" i="17"/>
  <c r="K84" i="17"/>
  <c r="I84" i="17"/>
  <c r="G84" i="17"/>
  <c r="V83" i="17"/>
  <c r="Q83" i="17"/>
  <c r="O83" i="17"/>
  <c r="K83" i="17"/>
  <c r="I83" i="17"/>
  <c r="G83" i="17"/>
  <c r="M83" i="17" s="1"/>
  <c r="V82" i="17"/>
  <c r="Q82" i="17"/>
  <c r="O82" i="17"/>
  <c r="K82" i="17"/>
  <c r="I82" i="17"/>
  <c r="G82" i="17"/>
  <c r="M82" i="17" s="1"/>
  <c r="V81" i="17"/>
  <c r="Q81" i="17"/>
  <c r="O81" i="17"/>
  <c r="K81" i="17"/>
  <c r="I81" i="17"/>
  <c r="G81" i="17"/>
  <c r="M81" i="17" s="1"/>
  <c r="V80" i="17"/>
  <c r="Q80" i="17"/>
  <c r="O80" i="17"/>
  <c r="K80" i="17"/>
  <c r="I80" i="17"/>
  <c r="G80" i="17"/>
  <c r="M80" i="17" s="1"/>
  <c r="V79" i="17"/>
  <c r="Q79" i="17"/>
  <c r="O79" i="17"/>
  <c r="M79" i="17"/>
  <c r="K79" i="17"/>
  <c r="I79" i="17"/>
  <c r="G79" i="17"/>
  <c r="V78" i="17"/>
  <c r="Q78" i="17"/>
  <c r="O78" i="17"/>
  <c r="M78" i="17"/>
  <c r="K78" i="17"/>
  <c r="I78" i="17"/>
  <c r="G78" i="17"/>
  <c r="V77" i="17"/>
  <c r="Q77" i="17"/>
  <c r="O77" i="17"/>
  <c r="M77" i="17"/>
  <c r="K77" i="17"/>
  <c r="I77" i="17"/>
  <c r="G77" i="17"/>
  <c r="V76" i="17"/>
  <c r="Q76" i="17"/>
  <c r="O76" i="17"/>
  <c r="M76" i="17"/>
  <c r="K76" i="17"/>
  <c r="I76" i="17"/>
  <c r="G76" i="17"/>
  <c r="V75" i="17"/>
  <c r="Q75" i="17"/>
  <c r="O75" i="17"/>
  <c r="K75" i="17"/>
  <c r="I75" i="17"/>
  <c r="G75" i="17"/>
  <c r="M75" i="17" s="1"/>
  <c r="V74" i="17"/>
  <c r="Q74" i="17"/>
  <c r="O74" i="17"/>
  <c r="K74" i="17"/>
  <c r="I74" i="17"/>
  <c r="G74" i="17"/>
  <c r="M74" i="17" s="1"/>
  <c r="V73" i="17"/>
  <c r="Q73" i="17"/>
  <c r="O73" i="17"/>
  <c r="K73" i="17"/>
  <c r="I73" i="17"/>
  <c r="G73" i="17"/>
  <c r="M73" i="17" s="1"/>
  <c r="V72" i="17"/>
  <c r="Q72" i="17"/>
  <c r="O72" i="17"/>
  <c r="K72" i="17"/>
  <c r="I72" i="17"/>
  <c r="I70" i="17" s="1"/>
  <c r="G72" i="17"/>
  <c r="M72" i="17" s="1"/>
  <c r="M70" i="17" s="1"/>
  <c r="V71" i="17"/>
  <c r="V70" i="17" s="1"/>
  <c r="Q71" i="17"/>
  <c r="O71" i="17"/>
  <c r="M71" i="17"/>
  <c r="K71" i="17"/>
  <c r="I71" i="17"/>
  <c r="G71" i="17"/>
  <c r="G70" i="17" s="1"/>
  <c r="Q70" i="17"/>
  <c r="V68" i="17"/>
  <c r="Q68" i="17"/>
  <c r="O68" i="17"/>
  <c r="M68" i="17"/>
  <c r="K68" i="17"/>
  <c r="I68" i="17"/>
  <c r="G68" i="17"/>
  <c r="V67" i="17"/>
  <c r="Q67" i="17"/>
  <c r="O67" i="17"/>
  <c r="M67" i="17"/>
  <c r="K67" i="17"/>
  <c r="I67" i="17"/>
  <c r="G67" i="17"/>
  <c r="V66" i="17"/>
  <c r="Q66" i="17"/>
  <c r="O66" i="17"/>
  <c r="K66" i="17"/>
  <c r="I66" i="17"/>
  <c r="G66" i="17"/>
  <c r="M66" i="17" s="1"/>
  <c r="V65" i="17"/>
  <c r="Q65" i="17"/>
  <c r="O65" i="17"/>
  <c r="K65" i="17"/>
  <c r="I65" i="17"/>
  <c r="G65" i="17"/>
  <c r="M65" i="17" s="1"/>
  <c r="V64" i="17"/>
  <c r="Q64" i="17"/>
  <c r="O64" i="17"/>
  <c r="K64" i="17"/>
  <c r="I64" i="17"/>
  <c r="G64" i="17"/>
  <c r="M64" i="17" s="1"/>
  <c r="V63" i="17"/>
  <c r="Q63" i="17"/>
  <c r="O63" i="17"/>
  <c r="K63" i="17"/>
  <c r="I63" i="17"/>
  <c r="G63" i="17"/>
  <c r="M63" i="17" s="1"/>
  <c r="V62" i="17"/>
  <c r="Q62" i="17"/>
  <c r="O62" i="17"/>
  <c r="M62" i="17"/>
  <c r="K62" i="17"/>
  <c r="I62" i="17"/>
  <c r="G62" i="17"/>
  <c r="V61" i="17"/>
  <c r="Q61" i="17"/>
  <c r="O61" i="17"/>
  <c r="M61" i="17"/>
  <c r="K61" i="17"/>
  <c r="I61" i="17"/>
  <c r="G61" i="17"/>
  <c r="V60" i="17"/>
  <c r="Q60" i="17"/>
  <c r="O60" i="17"/>
  <c r="M60" i="17"/>
  <c r="K60" i="17"/>
  <c r="I60" i="17"/>
  <c r="G60" i="17"/>
  <c r="V59" i="17"/>
  <c r="Q59" i="17"/>
  <c r="O59" i="17"/>
  <c r="M59" i="17"/>
  <c r="K59" i="17"/>
  <c r="I59" i="17"/>
  <c r="G59" i="17"/>
  <c r="V58" i="17"/>
  <c r="Q58" i="17"/>
  <c r="O58" i="17"/>
  <c r="K58" i="17"/>
  <c r="I58" i="17"/>
  <c r="G58" i="17"/>
  <c r="M58" i="17" s="1"/>
  <c r="V57" i="17"/>
  <c r="Q57" i="17"/>
  <c r="O57" i="17"/>
  <c r="K57" i="17"/>
  <c r="I57" i="17"/>
  <c r="G57" i="17"/>
  <c r="M57" i="17" s="1"/>
  <c r="V56" i="17"/>
  <c r="Q56" i="17"/>
  <c r="O56" i="17"/>
  <c r="K56" i="17"/>
  <c r="I56" i="17"/>
  <c r="G56" i="17"/>
  <c r="M56" i="17" s="1"/>
  <c r="V55" i="17"/>
  <c r="Q55" i="17"/>
  <c r="O55" i="17"/>
  <c r="K55" i="17"/>
  <c r="I55" i="17"/>
  <c r="G55" i="17"/>
  <c r="M55" i="17" s="1"/>
  <c r="V54" i="17"/>
  <c r="Q54" i="17"/>
  <c r="O54" i="17"/>
  <c r="M54" i="17"/>
  <c r="K54" i="17"/>
  <c r="I54" i="17"/>
  <c r="G54" i="17"/>
  <c r="V53" i="17"/>
  <c r="Q53" i="17"/>
  <c r="O53" i="17"/>
  <c r="M53" i="17"/>
  <c r="K53" i="17"/>
  <c r="I53" i="17"/>
  <c r="G53" i="17"/>
  <c r="V52" i="17"/>
  <c r="Q52" i="17"/>
  <c r="O52" i="17"/>
  <c r="M52" i="17"/>
  <c r="K52" i="17"/>
  <c r="I52" i="17"/>
  <c r="G52" i="17"/>
  <c r="V51" i="17"/>
  <c r="Q51" i="17"/>
  <c r="O51" i="17"/>
  <c r="M51" i="17"/>
  <c r="K51" i="17"/>
  <c r="I51" i="17"/>
  <c r="G51" i="17"/>
  <c r="V50" i="17"/>
  <c r="Q50" i="17"/>
  <c r="O50" i="17"/>
  <c r="K50" i="17"/>
  <c r="I50" i="17"/>
  <c r="G50" i="17"/>
  <c r="M50" i="17" s="1"/>
  <c r="V49" i="17"/>
  <c r="Q49" i="17"/>
  <c r="O49" i="17"/>
  <c r="K49" i="17"/>
  <c r="I49" i="17"/>
  <c r="G49" i="17"/>
  <c r="M49" i="17" s="1"/>
  <c r="V48" i="17"/>
  <c r="Q48" i="17"/>
  <c r="O48" i="17"/>
  <c r="K48" i="17"/>
  <c r="I48" i="17"/>
  <c r="G48" i="17"/>
  <c r="M48" i="17" s="1"/>
  <c r="V47" i="17"/>
  <c r="Q47" i="17"/>
  <c r="O47" i="17"/>
  <c r="K47" i="17"/>
  <c r="I47" i="17"/>
  <c r="G47" i="17"/>
  <c r="M47" i="17" s="1"/>
  <c r="V46" i="17"/>
  <c r="Q46" i="17"/>
  <c r="O46" i="17"/>
  <c r="M46" i="17"/>
  <c r="K46" i="17"/>
  <c r="I46" i="17"/>
  <c r="G46" i="17"/>
  <c r="V45" i="17"/>
  <c r="Q45" i="17"/>
  <c r="O45" i="17"/>
  <c r="M45" i="17"/>
  <c r="K45" i="17"/>
  <c r="I45" i="17"/>
  <c r="G45" i="17"/>
  <c r="V44" i="17"/>
  <c r="Q44" i="17"/>
  <c r="O44" i="17"/>
  <c r="M44" i="17"/>
  <c r="K44" i="17"/>
  <c r="I44" i="17"/>
  <c r="G44" i="17"/>
  <c r="V43" i="17"/>
  <c r="Q43" i="17"/>
  <c r="O43" i="17"/>
  <c r="M43" i="17"/>
  <c r="K43" i="17"/>
  <c r="I43" i="17"/>
  <c r="G43" i="17"/>
  <c r="V42" i="17"/>
  <c r="Q42" i="17"/>
  <c r="O42" i="17"/>
  <c r="K42" i="17"/>
  <c r="I42" i="17"/>
  <c r="G42" i="17"/>
  <c r="M42" i="17" s="1"/>
  <c r="V41" i="17"/>
  <c r="Q41" i="17"/>
  <c r="O41" i="17"/>
  <c r="K41" i="17"/>
  <c r="I41" i="17"/>
  <c r="G41" i="17"/>
  <c r="M41" i="17" s="1"/>
  <c r="V40" i="17"/>
  <c r="Q40" i="17"/>
  <c r="O40" i="17"/>
  <c r="K40" i="17"/>
  <c r="I40" i="17"/>
  <c r="G40" i="17"/>
  <c r="M40" i="17" s="1"/>
  <c r="V39" i="17"/>
  <c r="Q39" i="17"/>
  <c r="O39" i="17"/>
  <c r="K39" i="17"/>
  <c r="I39" i="17"/>
  <c r="G39" i="17"/>
  <c r="M39" i="17" s="1"/>
  <c r="V38" i="17"/>
  <c r="Q38" i="17"/>
  <c r="O38" i="17"/>
  <c r="M38" i="17"/>
  <c r="K38" i="17"/>
  <c r="I38" i="17"/>
  <c r="G38" i="17"/>
  <c r="V37" i="17"/>
  <c r="Q37" i="17"/>
  <c r="O37" i="17"/>
  <c r="M37" i="17"/>
  <c r="K37" i="17"/>
  <c r="I37" i="17"/>
  <c r="G37" i="17"/>
  <c r="V36" i="17"/>
  <c r="Q36" i="17"/>
  <c r="O36" i="17"/>
  <c r="M36" i="17"/>
  <c r="K36" i="17"/>
  <c r="I36" i="17"/>
  <c r="G36" i="17"/>
  <c r="V35" i="17"/>
  <c r="Q35" i="17"/>
  <c r="O35" i="17"/>
  <c r="M35" i="17"/>
  <c r="K35" i="17"/>
  <c r="I35" i="17"/>
  <c r="G35" i="17"/>
  <c r="V34" i="17"/>
  <c r="Q34" i="17"/>
  <c r="O34" i="17"/>
  <c r="K34" i="17"/>
  <c r="I34" i="17"/>
  <c r="G34" i="17"/>
  <c r="M34" i="17" s="1"/>
  <c r="V33" i="17"/>
  <c r="Q33" i="17"/>
  <c r="O33" i="17"/>
  <c r="K33" i="17"/>
  <c r="I33" i="17"/>
  <c r="G33" i="17"/>
  <c r="M33" i="17" s="1"/>
  <c r="V32" i="17"/>
  <c r="Q32" i="17"/>
  <c r="O32" i="17"/>
  <c r="K32" i="17"/>
  <c r="I32" i="17"/>
  <c r="G32" i="17"/>
  <c r="M32" i="17" s="1"/>
  <c r="V31" i="17"/>
  <c r="Q31" i="17"/>
  <c r="O31" i="17"/>
  <c r="K31" i="17"/>
  <c r="I31" i="17"/>
  <c r="G31" i="17"/>
  <c r="M31" i="17" s="1"/>
  <c r="V30" i="17"/>
  <c r="Q30" i="17"/>
  <c r="O30" i="17"/>
  <c r="M30" i="17"/>
  <c r="K30" i="17"/>
  <c r="I30" i="17"/>
  <c r="G30" i="17"/>
  <c r="V28" i="17"/>
  <c r="Q28" i="17"/>
  <c r="O28" i="17"/>
  <c r="M28" i="17"/>
  <c r="K28" i="17"/>
  <c r="I28" i="17"/>
  <c r="G28" i="17"/>
  <c r="V27" i="17"/>
  <c r="Q27" i="17"/>
  <c r="O27" i="17"/>
  <c r="M27" i="17"/>
  <c r="K27" i="17"/>
  <c r="I27" i="17"/>
  <c r="G27" i="17"/>
  <c r="V26" i="17"/>
  <c r="Q26" i="17"/>
  <c r="O26" i="17"/>
  <c r="M26" i="17"/>
  <c r="K26" i="17"/>
  <c r="I26" i="17"/>
  <c r="G26" i="17"/>
  <c r="V25" i="17"/>
  <c r="Q25" i="17"/>
  <c r="O25" i="17"/>
  <c r="K25" i="17"/>
  <c r="K17" i="17" s="1"/>
  <c r="I25" i="17"/>
  <c r="G25" i="17"/>
  <c r="M25" i="17" s="1"/>
  <c r="V24" i="17"/>
  <c r="Q24" i="17"/>
  <c r="O24" i="17"/>
  <c r="K24" i="17"/>
  <c r="I24" i="17"/>
  <c r="G24" i="17"/>
  <c r="M24" i="17" s="1"/>
  <c r="V23" i="17"/>
  <c r="Q23" i="17"/>
  <c r="O23" i="17"/>
  <c r="K23" i="17"/>
  <c r="I23" i="17"/>
  <c r="G23" i="17"/>
  <c r="M23" i="17" s="1"/>
  <c r="V22" i="17"/>
  <c r="Q22" i="17"/>
  <c r="O22" i="17"/>
  <c r="K22" i="17"/>
  <c r="I22" i="17"/>
  <c r="G22" i="17"/>
  <c r="M22" i="17" s="1"/>
  <c r="V21" i="17"/>
  <c r="Q21" i="17"/>
  <c r="O21" i="17"/>
  <c r="M21" i="17"/>
  <c r="K21" i="17"/>
  <c r="I21" i="17"/>
  <c r="G21" i="17"/>
  <c r="V20" i="17"/>
  <c r="Q20" i="17"/>
  <c r="O20" i="17"/>
  <c r="M20" i="17"/>
  <c r="K20" i="17"/>
  <c r="I20" i="17"/>
  <c r="G20" i="17"/>
  <c r="V19" i="17"/>
  <c r="Q19" i="17"/>
  <c r="O19" i="17"/>
  <c r="M19" i="17"/>
  <c r="K19" i="17"/>
  <c r="I19" i="17"/>
  <c r="G19" i="17"/>
  <c r="V18" i="17"/>
  <c r="Q18" i="17"/>
  <c r="O18" i="17"/>
  <c r="M18" i="17"/>
  <c r="K18" i="17"/>
  <c r="I18" i="17"/>
  <c r="I17" i="17" s="1"/>
  <c r="G18" i="17"/>
  <c r="G17" i="17"/>
  <c r="V16" i="17"/>
  <c r="Q16" i="17"/>
  <c r="O16" i="17"/>
  <c r="K16" i="17"/>
  <c r="I16" i="17"/>
  <c r="G16" i="17"/>
  <c r="M16" i="17" s="1"/>
  <c r="V15" i="17"/>
  <c r="Q15" i="17"/>
  <c r="O15" i="17"/>
  <c r="K15" i="17"/>
  <c r="I15" i="17"/>
  <c r="G15" i="17"/>
  <c r="M15" i="17" s="1"/>
  <c r="V14" i="17"/>
  <c r="Q14" i="17"/>
  <c r="O14" i="17"/>
  <c r="K14" i="17"/>
  <c r="I14" i="17"/>
  <c r="G14" i="17"/>
  <c r="M14" i="17" s="1"/>
  <c r="V13" i="17"/>
  <c r="Q13" i="17"/>
  <c r="O13" i="17"/>
  <c r="M13" i="17"/>
  <c r="K13" i="17"/>
  <c r="I13" i="17"/>
  <c r="G13" i="17"/>
  <c r="V12" i="17"/>
  <c r="Q12" i="17"/>
  <c r="O12" i="17"/>
  <c r="M12" i="17"/>
  <c r="K12" i="17"/>
  <c r="I12" i="17"/>
  <c r="G12" i="17"/>
  <c r="V11" i="17"/>
  <c r="Q11" i="17"/>
  <c r="O11" i="17"/>
  <c r="M11" i="17"/>
  <c r="K11" i="17"/>
  <c r="I11" i="17"/>
  <c r="G11" i="17"/>
  <c r="V10" i="17"/>
  <c r="Q10" i="17"/>
  <c r="O10" i="17"/>
  <c r="M10" i="17"/>
  <c r="K10" i="17"/>
  <c r="I10" i="17"/>
  <c r="G10" i="17"/>
  <c r="V9" i="17"/>
  <c r="Q9" i="17"/>
  <c r="O9" i="17"/>
  <c r="K9" i="17"/>
  <c r="I9" i="17"/>
  <c r="G9" i="17"/>
  <c r="I8" i="17"/>
  <c r="AF37" i="16"/>
  <c r="G46" i="1" s="1"/>
  <c r="AE37" i="16"/>
  <c r="V35" i="16"/>
  <c r="Q35" i="16"/>
  <c r="Q34" i="16" s="1"/>
  <c r="O35" i="16"/>
  <c r="O34" i="16" s="1"/>
  <c r="M35" i="16"/>
  <c r="M34" i="16" s="1"/>
  <c r="K35" i="16"/>
  <c r="I35" i="16"/>
  <c r="I34" i="16" s="1"/>
  <c r="G35" i="16"/>
  <c r="V34" i="16"/>
  <c r="K34" i="16"/>
  <c r="G34" i="16"/>
  <c r="V33" i="16"/>
  <c r="Q33" i="16"/>
  <c r="O33" i="16"/>
  <c r="K33" i="16"/>
  <c r="I33" i="16"/>
  <c r="I27" i="16" s="1"/>
  <c r="G33" i="16"/>
  <c r="M33" i="16" s="1"/>
  <c r="V32" i="16"/>
  <c r="Q32" i="16"/>
  <c r="O32" i="16"/>
  <c r="K32" i="16"/>
  <c r="I32" i="16"/>
  <c r="G32" i="16"/>
  <c r="V31" i="16"/>
  <c r="Q31" i="16"/>
  <c r="O31" i="16"/>
  <c r="K31" i="16"/>
  <c r="I31" i="16"/>
  <c r="G31" i="16"/>
  <c r="M31" i="16" s="1"/>
  <c r="V30" i="16"/>
  <c r="Q30" i="16"/>
  <c r="O30" i="16"/>
  <c r="M30" i="16"/>
  <c r="K30" i="16"/>
  <c r="I30" i="16"/>
  <c r="G30" i="16"/>
  <c r="V29" i="16"/>
  <c r="Q29" i="16"/>
  <c r="O29" i="16"/>
  <c r="M29" i="16"/>
  <c r="K29" i="16"/>
  <c r="I29" i="16"/>
  <c r="G29" i="16"/>
  <c r="V28" i="16"/>
  <c r="Q28" i="16"/>
  <c r="O28" i="16"/>
  <c r="M28" i="16"/>
  <c r="K28" i="16"/>
  <c r="K27" i="16" s="1"/>
  <c r="I28" i="16"/>
  <c r="G28" i="16"/>
  <c r="V26" i="16"/>
  <c r="Q26" i="16"/>
  <c r="O26" i="16"/>
  <c r="K26" i="16"/>
  <c r="I26" i="16"/>
  <c r="G26" i="16"/>
  <c r="M26" i="16" s="1"/>
  <c r="V25" i="16"/>
  <c r="Q25" i="16"/>
  <c r="O25" i="16"/>
  <c r="K25" i="16"/>
  <c r="I25" i="16"/>
  <c r="G25" i="16"/>
  <c r="M25" i="16" s="1"/>
  <c r="V24" i="16"/>
  <c r="V23" i="16" s="1"/>
  <c r="Q24" i="16"/>
  <c r="O24" i="16"/>
  <c r="K24" i="16"/>
  <c r="I24" i="16"/>
  <c r="G24" i="16"/>
  <c r="Q23" i="16"/>
  <c r="O23" i="16"/>
  <c r="V22" i="16"/>
  <c r="Q22" i="16"/>
  <c r="O22" i="16"/>
  <c r="M22" i="16"/>
  <c r="K22" i="16"/>
  <c r="I22" i="16"/>
  <c r="G22" i="16"/>
  <c r="V21" i="16"/>
  <c r="Q21" i="16"/>
  <c r="Q16" i="16" s="1"/>
  <c r="O21" i="16"/>
  <c r="M21" i="16"/>
  <c r="K21" i="16"/>
  <c r="I21" i="16"/>
  <c r="G21" i="16"/>
  <c r="V20" i="16"/>
  <c r="Q20" i="16"/>
  <c r="O20" i="16"/>
  <c r="M20" i="16"/>
  <c r="K20" i="16"/>
  <c r="I20" i="16"/>
  <c r="G20" i="16"/>
  <c r="V19" i="16"/>
  <c r="Q19" i="16"/>
  <c r="O19" i="16"/>
  <c r="M19" i="16"/>
  <c r="K19" i="16"/>
  <c r="I19" i="16"/>
  <c r="G19" i="16"/>
  <c r="V18" i="16"/>
  <c r="Q18" i="16"/>
  <c r="O18" i="16"/>
  <c r="K18" i="16"/>
  <c r="I18" i="16"/>
  <c r="G18" i="16"/>
  <c r="M18" i="16" s="1"/>
  <c r="V17" i="16"/>
  <c r="Q17" i="16"/>
  <c r="O17" i="16"/>
  <c r="K17" i="16"/>
  <c r="I17" i="16"/>
  <c r="I16" i="16" s="1"/>
  <c r="G17" i="16"/>
  <c r="M17" i="16" s="1"/>
  <c r="M16" i="16" s="1"/>
  <c r="V16" i="16"/>
  <c r="G16" i="16"/>
  <c r="V15" i="16"/>
  <c r="Q15" i="16"/>
  <c r="O15" i="16"/>
  <c r="K15" i="16"/>
  <c r="I15" i="16"/>
  <c r="G15" i="16"/>
  <c r="M15" i="16" s="1"/>
  <c r="V14" i="16"/>
  <c r="Q14" i="16"/>
  <c r="O14" i="16"/>
  <c r="M14" i="16"/>
  <c r="K14" i="16"/>
  <c r="I14" i="16"/>
  <c r="G14" i="16"/>
  <c r="V13" i="16"/>
  <c r="Q13" i="16"/>
  <c r="O13" i="16"/>
  <c r="M13" i="16"/>
  <c r="K13" i="16"/>
  <c r="I13" i="16"/>
  <c r="G13" i="16"/>
  <c r="V12" i="16"/>
  <c r="Q12" i="16"/>
  <c r="O12" i="16"/>
  <c r="M12" i="16"/>
  <c r="K12" i="16"/>
  <c r="K8" i="16" s="1"/>
  <c r="I12" i="16"/>
  <c r="G12" i="16"/>
  <c r="V11" i="16"/>
  <c r="Q11" i="16"/>
  <c r="O11" i="16"/>
  <c r="M11" i="16"/>
  <c r="K11" i="16"/>
  <c r="I11" i="16"/>
  <c r="G11" i="16"/>
  <c r="BA10" i="16"/>
  <c r="V9" i="16"/>
  <c r="Q9" i="16"/>
  <c r="O9" i="16"/>
  <c r="O8" i="16" s="1"/>
  <c r="M9" i="16"/>
  <c r="K9" i="16"/>
  <c r="I9" i="16"/>
  <c r="I8" i="16" s="1"/>
  <c r="G9" i="16"/>
  <c r="G8" i="16"/>
  <c r="AE369" i="15"/>
  <c r="V365" i="15"/>
  <c r="Q365" i="15"/>
  <c r="O365" i="15"/>
  <c r="K365" i="15"/>
  <c r="I365" i="15"/>
  <c r="G365" i="15"/>
  <c r="M365" i="15" s="1"/>
  <c r="V351" i="15"/>
  <c r="Q351" i="15"/>
  <c r="Q350" i="15" s="1"/>
  <c r="O351" i="15"/>
  <c r="O350" i="15" s="1"/>
  <c r="M351" i="15"/>
  <c r="M350" i="15" s="1"/>
  <c r="K351" i="15"/>
  <c r="I351" i="15"/>
  <c r="I350" i="15" s="1"/>
  <c r="G351" i="15"/>
  <c r="V350" i="15"/>
  <c r="K350" i="15"/>
  <c r="G350" i="15"/>
  <c r="V344" i="15"/>
  <c r="Q344" i="15"/>
  <c r="O344" i="15"/>
  <c r="K344" i="15"/>
  <c r="I344" i="15"/>
  <c r="G344" i="15"/>
  <c r="M344" i="15" s="1"/>
  <c r="V341" i="15"/>
  <c r="Q341" i="15"/>
  <c r="O341" i="15"/>
  <c r="K341" i="15"/>
  <c r="I341" i="15"/>
  <c r="G341" i="15"/>
  <c r="M341" i="15" s="1"/>
  <c r="V337" i="15"/>
  <c r="V296" i="15" s="1"/>
  <c r="Q337" i="15"/>
  <c r="O337" i="15"/>
  <c r="M337" i="15"/>
  <c r="K337" i="15"/>
  <c r="I337" i="15"/>
  <c r="G337" i="15"/>
  <c r="V311" i="15"/>
  <c r="Q311" i="15"/>
  <c r="O311" i="15"/>
  <c r="M311" i="15"/>
  <c r="K311" i="15"/>
  <c r="I311" i="15"/>
  <c r="G311" i="15"/>
  <c r="BA308" i="15"/>
  <c r="V307" i="15"/>
  <c r="Q307" i="15"/>
  <c r="O307" i="15"/>
  <c r="M307" i="15"/>
  <c r="K307" i="15"/>
  <c r="I307" i="15"/>
  <c r="G307" i="15"/>
  <c r="V304" i="15"/>
  <c r="Q304" i="15"/>
  <c r="O304" i="15"/>
  <c r="K304" i="15"/>
  <c r="I304" i="15"/>
  <c r="G304" i="15"/>
  <c r="M304" i="15" s="1"/>
  <c r="V300" i="15"/>
  <c r="Q300" i="15"/>
  <c r="O300" i="15"/>
  <c r="M300" i="15"/>
  <c r="K300" i="15"/>
  <c r="I300" i="15"/>
  <c r="G300" i="15"/>
  <c r="V297" i="15"/>
  <c r="Q297" i="15"/>
  <c r="O297" i="15"/>
  <c r="K297" i="15"/>
  <c r="I297" i="15"/>
  <c r="G297" i="15"/>
  <c r="I296" i="15"/>
  <c r="V286" i="15"/>
  <c r="V285" i="15" s="1"/>
  <c r="Q286" i="15"/>
  <c r="O286" i="15"/>
  <c r="K286" i="15"/>
  <c r="K285" i="15" s="1"/>
  <c r="I286" i="15"/>
  <c r="I285" i="15" s="1"/>
  <c r="G286" i="15"/>
  <c r="Q285" i="15"/>
  <c r="O285" i="15"/>
  <c r="BA265" i="15"/>
  <c r="V264" i="15"/>
  <c r="Q264" i="15"/>
  <c r="O264" i="15"/>
  <c r="M264" i="15"/>
  <c r="I264" i="15"/>
  <c r="G264" i="15"/>
  <c r="V259" i="15"/>
  <c r="V198" i="15" s="1"/>
  <c r="Q259" i="15"/>
  <c r="O259" i="15"/>
  <c r="M259" i="15"/>
  <c r="K259" i="15"/>
  <c r="I259" i="15"/>
  <c r="G259" i="15"/>
  <c r="V235" i="15"/>
  <c r="Q235" i="15"/>
  <c r="O235" i="15"/>
  <c r="K235" i="15"/>
  <c r="I235" i="15"/>
  <c r="G235" i="15"/>
  <c r="M235" i="15" s="1"/>
  <c r="BA215" i="15"/>
  <c r="V214" i="15"/>
  <c r="Q214" i="15"/>
  <c r="O214" i="15"/>
  <c r="K214" i="15"/>
  <c r="K198" i="15" s="1"/>
  <c r="I214" i="15"/>
  <c r="G214" i="15"/>
  <c r="M214" i="15" s="1"/>
  <c r="V210" i="15"/>
  <c r="Q210" i="15"/>
  <c r="O210" i="15"/>
  <c r="M210" i="15"/>
  <c r="K210" i="15"/>
  <c r="I210" i="15"/>
  <c r="G210" i="15"/>
  <c r="BA208" i="15"/>
  <c r="V207" i="15"/>
  <c r="Q207" i="15"/>
  <c r="O207" i="15"/>
  <c r="M207" i="15"/>
  <c r="K207" i="15"/>
  <c r="I207" i="15"/>
  <c r="G207" i="15"/>
  <c r="BA204" i="15"/>
  <c r="V203" i="15"/>
  <c r="Q203" i="15"/>
  <c r="O203" i="15"/>
  <c r="M203" i="15"/>
  <c r="K203" i="15"/>
  <c r="I203" i="15"/>
  <c r="G203" i="15"/>
  <c r="BA200" i="15"/>
  <c r="V199" i="15"/>
  <c r="Q199" i="15"/>
  <c r="O199" i="15"/>
  <c r="M199" i="15"/>
  <c r="M198" i="15" s="1"/>
  <c r="K199" i="15"/>
  <c r="I199" i="15"/>
  <c r="I198" i="15" s="1"/>
  <c r="G199" i="15"/>
  <c r="G198" i="15"/>
  <c r="V192" i="15"/>
  <c r="Q192" i="15"/>
  <c r="O192" i="15"/>
  <c r="K192" i="15"/>
  <c r="I192" i="15"/>
  <c r="G192" i="15"/>
  <c r="M192" i="15" s="1"/>
  <c r="V188" i="15"/>
  <c r="Q188" i="15"/>
  <c r="O188" i="15"/>
  <c r="K188" i="15"/>
  <c r="I188" i="15"/>
  <c r="G188" i="15"/>
  <c r="M188" i="15" s="1"/>
  <c r="V183" i="15"/>
  <c r="Q183" i="15"/>
  <c r="O183" i="15"/>
  <c r="K183" i="15"/>
  <c r="I183" i="15"/>
  <c r="G183" i="15"/>
  <c r="M183" i="15" s="1"/>
  <c r="V180" i="15"/>
  <c r="V170" i="15" s="1"/>
  <c r="Q180" i="15"/>
  <c r="O180" i="15"/>
  <c r="O170" i="15" s="1"/>
  <c r="M180" i="15"/>
  <c r="K180" i="15"/>
  <c r="I180" i="15"/>
  <c r="G180" i="15"/>
  <c r="V171" i="15"/>
  <c r="Q171" i="15"/>
  <c r="Q170" i="15" s="1"/>
  <c r="O171" i="15"/>
  <c r="M171" i="15"/>
  <c r="M170" i="15" s="1"/>
  <c r="K171" i="15"/>
  <c r="I171" i="15"/>
  <c r="E171" i="15"/>
  <c r="G171" i="15" s="1"/>
  <c r="K170" i="15"/>
  <c r="V156" i="15"/>
  <c r="Q156" i="15"/>
  <c r="O156" i="15"/>
  <c r="K156" i="15"/>
  <c r="I156" i="15"/>
  <c r="G156" i="15"/>
  <c r="M156" i="15" s="1"/>
  <c r="V152" i="15"/>
  <c r="Q152" i="15"/>
  <c r="O152" i="15"/>
  <c r="M152" i="15"/>
  <c r="K152" i="15"/>
  <c r="I152" i="15"/>
  <c r="G152" i="15"/>
  <c r="BA150" i="15"/>
  <c r="V149" i="15"/>
  <c r="Q149" i="15"/>
  <c r="O149" i="15"/>
  <c r="M149" i="15"/>
  <c r="K149" i="15"/>
  <c r="I149" i="15"/>
  <c r="G149" i="15"/>
  <c r="BA146" i="15"/>
  <c r="V145" i="15"/>
  <c r="Q145" i="15"/>
  <c r="O145" i="15"/>
  <c r="M145" i="15"/>
  <c r="K145" i="15"/>
  <c r="I145" i="15"/>
  <c r="G145" i="15"/>
  <c r="V142" i="15"/>
  <c r="Q142" i="15"/>
  <c r="O142" i="15"/>
  <c r="K142" i="15"/>
  <c r="I142" i="15"/>
  <c r="G142" i="15"/>
  <c r="M142" i="15" s="1"/>
  <c r="V133" i="15"/>
  <c r="Q133" i="15"/>
  <c r="O133" i="15"/>
  <c r="K133" i="15"/>
  <c r="I133" i="15"/>
  <c r="G133" i="15"/>
  <c r="M133" i="15" s="1"/>
  <c r="V129" i="15"/>
  <c r="Q129" i="15"/>
  <c r="O129" i="15"/>
  <c r="K129" i="15"/>
  <c r="G129" i="15"/>
  <c r="M129" i="15" s="1"/>
  <c r="V126" i="15"/>
  <c r="Q126" i="15"/>
  <c r="O126" i="15"/>
  <c r="M126" i="15"/>
  <c r="K126" i="15"/>
  <c r="I126" i="15"/>
  <c r="G126" i="15"/>
  <c r="V117" i="15"/>
  <c r="Q117" i="15"/>
  <c r="O117" i="15"/>
  <c r="M117" i="15"/>
  <c r="K117" i="15"/>
  <c r="I117" i="15"/>
  <c r="G117" i="15"/>
  <c r="BA115" i="15"/>
  <c r="V114" i="15"/>
  <c r="Q114" i="15"/>
  <c r="O114" i="15"/>
  <c r="M114" i="15"/>
  <c r="K114" i="15"/>
  <c r="I114" i="15"/>
  <c r="G114" i="15"/>
  <c r="BA106" i="15"/>
  <c r="V105" i="15"/>
  <c r="Q105" i="15"/>
  <c r="O105" i="15"/>
  <c r="M105" i="15"/>
  <c r="K105" i="15"/>
  <c r="I105" i="15"/>
  <c r="G105" i="15"/>
  <c r="V90" i="15"/>
  <c r="Q90" i="15"/>
  <c r="O90" i="15"/>
  <c r="K90" i="15"/>
  <c r="I90" i="15"/>
  <c r="G90" i="15"/>
  <c r="M90" i="15" s="1"/>
  <c r="V84" i="15"/>
  <c r="O84" i="15"/>
  <c r="K84" i="15"/>
  <c r="I84" i="15"/>
  <c r="G84" i="15"/>
  <c r="M84" i="15" s="1"/>
  <c r="V77" i="15"/>
  <c r="Q77" i="15"/>
  <c r="O77" i="15"/>
  <c r="K77" i="15"/>
  <c r="I77" i="15"/>
  <c r="G77" i="15"/>
  <c r="M77" i="15" s="1"/>
  <c r="BA75" i="15"/>
  <c r="V74" i="15"/>
  <c r="Q74" i="15"/>
  <c r="O74" i="15"/>
  <c r="K74" i="15"/>
  <c r="I74" i="15"/>
  <c r="G74" i="15"/>
  <c r="M74" i="15" s="1"/>
  <c r="BA64" i="15"/>
  <c r="V63" i="15"/>
  <c r="Q63" i="15"/>
  <c r="O63" i="15"/>
  <c r="K63" i="15"/>
  <c r="I63" i="15"/>
  <c r="I8" i="15" s="1"/>
  <c r="G63" i="15"/>
  <c r="M63" i="15" s="1"/>
  <c r="V58" i="15"/>
  <c r="Q58" i="15"/>
  <c r="O58" i="15"/>
  <c r="K58" i="15"/>
  <c r="I58" i="15"/>
  <c r="G58" i="15"/>
  <c r="V51" i="15"/>
  <c r="Q51" i="15"/>
  <c r="O51" i="15"/>
  <c r="K51" i="15"/>
  <c r="I51" i="15"/>
  <c r="G51" i="15"/>
  <c r="M51" i="15" s="1"/>
  <c r="V29" i="15"/>
  <c r="Q29" i="15"/>
  <c r="O29" i="15"/>
  <c r="M29" i="15"/>
  <c r="K29" i="15"/>
  <c r="I29" i="15"/>
  <c r="G29" i="15"/>
  <c r="V9" i="15"/>
  <c r="Q9" i="15"/>
  <c r="O9" i="15"/>
  <c r="M9" i="15"/>
  <c r="K9" i="15"/>
  <c r="I9" i="15"/>
  <c r="G9" i="15"/>
  <c r="AE189" i="14"/>
  <c r="V186" i="14"/>
  <c r="Q186" i="14"/>
  <c r="O186" i="14"/>
  <c r="M186" i="14"/>
  <c r="K186" i="14"/>
  <c r="I186" i="14"/>
  <c r="G186" i="14"/>
  <c r="V184" i="14"/>
  <c r="Q184" i="14"/>
  <c r="O184" i="14"/>
  <c r="M184" i="14"/>
  <c r="K184" i="14"/>
  <c r="I184" i="14"/>
  <c r="G184" i="14"/>
  <c r="V182" i="14"/>
  <c r="Q182" i="14"/>
  <c r="O182" i="14"/>
  <c r="K182" i="14"/>
  <c r="I182" i="14"/>
  <c r="G182" i="14"/>
  <c r="M182" i="14" s="1"/>
  <c r="V180" i="14"/>
  <c r="Q180" i="14"/>
  <c r="O180" i="14"/>
  <c r="M180" i="14"/>
  <c r="K180" i="14"/>
  <c r="I180" i="14"/>
  <c r="G180" i="14"/>
  <c r="V178" i="14"/>
  <c r="Q178" i="14"/>
  <c r="O178" i="14"/>
  <c r="K178" i="14"/>
  <c r="I178" i="14"/>
  <c r="G178" i="14"/>
  <c r="M178" i="14" s="1"/>
  <c r="V176" i="14"/>
  <c r="Q176" i="14"/>
  <c r="O176" i="14"/>
  <c r="M176" i="14"/>
  <c r="K176" i="14"/>
  <c r="I176" i="14"/>
  <c r="G176" i="14"/>
  <c r="V174" i="14"/>
  <c r="Q174" i="14"/>
  <c r="O174" i="14"/>
  <c r="K174" i="14"/>
  <c r="I174" i="14"/>
  <c r="G174" i="14"/>
  <c r="M174" i="14" s="1"/>
  <c r="V172" i="14"/>
  <c r="Q172" i="14"/>
  <c r="O172" i="14"/>
  <c r="M172" i="14"/>
  <c r="K172" i="14"/>
  <c r="I172" i="14"/>
  <c r="G172" i="14"/>
  <c r="V170" i="14"/>
  <c r="Q170" i="14"/>
  <c r="O170" i="14"/>
  <c r="M170" i="14"/>
  <c r="K170" i="14"/>
  <c r="I170" i="14"/>
  <c r="G170" i="14"/>
  <c r="V168" i="14"/>
  <c r="Q168" i="14"/>
  <c r="K168" i="14"/>
  <c r="I168" i="14"/>
  <c r="G168" i="14"/>
  <c r="M168" i="14" s="1"/>
  <c r="V166" i="14"/>
  <c r="Q166" i="14"/>
  <c r="O166" i="14"/>
  <c r="M166" i="14"/>
  <c r="K166" i="14"/>
  <c r="I166" i="14"/>
  <c r="G166" i="14"/>
  <c r="V165" i="14"/>
  <c r="Q165" i="14"/>
  <c r="O165" i="14"/>
  <c r="K165" i="14"/>
  <c r="I165" i="14"/>
  <c r="G165" i="14"/>
  <c r="M165" i="14" s="1"/>
  <c r="V155" i="14"/>
  <c r="Q155" i="14"/>
  <c r="O155" i="14"/>
  <c r="M155" i="14"/>
  <c r="K155" i="14"/>
  <c r="I155" i="14"/>
  <c r="G155" i="14"/>
  <c r="V143" i="14"/>
  <c r="Q143" i="14"/>
  <c r="O143" i="14"/>
  <c r="K143" i="14"/>
  <c r="I143" i="14"/>
  <c r="G143" i="14"/>
  <c r="M143" i="14" s="1"/>
  <c r="V139" i="14"/>
  <c r="Q139" i="14"/>
  <c r="O139" i="14"/>
  <c r="M139" i="14"/>
  <c r="K139" i="14"/>
  <c r="I139" i="14"/>
  <c r="G139" i="14"/>
  <c r="V136" i="14"/>
  <c r="O136" i="14"/>
  <c r="M136" i="14"/>
  <c r="K136" i="14"/>
  <c r="I136" i="14"/>
  <c r="G136" i="14"/>
  <c r="V126" i="14"/>
  <c r="Q126" i="14"/>
  <c r="O126" i="14"/>
  <c r="K126" i="14"/>
  <c r="I126" i="14"/>
  <c r="G126" i="14"/>
  <c r="M126" i="14" s="1"/>
  <c r="V123" i="14"/>
  <c r="Q123" i="14"/>
  <c r="M123" i="14"/>
  <c r="K123" i="14"/>
  <c r="G123" i="14"/>
  <c r="V119" i="14"/>
  <c r="Q119" i="14"/>
  <c r="O119" i="14"/>
  <c r="K119" i="14"/>
  <c r="I119" i="14"/>
  <c r="G119" i="14"/>
  <c r="M119" i="14" s="1"/>
  <c r="V115" i="14"/>
  <c r="Q115" i="14"/>
  <c r="O115" i="14"/>
  <c r="M115" i="14"/>
  <c r="K115" i="14"/>
  <c r="I115" i="14"/>
  <c r="G115" i="14"/>
  <c r="V111" i="14"/>
  <c r="Q111" i="14"/>
  <c r="O111" i="14"/>
  <c r="M111" i="14"/>
  <c r="K111" i="14"/>
  <c r="I111" i="14"/>
  <c r="G111" i="14"/>
  <c r="V102" i="14"/>
  <c r="Q102" i="14"/>
  <c r="O102" i="14"/>
  <c r="M102" i="14"/>
  <c r="K102" i="14"/>
  <c r="I102" i="14"/>
  <c r="G102" i="14"/>
  <c r="V99" i="14"/>
  <c r="Q99" i="14"/>
  <c r="O99" i="14"/>
  <c r="K99" i="14"/>
  <c r="I99" i="14"/>
  <c r="G99" i="14"/>
  <c r="M99" i="14" s="1"/>
  <c r="V87" i="14"/>
  <c r="Q87" i="14"/>
  <c r="O87" i="14"/>
  <c r="M87" i="14"/>
  <c r="K87" i="14"/>
  <c r="I87" i="14"/>
  <c r="I8" i="14" s="1"/>
  <c r="G87" i="14"/>
  <c r="V79" i="14"/>
  <c r="Q79" i="14"/>
  <c r="O79" i="14"/>
  <c r="K79" i="14"/>
  <c r="I79" i="14"/>
  <c r="G79" i="14"/>
  <c r="M79" i="14" s="1"/>
  <c r="V71" i="14"/>
  <c r="Q71" i="14"/>
  <c r="O71" i="14"/>
  <c r="M71" i="14"/>
  <c r="K71" i="14"/>
  <c r="I71" i="14"/>
  <c r="G71" i="14"/>
  <c r="V62" i="14"/>
  <c r="Q62" i="14"/>
  <c r="O62" i="14"/>
  <c r="K62" i="14"/>
  <c r="I62" i="14"/>
  <c r="G62" i="14"/>
  <c r="M62" i="14" s="1"/>
  <c r="V54" i="14"/>
  <c r="Q54" i="14"/>
  <c r="O54" i="14"/>
  <c r="M54" i="14"/>
  <c r="K54" i="14"/>
  <c r="I54" i="14"/>
  <c r="G54" i="14"/>
  <c r="V50" i="14"/>
  <c r="Q50" i="14"/>
  <c r="O50" i="14"/>
  <c r="M50" i="14"/>
  <c r="K50" i="14"/>
  <c r="I50" i="14"/>
  <c r="G50" i="14"/>
  <c r="V47" i="14"/>
  <c r="Q47" i="14"/>
  <c r="O47" i="14"/>
  <c r="M47" i="14"/>
  <c r="K47" i="14"/>
  <c r="I47" i="14"/>
  <c r="G47" i="14"/>
  <c r="V44" i="14"/>
  <c r="Q44" i="14"/>
  <c r="O44" i="14"/>
  <c r="K44" i="14"/>
  <c r="I44" i="14"/>
  <c r="G44" i="14"/>
  <c r="M44" i="14" s="1"/>
  <c r="V39" i="14"/>
  <c r="Q39" i="14"/>
  <c r="O39" i="14"/>
  <c r="M39" i="14"/>
  <c r="K39" i="14"/>
  <c r="I39" i="14"/>
  <c r="G39" i="14"/>
  <c r="V36" i="14"/>
  <c r="Q36" i="14"/>
  <c r="O36" i="14"/>
  <c r="K36" i="14"/>
  <c r="I36" i="14"/>
  <c r="G36" i="14"/>
  <c r="M36" i="14" s="1"/>
  <c r="V34" i="14"/>
  <c r="Q34" i="14"/>
  <c r="O34" i="14"/>
  <c r="M34" i="14"/>
  <c r="K34" i="14"/>
  <c r="I34" i="14"/>
  <c r="G34" i="14"/>
  <c r="V32" i="14"/>
  <c r="Q32" i="14"/>
  <c r="O32" i="14"/>
  <c r="K32" i="14"/>
  <c r="I32" i="14"/>
  <c r="G32" i="14"/>
  <c r="V30" i="14"/>
  <c r="Q30" i="14"/>
  <c r="O30" i="14"/>
  <c r="M30" i="14"/>
  <c r="K30" i="14"/>
  <c r="I30" i="14"/>
  <c r="G30" i="14"/>
  <c r="V25" i="14"/>
  <c r="Q25" i="14"/>
  <c r="O25" i="14"/>
  <c r="M25" i="14"/>
  <c r="K25" i="14"/>
  <c r="I25" i="14"/>
  <c r="G25" i="14"/>
  <c r="V13" i="14"/>
  <c r="Q13" i="14"/>
  <c r="O13" i="14"/>
  <c r="M13" i="14"/>
  <c r="K13" i="14"/>
  <c r="I13" i="14"/>
  <c r="G13" i="14"/>
  <c r="V9" i="14"/>
  <c r="V8" i="14" s="1"/>
  <c r="Q9" i="14"/>
  <c r="Q8" i="14" s="1"/>
  <c r="O9" i="14"/>
  <c r="K9" i="14"/>
  <c r="I9" i="14"/>
  <c r="G9" i="14"/>
  <c r="AE1933" i="13"/>
  <c r="F42" i="1" s="1"/>
  <c r="V1929" i="13"/>
  <c r="V1928" i="13" s="1"/>
  <c r="Q1929" i="13"/>
  <c r="Q1928" i="13" s="1"/>
  <c r="O1929" i="13"/>
  <c r="M1929" i="13"/>
  <c r="M1928" i="13" s="1"/>
  <c r="K1929" i="13"/>
  <c r="I1929" i="13"/>
  <c r="G1929" i="13"/>
  <c r="G1928" i="13" s="1"/>
  <c r="O1928" i="13"/>
  <c r="K1928" i="13"/>
  <c r="I1928" i="13"/>
  <c r="V1922" i="13"/>
  <c r="V1915" i="13" s="1"/>
  <c r="Q1922" i="13"/>
  <c r="O1922" i="13"/>
  <c r="M1922" i="13"/>
  <c r="K1922" i="13"/>
  <c r="I1922" i="13"/>
  <c r="G1922" i="13"/>
  <c r="V1916" i="13"/>
  <c r="Q1916" i="13"/>
  <c r="Q1915" i="13" s="1"/>
  <c r="O1916" i="13"/>
  <c r="K1916" i="13"/>
  <c r="K1915" i="13" s="1"/>
  <c r="I1916" i="13"/>
  <c r="G1916" i="13"/>
  <c r="O1915" i="13"/>
  <c r="I1915" i="13"/>
  <c r="V1904" i="13"/>
  <c r="Q1904" i="13"/>
  <c r="O1904" i="13"/>
  <c r="K1904" i="13"/>
  <c r="I1904" i="13"/>
  <c r="G1904" i="13"/>
  <c r="V1901" i="13"/>
  <c r="Q1901" i="13"/>
  <c r="Q1884" i="13" s="1"/>
  <c r="O1901" i="13"/>
  <c r="M1901" i="13"/>
  <c r="K1901" i="13"/>
  <c r="K1884" i="13" s="1"/>
  <c r="I1901" i="13"/>
  <c r="G1901" i="13"/>
  <c r="V1885" i="13"/>
  <c r="Q1885" i="13"/>
  <c r="O1885" i="13"/>
  <c r="O1884" i="13" s="1"/>
  <c r="M1885" i="13"/>
  <c r="K1885" i="13"/>
  <c r="I1885" i="13"/>
  <c r="I1884" i="13" s="1"/>
  <c r="G1885" i="13"/>
  <c r="V1883" i="13"/>
  <c r="Q1883" i="13"/>
  <c r="O1883" i="13"/>
  <c r="K1883" i="13"/>
  <c r="I1883" i="13"/>
  <c r="G1883" i="13"/>
  <c r="M1883" i="13" s="1"/>
  <c r="Q1879" i="13"/>
  <c r="O1879" i="13"/>
  <c r="K1879" i="13"/>
  <c r="K1838" i="13" s="1"/>
  <c r="I1879" i="13"/>
  <c r="G1879" i="13"/>
  <c r="M1879" i="13" s="1"/>
  <c r="V1859" i="13"/>
  <c r="Q1859" i="13"/>
  <c r="O1859" i="13"/>
  <c r="M1859" i="13"/>
  <c r="K1859" i="13"/>
  <c r="I1859" i="13"/>
  <c r="G1859" i="13"/>
  <c r="V1839" i="13"/>
  <c r="V1838" i="13" s="1"/>
  <c r="Q1839" i="13"/>
  <c r="O1839" i="13"/>
  <c r="K1839" i="13"/>
  <c r="I1839" i="13"/>
  <c r="G1839" i="13"/>
  <c r="Q1838" i="13"/>
  <c r="V1836" i="13"/>
  <c r="Q1836" i="13"/>
  <c r="O1836" i="13"/>
  <c r="M1836" i="13"/>
  <c r="K1836" i="13"/>
  <c r="I1836" i="13"/>
  <c r="I1830" i="13" s="1"/>
  <c r="G1836" i="13"/>
  <c r="V1831" i="13"/>
  <c r="V1830" i="13" s="1"/>
  <c r="Q1831" i="13"/>
  <c r="Q1830" i="13" s="1"/>
  <c r="O1831" i="13"/>
  <c r="K1831" i="13"/>
  <c r="I1831" i="13"/>
  <c r="G1831" i="13"/>
  <c r="O1830" i="13"/>
  <c r="K1830" i="13"/>
  <c r="V1828" i="13"/>
  <c r="Q1828" i="13"/>
  <c r="O1828" i="13"/>
  <c r="M1828" i="13"/>
  <c r="K1828" i="13"/>
  <c r="I1828" i="13"/>
  <c r="G1828" i="13"/>
  <c r="V1823" i="13"/>
  <c r="Q1823" i="13"/>
  <c r="O1823" i="13"/>
  <c r="K1823" i="13"/>
  <c r="I1823" i="13"/>
  <c r="G1823" i="13"/>
  <c r="M1823" i="13" s="1"/>
  <c r="V1816" i="13"/>
  <c r="Q1816" i="13"/>
  <c r="O1816" i="13"/>
  <c r="M1816" i="13"/>
  <c r="K1816" i="13"/>
  <c r="I1816" i="13"/>
  <c r="G1816" i="13"/>
  <c r="V1811" i="13"/>
  <c r="Q1811" i="13"/>
  <c r="O1811" i="13"/>
  <c r="M1811" i="13"/>
  <c r="K1811" i="13"/>
  <c r="I1811" i="13"/>
  <c r="G1811" i="13"/>
  <c r="V1800" i="13"/>
  <c r="Q1800" i="13"/>
  <c r="O1800" i="13"/>
  <c r="M1800" i="13"/>
  <c r="K1800" i="13"/>
  <c r="I1800" i="13"/>
  <c r="G1800" i="13"/>
  <c r="V1795" i="13"/>
  <c r="Q1795" i="13"/>
  <c r="O1795" i="13"/>
  <c r="M1795" i="13"/>
  <c r="K1795" i="13"/>
  <c r="I1795" i="13"/>
  <c r="G1795" i="13"/>
  <c r="V1792" i="13"/>
  <c r="Q1792" i="13"/>
  <c r="O1792" i="13"/>
  <c r="M1792" i="13"/>
  <c r="I1792" i="13"/>
  <c r="G1792" i="13"/>
  <c r="V1781" i="13"/>
  <c r="Q1781" i="13"/>
  <c r="O1781" i="13"/>
  <c r="M1781" i="13"/>
  <c r="K1781" i="13"/>
  <c r="I1781" i="13"/>
  <c r="G1781" i="13"/>
  <c r="V1777" i="13"/>
  <c r="Q1777" i="13"/>
  <c r="O1777" i="13"/>
  <c r="K1777" i="13"/>
  <c r="I1777" i="13"/>
  <c r="G1777" i="13"/>
  <c r="M1777" i="13" s="1"/>
  <c r="V1774" i="13"/>
  <c r="Q1774" i="13"/>
  <c r="O1774" i="13"/>
  <c r="M1774" i="13"/>
  <c r="K1774" i="13"/>
  <c r="I1774" i="13"/>
  <c r="G1774" i="13"/>
  <c r="V1771" i="13"/>
  <c r="Q1771" i="13"/>
  <c r="O1771" i="13"/>
  <c r="M1771" i="13"/>
  <c r="M1753" i="13" s="1"/>
  <c r="K1771" i="13"/>
  <c r="I1771" i="13"/>
  <c r="G1771" i="13"/>
  <c r="G1753" i="13" s="1"/>
  <c r="V1768" i="13"/>
  <c r="Q1768" i="13"/>
  <c r="Q1753" i="13" s="1"/>
  <c r="O1768" i="13"/>
  <c r="M1768" i="13"/>
  <c r="K1768" i="13"/>
  <c r="K1753" i="13" s="1"/>
  <c r="I1768" i="13"/>
  <c r="G1768" i="13"/>
  <c r="V1754" i="13"/>
  <c r="Q1754" i="13"/>
  <c r="O1754" i="13"/>
  <c r="M1754" i="13"/>
  <c r="K1754" i="13"/>
  <c r="I1754" i="13"/>
  <c r="G1754" i="13"/>
  <c r="V1751" i="13"/>
  <c r="Q1751" i="13"/>
  <c r="O1751" i="13"/>
  <c r="K1751" i="13"/>
  <c r="I1751" i="13"/>
  <c r="G1751" i="13"/>
  <c r="M1751" i="13" s="1"/>
  <c r="V1747" i="13"/>
  <c r="Q1747" i="13"/>
  <c r="O1747" i="13"/>
  <c r="M1747" i="13"/>
  <c r="K1747" i="13"/>
  <c r="I1747" i="13"/>
  <c r="I1711" i="13" s="1"/>
  <c r="G1747" i="13"/>
  <c r="V1743" i="13"/>
  <c r="Q1743" i="13"/>
  <c r="O1743" i="13"/>
  <c r="K1743" i="13"/>
  <c r="I1743" i="13"/>
  <c r="G1743" i="13"/>
  <c r="M1743" i="13" s="1"/>
  <c r="V1737" i="13"/>
  <c r="Q1737" i="13"/>
  <c r="K1737" i="13"/>
  <c r="I1737" i="13"/>
  <c r="G1737" i="13"/>
  <c r="M1737" i="13" s="1"/>
  <c r="V1728" i="13"/>
  <c r="Q1728" i="13"/>
  <c r="O1728" i="13"/>
  <c r="M1728" i="13"/>
  <c r="K1728" i="13"/>
  <c r="I1728" i="13"/>
  <c r="G1728" i="13"/>
  <c r="V1724" i="13"/>
  <c r="Q1724" i="13"/>
  <c r="O1724" i="13"/>
  <c r="M1724" i="13"/>
  <c r="K1724" i="13"/>
  <c r="I1724" i="13"/>
  <c r="G1724" i="13"/>
  <c r="V1721" i="13"/>
  <c r="Q1721" i="13"/>
  <c r="O1721" i="13"/>
  <c r="M1721" i="13"/>
  <c r="K1721" i="13"/>
  <c r="I1721" i="13"/>
  <c r="G1721" i="13"/>
  <c r="V1712" i="13"/>
  <c r="Q1712" i="13"/>
  <c r="O1712" i="13"/>
  <c r="K1712" i="13"/>
  <c r="I1712" i="13"/>
  <c r="G1712" i="13"/>
  <c r="M1712" i="13" s="1"/>
  <c r="V1711" i="13"/>
  <c r="V1709" i="13"/>
  <c r="Q1709" i="13"/>
  <c r="O1709" i="13"/>
  <c r="K1709" i="13"/>
  <c r="I1709" i="13"/>
  <c r="G1709" i="13"/>
  <c r="M1709" i="13" s="1"/>
  <c r="V1690" i="13"/>
  <c r="Q1690" i="13"/>
  <c r="O1690" i="13"/>
  <c r="M1690" i="13"/>
  <c r="K1690" i="13"/>
  <c r="I1690" i="13"/>
  <c r="G1690" i="13"/>
  <c r="V1660" i="13"/>
  <c r="Q1660" i="13"/>
  <c r="O1660" i="13"/>
  <c r="K1660" i="13"/>
  <c r="I1660" i="13"/>
  <c r="G1660" i="13"/>
  <c r="M1660" i="13" s="1"/>
  <c r="V1638" i="13"/>
  <c r="Q1638" i="13"/>
  <c r="O1638" i="13"/>
  <c r="M1638" i="13"/>
  <c r="K1638" i="13"/>
  <c r="I1638" i="13"/>
  <c r="G1638" i="13"/>
  <c r="V1616" i="13"/>
  <c r="Q1616" i="13"/>
  <c r="O1616" i="13"/>
  <c r="M1616" i="13"/>
  <c r="K1616" i="13"/>
  <c r="I1616" i="13"/>
  <c r="G1616" i="13"/>
  <c r="V1594" i="13"/>
  <c r="Q1594" i="13"/>
  <c r="Q1482" i="13" s="1"/>
  <c r="O1594" i="13"/>
  <c r="M1594" i="13"/>
  <c r="K1594" i="13"/>
  <c r="I1594" i="13"/>
  <c r="G1594" i="13"/>
  <c r="V1572" i="13"/>
  <c r="Q1572" i="13"/>
  <c r="O1572" i="13"/>
  <c r="K1572" i="13"/>
  <c r="I1572" i="13"/>
  <c r="G1572" i="13"/>
  <c r="M1572" i="13" s="1"/>
  <c r="V1550" i="13"/>
  <c r="Q1550" i="13"/>
  <c r="O1550" i="13"/>
  <c r="M1550" i="13"/>
  <c r="K1550" i="13"/>
  <c r="I1550" i="13"/>
  <c r="G1550" i="13"/>
  <c r="V1528" i="13"/>
  <c r="Q1528" i="13"/>
  <c r="O1528" i="13"/>
  <c r="K1528" i="13"/>
  <c r="I1528" i="13"/>
  <c r="G1528" i="13"/>
  <c r="M1528" i="13" s="1"/>
  <c r="V1505" i="13"/>
  <c r="Q1505" i="13"/>
  <c r="O1505" i="13"/>
  <c r="M1505" i="13"/>
  <c r="K1505" i="13"/>
  <c r="I1505" i="13"/>
  <c r="G1505" i="13"/>
  <c r="V1483" i="13"/>
  <c r="V1482" i="13" s="1"/>
  <c r="Q1483" i="13"/>
  <c r="O1483" i="13"/>
  <c r="K1483" i="13"/>
  <c r="I1483" i="13"/>
  <c r="G1483" i="13"/>
  <c r="O1482" i="13"/>
  <c r="K1482" i="13"/>
  <c r="V1480" i="13"/>
  <c r="Q1480" i="13"/>
  <c r="O1480" i="13"/>
  <c r="M1480" i="13"/>
  <c r="K1480" i="13"/>
  <c r="I1480" i="13"/>
  <c r="G1480" i="13"/>
  <c r="V1478" i="13"/>
  <c r="Q1478" i="13"/>
  <c r="O1478" i="13"/>
  <c r="K1478" i="13"/>
  <c r="I1478" i="13"/>
  <c r="G1478" i="13"/>
  <c r="M1478" i="13" s="1"/>
  <c r="V1471" i="13"/>
  <c r="Q1471" i="13"/>
  <c r="O1471" i="13"/>
  <c r="K1471" i="13"/>
  <c r="I1471" i="13"/>
  <c r="G1471" i="13"/>
  <c r="M1471" i="13" s="1"/>
  <c r="V1464" i="13"/>
  <c r="Q1464" i="13"/>
  <c r="O1464" i="13"/>
  <c r="M1464" i="13"/>
  <c r="K1464" i="13"/>
  <c r="I1464" i="13"/>
  <c r="G1464" i="13"/>
  <c r="V1454" i="13"/>
  <c r="Q1454" i="13"/>
  <c r="O1454" i="13"/>
  <c r="K1454" i="13"/>
  <c r="I1454" i="13"/>
  <c r="G1454" i="13"/>
  <c r="M1454" i="13" s="1"/>
  <c r="V1444" i="13"/>
  <c r="Q1444" i="13"/>
  <c r="O1444" i="13"/>
  <c r="K1444" i="13"/>
  <c r="I1444" i="13"/>
  <c r="G1444" i="13"/>
  <c r="M1444" i="13" s="1"/>
  <c r="V1432" i="13"/>
  <c r="Q1432" i="13"/>
  <c r="O1432" i="13"/>
  <c r="K1432" i="13"/>
  <c r="I1432" i="13"/>
  <c r="G1432" i="13"/>
  <c r="M1432" i="13" s="1"/>
  <c r="V1421" i="13"/>
  <c r="Q1421" i="13"/>
  <c r="O1421" i="13"/>
  <c r="M1421" i="13"/>
  <c r="K1421" i="13"/>
  <c r="I1421" i="13"/>
  <c r="G1421" i="13"/>
  <c r="V1413" i="13"/>
  <c r="Q1413" i="13"/>
  <c r="O1413" i="13"/>
  <c r="M1413" i="13"/>
  <c r="K1413" i="13"/>
  <c r="I1413" i="13"/>
  <c r="G1413" i="13"/>
  <c r="V1408" i="13"/>
  <c r="Q1408" i="13"/>
  <c r="O1408" i="13"/>
  <c r="M1408" i="13"/>
  <c r="K1408" i="13"/>
  <c r="I1408" i="13"/>
  <c r="G1408" i="13"/>
  <c r="V1406" i="13"/>
  <c r="Q1406" i="13"/>
  <c r="O1406" i="13"/>
  <c r="K1406" i="13"/>
  <c r="I1406" i="13"/>
  <c r="G1406" i="13"/>
  <c r="M1406" i="13" s="1"/>
  <c r="V1398" i="13"/>
  <c r="Q1398" i="13"/>
  <c r="O1398" i="13"/>
  <c r="K1398" i="13"/>
  <c r="I1398" i="13"/>
  <c r="G1398" i="13"/>
  <c r="M1398" i="13" s="1"/>
  <c r="V1387" i="13"/>
  <c r="Q1387" i="13"/>
  <c r="O1387" i="13"/>
  <c r="K1387" i="13"/>
  <c r="I1387" i="13"/>
  <c r="G1387" i="13"/>
  <c r="M1387" i="13" s="1"/>
  <c r="V1371" i="13"/>
  <c r="Q1371" i="13"/>
  <c r="O1371" i="13"/>
  <c r="K1371" i="13"/>
  <c r="I1371" i="13"/>
  <c r="G1371" i="13"/>
  <c r="M1371" i="13" s="1"/>
  <c r="V1364" i="13"/>
  <c r="Q1364" i="13"/>
  <c r="O1364" i="13"/>
  <c r="M1364" i="13"/>
  <c r="K1364" i="13"/>
  <c r="I1364" i="13"/>
  <c r="G1364" i="13"/>
  <c r="V1354" i="13"/>
  <c r="Q1354" i="13"/>
  <c r="O1354" i="13"/>
  <c r="M1354" i="13"/>
  <c r="K1354" i="13"/>
  <c r="I1354" i="13"/>
  <c r="G1354" i="13"/>
  <c r="V1343" i="13"/>
  <c r="Q1343" i="13"/>
  <c r="O1343" i="13"/>
  <c r="M1343" i="13"/>
  <c r="K1343" i="13"/>
  <c r="I1343" i="13"/>
  <c r="G1343" i="13"/>
  <c r="V1327" i="13"/>
  <c r="Q1327" i="13"/>
  <c r="O1327" i="13"/>
  <c r="K1327" i="13"/>
  <c r="I1327" i="13"/>
  <c r="G1327" i="13"/>
  <c r="M1327" i="13" s="1"/>
  <c r="V1312" i="13"/>
  <c r="Q1312" i="13"/>
  <c r="O1312" i="13"/>
  <c r="K1312" i="13"/>
  <c r="I1312" i="13"/>
  <c r="G1312" i="13"/>
  <c r="M1312" i="13" s="1"/>
  <c r="V1295" i="13"/>
  <c r="Q1295" i="13"/>
  <c r="O1295" i="13"/>
  <c r="K1295" i="13"/>
  <c r="I1295" i="13"/>
  <c r="G1295" i="13"/>
  <c r="M1295" i="13" s="1"/>
  <c r="V1279" i="13"/>
  <c r="Q1279" i="13"/>
  <c r="O1279" i="13"/>
  <c r="K1279" i="13"/>
  <c r="I1279" i="13"/>
  <c r="G1279" i="13"/>
  <c r="M1279" i="13" s="1"/>
  <c r="V1271" i="13"/>
  <c r="Q1271" i="13"/>
  <c r="O1271" i="13"/>
  <c r="K1271" i="13"/>
  <c r="I1271" i="13"/>
  <c r="G1271" i="13"/>
  <c r="M1271" i="13" s="1"/>
  <c r="V1259" i="13"/>
  <c r="Q1259" i="13"/>
  <c r="O1259" i="13"/>
  <c r="K1259" i="13"/>
  <c r="I1259" i="13"/>
  <c r="G1259" i="13"/>
  <c r="M1259" i="13" s="1"/>
  <c r="V1249" i="13"/>
  <c r="Q1249" i="13"/>
  <c r="O1249" i="13"/>
  <c r="M1249" i="13"/>
  <c r="K1249" i="13"/>
  <c r="I1249" i="13"/>
  <c r="G1249" i="13"/>
  <c r="V1241" i="13"/>
  <c r="Q1241" i="13"/>
  <c r="O1241" i="13"/>
  <c r="M1241" i="13"/>
  <c r="K1241" i="13"/>
  <c r="I1241" i="13"/>
  <c r="G1241" i="13"/>
  <c r="V1239" i="13"/>
  <c r="Q1239" i="13"/>
  <c r="O1239" i="13"/>
  <c r="K1239" i="13"/>
  <c r="I1239" i="13"/>
  <c r="G1239" i="13"/>
  <c r="M1239" i="13" s="1"/>
  <c r="V1231" i="13"/>
  <c r="Q1231" i="13"/>
  <c r="O1231" i="13"/>
  <c r="K1231" i="13"/>
  <c r="I1231" i="13"/>
  <c r="G1231" i="13"/>
  <c r="M1231" i="13" s="1"/>
  <c r="V1220" i="13"/>
  <c r="Q1220" i="13"/>
  <c r="O1220" i="13"/>
  <c r="M1220" i="13"/>
  <c r="K1220" i="13"/>
  <c r="I1220" i="13"/>
  <c r="G1220" i="13"/>
  <c r="V1214" i="13"/>
  <c r="Q1214" i="13"/>
  <c r="O1214" i="13"/>
  <c r="K1214" i="13"/>
  <c r="I1214" i="13"/>
  <c r="G1214" i="13"/>
  <c r="M1214" i="13" s="1"/>
  <c r="V1204" i="13"/>
  <c r="Q1204" i="13"/>
  <c r="O1204" i="13"/>
  <c r="K1204" i="13"/>
  <c r="I1204" i="13"/>
  <c r="G1204" i="13"/>
  <c r="M1204" i="13" s="1"/>
  <c r="V1183" i="13"/>
  <c r="Q1183" i="13"/>
  <c r="O1183" i="13"/>
  <c r="K1183" i="13"/>
  <c r="I1183" i="13"/>
  <c r="G1183" i="13"/>
  <c r="M1183" i="13" s="1"/>
  <c r="V1165" i="13"/>
  <c r="Q1165" i="13"/>
  <c r="M1165" i="13"/>
  <c r="K1165" i="13"/>
  <c r="I1165" i="13"/>
  <c r="V1139" i="13"/>
  <c r="Q1139" i="13"/>
  <c r="O1139" i="13"/>
  <c r="K1139" i="13"/>
  <c r="I1139" i="13"/>
  <c r="G1139" i="13"/>
  <c r="M1139" i="13" s="1"/>
  <c r="V1113" i="13"/>
  <c r="Q1113" i="13"/>
  <c r="O1113" i="13"/>
  <c r="K1113" i="13"/>
  <c r="I1113" i="13"/>
  <c r="G1113" i="13"/>
  <c r="M1113" i="13" s="1"/>
  <c r="V1088" i="13"/>
  <c r="Q1088" i="13"/>
  <c r="Q1059" i="13" s="1"/>
  <c r="O1088" i="13"/>
  <c r="K1088" i="13"/>
  <c r="I1088" i="13"/>
  <c r="G1088" i="13"/>
  <c r="M1088" i="13" s="1"/>
  <c r="V1066" i="13"/>
  <c r="Q1066" i="13"/>
  <c r="O1066" i="13"/>
  <c r="K1066" i="13"/>
  <c r="I1066" i="13"/>
  <c r="G1066" i="13"/>
  <c r="M1066" i="13" s="1"/>
  <c r="V1060" i="13"/>
  <c r="Q1060" i="13"/>
  <c r="O1060" i="13"/>
  <c r="M1060" i="13"/>
  <c r="K1060" i="13"/>
  <c r="I1060" i="13"/>
  <c r="G1060" i="13"/>
  <c r="V1057" i="13"/>
  <c r="Q1057" i="13"/>
  <c r="O1057" i="13"/>
  <c r="M1057" i="13"/>
  <c r="K1057" i="13"/>
  <c r="I1057" i="13"/>
  <c r="G1057" i="13"/>
  <c r="V1051" i="13"/>
  <c r="Q1051" i="13"/>
  <c r="O1051" i="13"/>
  <c r="M1051" i="13"/>
  <c r="K1051" i="13"/>
  <c r="I1051" i="13"/>
  <c r="G1051" i="13"/>
  <c r="V1039" i="13"/>
  <c r="Q1039" i="13"/>
  <c r="O1039" i="13"/>
  <c r="K1039" i="13"/>
  <c r="I1039" i="13"/>
  <c r="G1039" i="13"/>
  <c r="M1039" i="13" s="1"/>
  <c r="V1029" i="13"/>
  <c r="Q1029" i="13"/>
  <c r="O1029" i="13"/>
  <c r="K1029" i="13"/>
  <c r="I1029" i="13"/>
  <c r="G1029" i="13"/>
  <c r="M1029" i="13" s="1"/>
  <c r="V1019" i="13"/>
  <c r="Q1019" i="13"/>
  <c r="O1019" i="13"/>
  <c r="K1019" i="13"/>
  <c r="I1019" i="13"/>
  <c r="G1019" i="13"/>
  <c r="M1019" i="13" s="1"/>
  <c r="V1015" i="13"/>
  <c r="V1008" i="13" s="1"/>
  <c r="Q1015" i="13"/>
  <c r="O1015" i="13"/>
  <c r="K1015" i="13"/>
  <c r="I1015" i="13"/>
  <c r="G1015" i="13"/>
  <c r="M1015" i="13" s="1"/>
  <c r="V1012" i="13"/>
  <c r="Q1012" i="13"/>
  <c r="O1012" i="13"/>
  <c r="M1012" i="13"/>
  <c r="K1012" i="13"/>
  <c r="I1012" i="13"/>
  <c r="G1012" i="13"/>
  <c r="V1009" i="13"/>
  <c r="Q1009" i="13"/>
  <c r="O1009" i="13"/>
  <c r="M1009" i="13"/>
  <c r="K1009" i="13"/>
  <c r="K1008" i="13" s="1"/>
  <c r="I1009" i="13"/>
  <c r="G1009" i="13"/>
  <c r="V1006" i="13"/>
  <c r="Q1006" i="13"/>
  <c r="O1006" i="13"/>
  <c r="K1006" i="13"/>
  <c r="I1006" i="13"/>
  <c r="G1006" i="13"/>
  <c r="M1006" i="13" s="1"/>
  <c r="V1000" i="13"/>
  <c r="Q1000" i="13"/>
  <c r="O1000" i="13"/>
  <c r="O980" i="13" s="1"/>
  <c r="K1000" i="13"/>
  <c r="I1000" i="13"/>
  <c r="G1000" i="13"/>
  <c r="M1000" i="13" s="1"/>
  <c r="V997" i="13"/>
  <c r="Q997" i="13"/>
  <c r="O997" i="13"/>
  <c r="M997" i="13"/>
  <c r="K997" i="13"/>
  <c r="I997" i="13"/>
  <c r="G997" i="13"/>
  <c r="V993" i="13"/>
  <c r="Q993" i="13"/>
  <c r="O993" i="13"/>
  <c r="K993" i="13"/>
  <c r="I993" i="13"/>
  <c r="G993" i="13"/>
  <c r="M993" i="13" s="1"/>
  <c r="V989" i="13"/>
  <c r="Q989" i="13"/>
  <c r="O989" i="13"/>
  <c r="M989" i="13"/>
  <c r="K989" i="13"/>
  <c r="I989" i="13"/>
  <c r="I980" i="13" s="1"/>
  <c r="G989" i="13"/>
  <c r="V985" i="13"/>
  <c r="V980" i="13" s="1"/>
  <c r="Q985" i="13"/>
  <c r="O985" i="13"/>
  <c r="K985" i="13"/>
  <c r="I985" i="13"/>
  <c r="G985" i="13"/>
  <c r="V981" i="13"/>
  <c r="Q981" i="13"/>
  <c r="O981" i="13"/>
  <c r="M981" i="13"/>
  <c r="K981" i="13"/>
  <c r="I981" i="13"/>
  <c r="G981" i="13"/>
  <c r="V978" i="13"/>
  <c r="Q978" i="13"/>
  <c r="Q973" i="13" s="1"/>
  <c r="O978" i="13"/>
  <c r="K978" i="13"/>
  <c r="I978" i="13"/>
  <c r="G978" i="13"/>
  <c r="M978" i="13" s="1"/>
  <c r="V974" i="13"/>
  <c r="K974" i="13"/>
  <c r="I974" i="13"/>
  <c r="G974" i="13"/>
  <c r="V973" i="13"/>
  <c r="O973" i="13"/>
  <c r="I973" i="13"/>
  <c r="V971" i="13"/>
  <c r="Q971" i="13"/>
  <c r="O971" i="13"/>
  <c r="K971" i="13"/>
  <c r="I971" i="13"/>
  <c r="G971" i="13"/>
  <c r="M971" i="13" s="1"/>
  <c r="V966" i="13"/>
  <c r="Q966" i="13"/>
  <c r="O966" i="13"/>
  <c r="M966" i="13"/>
  <c r="K966" i="13"/>
  <c r="I966" i="13"/>
  <c r="G966" i="13"/>
  <c r="V960" i="13"/>
  <c r="Q960" i="13"/>
  <c r="O960" i="13"/>
  <c r="M960" i="13"/>
  <c r="K960" i="13"/>
  <c r="I960" i="13"/>
  <c r="G960" i="13"/>
  <c r="V955" i="13"/>
  <c r="Q955" i="13"/>
  <c r="O955" i="13"/>
  <c r="M955" i="13"/>
  <c r="K955" i="13"/>
  <c r="I955" i="13"/>
  <c r="G955" i="13"/>
  <c r="V950" i="13"/>
  <c r="Q950" i="13"/>
  <c r="O950" i="13"/>
  <c r="K950" i="13"/>
  <c r="I950" i="13"/>
  <c r="G950" i="13"/>
  <c r="M950" i="13" s="1"/>
  <c r="V934" i="13"/>
  <c r="Q934" i="13"/>
  <c r="O934" i="13"/>
  <c r="I934" i="13"/>
  <c r="G934" i="13"/>
  <c r="M934" i="13" s="1"/>
  <c r="V927" i="13"/>
  <c r="Q927" i="13"/>
  <c r="O927" i="13"/>
  <c r="M927" i="13"/>
  <c r="K927" i="13"/>
  <c r="I927" i="13"/>
  <c r="G927" i="13"/>
  <c r="V922" i="13"/>
  <c r="Q922" i="13"/>
  <c r="O922" i="13"/>
  <c r="K922" i="13"/>
  <c r="I922" i="13"/>
  <c r="G922" i="13"/>
  <c r="M922" i="13" s="1"/>
  <c r="V917" i="13"/>
  <c r="Q917" i="13"/>
  <c r="O917" i="13"/>
  <c r="M917" i="13"/>
  <c r="K917" i="13"/>
  <c r="I917" i="13"/>
  <c r="G917" i="13"/>
  <c r="V898" i="13"/>
  <c r="Q898" i="13"/>
  <c r="O898" i="13"/>
  <c r="M898" i="13"/>
  <c r="K898" i="13"/>
  <c r="I898" i="13"/>
  <c r="G898" i="13"/>
  <c r="V895" i="13"/>
  <c r="Q895" i="13"/>
  <c r="O895" i="13"/>
  <c r="M895" i="13"/>
  <c r="K895" i="13"/>
  <c r="I895" i="13"/>
  <c r="G895" i="13"/>
  <c r="V892" i="13"/>
  <c r="Q892" i="13"/>
  <c r="O892" i="13"/>
  <c r="K892" i="13"/>
  <c r="I892" i="13"/>
  <c r="I860" i="13" s="1"/>
  <c r="G892" i="13"/>
  <c r="M892" i="13" s="1"/>
  <c r="V887" i="13"/>
  <c r="Q887" i="13"/>
  <c r="O887" i="13"/>
  <c r="K887" i="13"/>
  <c r="I887" i="13"/>
  <c r="G887" i="13"/>
  <c r="M887" i="13" s="1"/>
  <c r="V884" i="13"/>
  <c r="Q884" i="13"/>
  <c r="O884" i="13"/>
  <c r="K884" i="13"/>
  <c r="I884" i="13"/>
  <c r="G884" i="13"/>
  <c r="V880" i="13"/>
  <c r="Q880" i="13"/>
  <c r="O880" i="13"/>
  <c r="O860" i="13" s="1"/>
  <c r="M880" i="13"/>
  <c r="K880" i="13"/>
  <c r="I880" i="13"/>
  <c r="G880" i="13"/>
  <c r="V861" i="13"/>
  <c r="Q861" i="13"/>
  <c r="O861" i="13"/>
  <c r="M861" i="13"/>
  <c r="K861" i="13"/>
  <c r="G861" i="13"/>
  <c r="V858" i="13"/>
  <c r="Q858" i="13"/>
  <c r="O858" i="13"/>
  <c r="K858" i="13"/>
  <c r="I858" i="13"/>
  <c r="G858" i="13"/>
  <c r="M858" i="13" s="1"/>
  <c r="V850" i="13"/>
  <c r="Q850" i="13"/>
  <c r="O850" i="13"/>
  <c r="K850" i="13"/>
  <c r="I850" i="13"/>
  <c r="G850" i="13"/>
  <c r="M850" i="13" s="1"/>
  <c r="V841" i="13"/>
  <c r="Q841" i="13"/>
  <c r="O841" i="13"/>
  <c r="M841" i="13"/>
  <c r="K841" i="13"/>
  <c r="I841" i="13"/>
  <c r="G841" i="13"/>
  <c r="V832" i="13"/>
  <c r="Q832" i="13"/>
  <c r="O832" i="13"/>
  <c r="K832" i="13"/>
  <c r="I832" i="13"/>
  <c r="G832" i="13"/>
  <c r="M832" i="13" s="1"/>
  <c r="V825" i="13"/>
  <c r="Q825" i="13"/>
  <c r="O825" i="13"/>
  <c r="M825" i="13"/>
  <c r="K825" i="13"/>
  <c r="I825" i="13"/>
  <c r="G825" i="13"/>
  <c r="V821" i="13"/>
  <c r="Q821" i="13"/>
  <c r="O821" i="13"/>
  <c r="K821" i="13"/>
  <c r="I821" i="13"/>
  <c r="G821" i="13"/>
  <c r="M821" i="13" s="1"/>
  <c r="V815" i="13"/>
  <c r="Q815" i="13"/>
  <c r="O815" i="13"/>
  <c r="M815" i="13"/>
  <c r="K815" i="13"/>
  <c r="I815" i="13"/>
  <c r="G815" i="13"/>
  <c r="V812" i="13"/>
  <c r="Q812" i="13"/>
  <c r="O812" i="13"/>
  <c r="M812" i="13"/>
  <c r="K812" i="13"/>
  <c r="I812" i="13"/>
  <c r="G812" i="13"/>
  <c r="V806" i="13"/>
  <c r="Q806" i="13"/>
  <c r="O806" i="13"/>
  <c r="M806" i="13"/>
  <c r="K806" i="13"/>
  <c r="I806" i="13"/>
  <c r="G806" i="13"/>
  <c r="V800" i="13"/>
  <c r="Q800" i="13"/>
  <c r="O800" i="13"/>
  <c r="K800" i="13"/>
  <c r="K796" i="13" s="1"/>
  <c r="I800" i="13"/>
  <c r="G800" i="13"/>
  <c r="M800" i="13" s="1"/>
  <c r="V797" i="13"/>
  <c r="Q797" i="13"/>
  <c r="O797" i="13"/>
  <c r="K797" i="13"/>
  <c r="I797" i="13"/>
  <c r="G797" i="13"/>
  <c r="V794" i="13"/>
  <c r="Q794" i="13"/>
  <c r="O794" i="13"/>
  <c r="O752" i="13" s="1"/>
  <c r="M794" i="13"/>
  <c r="K794" i="13"/>
  <c r="I794" i="13"/>
  <c r="G794" i="13"/>
  <c r="V791" i="13"/>
  <c r="Q791" i="13"/>
  <c r="K791" i="13"/>
  <c r="I791" i="13"/>
  <c r="G791" i="13"/>
  <c r="M791" i="13" s="1"/>
  <c r="V788" i="13"/>
  <c r="Q788" i="13"/>
  <c r="O788" i="13"/>
  <c r="M788" i="13"/>
  <c r="K788" i="13"/>
  <c r="I788" i="13"/>
  <c r="G788" i="13"/>
  <c r="V782" i="13"/>
  <c r="Q782" i="13"/>
  <c r="O782" i="13"/>
  <c r="K782" i="13"/>
  <c r="I782" i="13"/>
  <c r="G782" i="13"/>
  <c r="M782" i="13" s="1"/>
  <c r="V776" i="13"/>
  <c r="Q776" i="13"/>
  <c r="O776" i="13"/>
  <c r="K776" i="13"/>
  <c r="I776" i="13"/>
  <c r="G776" i="13"/>
  <c r="M776" i="13" s="1"/>
  <c r="V771" i="13"/>
  <c r="Q771" i="13"/>
  <c r="O771" i="13"/>
  <c r="M771" i="13"/>
  <c r="K771" i="13"/>
  <c r="I771" i="13"/>
  <c r="G771" i="13"/>
  <c r="V764" i="13"/>
  <c r="Q764" i="13"/>
  <c r="O764" i="13"/>
  <c r="K764" i="13"/>
  <c r="K752" i="13" s="1"/>
  <c r="I764" i="13"/>
  <c r="G764" i="13"/>
  <c r="M764" i="13" s="1"/>
  <c r="V759" i="13"/>
  <c r="Q759" i="13"/>
  <c r="O759" i="13"/>
  <c r="M759" i="13"/>
  <c r="K759" i="13"/>
  <c r="I759" i="13"/>
  <c r="I752" i="13" s="1"/>
  <c r="G759" i="13"/>
  <c r="V753" i="13"/>
  <c r="V752" i="13" s="1"/>
  <c r="Q753" i="13"/>
  <c r="O753" i="13"/>
  <c r="K753" i="13"/>
  <c r="I753" i="13"/>
  <c r="G753" i="13"/>
  <c r="Q752" i="13"/>
  <c r="V751" i="13"/>
  <c r="V750" i="13" s="1"/>
  <c r="Q751" i="13"/>
  <c r="O751" i="13"/>
  <c r="O750" i="13" s="1"/>
  <c r="M751" i="13"/>
  <c r="M750" i="13" s="1"/>
  <c r="K751" i="13"/>
  <c r="I751" i="13"/>
  <c r="I750" i="13" s="1"/>
  <c r="G751" i="13"/>
  <c r="Q750" i="13"/>
  <c r="K750" i="13"/>
  <c r="G750" i="13"/>
  <c r="V748" i="13"/>
  <c r="Q748" i="13"/>
  <c r="O748" i="13"/>
  <c r="O738" i="13" s="1"/>
  <c r="K748" i="13"/>
  <c r="I748" i="13"/>
  <c r="G748" i="13"/>
  <c r="M748" i="13" s="1"/>
  <c r="V745" i="13"/>
  <c r="Q745" i="13"/>
  <c r="O745" i="13"/>
  <c r="M745" i="13"/>
  <c r="K745" i="13"/>
  <c r="I745" i="13"/>
  <c r="G745" i="13"/>
  <c r="V743" i="13"/>
  <c r="Q743" i="13"/>
  <c r="O743" i="13"/>
  <c r="M743" i="13"/>
  <c r="I743" i="13"/>
  <c r="I738" i="13" s="1"/>
  <c r="G743" i="13"/>
  <c r="V739" i="13"/>
  <c r="V738" i="13" s="1"/>
  <c r="Q739" i="13"/>
  <c r="O739" i="13"/>
  <c r="K739" i="13"/>
  <c r="K738" i="13" s="1"/>
  <c r="I739" i="13"/>
  <c r="G739" i="13"/>
  <c r="Q738" i="13"/>
  <c r="V735" i="13"/>
  <c r="Q735" i="13"/>
  <c r="O735" i="13"/>
  <c r="M735" i="13"/>
  <c r="K735" i="13"/>
  <c r="I735" i="13"/>
  <c r="G735" i="13"/>
  <c r="V732" i="13"/>
  <c r="Q732" i="13"/>
  <c r="O732" i="13"/>
  <c r="M732" i="13"/>
  <c r="K732" i="13"/>
  <c r="I732" i="13"/>
  <c r="G732" i="13"/>
  <c r="V726" i="13"/>
  <c r="Q726" i="13"/>
  <c r="O726" i="13"/>
  <c r="K726" i="13"/>
  <c r="I726" i="13"/>
  <c r="G726" i="13"/>
  <c r="M726" i="13" s="1"/>
  <c r="V724" i="13"/>
  <c r="Q724" i="13"/>
  <c r="O724" i="13"/>
  <c r="K724" i="13"/>
  <c r="I724" i="13"/>
  <c r="G724" i="13"/>
  <c r="M724" i="13" s="1"/>
  <c r="V721" i="13"/>
  <c r="Q721" i="13"/>
  <c r="O721" i="13"/>
  <c r="M721" i="13"/>
  <c r="I721" i="13"/>
  <c r="G721" i="13"/>
  <c r="V716" i="13"/>
  <c r="Q716" i="13"/>
  <c r="Q715" i="13" s="1"/>
  <c r="O716" i="13"/>
  <c r="O715" i="13" s="1"/>
  <c r="M716" i="13"/>
  <c r="K716" i="13"/>
  <c r="I716" i="13"/>
  <c r="G716" i="13"/>
  <c r="K715" i="13"/>
  <c r="I715" i="13"/>
  <c r="V714" i="13"/>
  <c r="Q714" i="13"/>
  <c r="O714" i="13"/>
  <c r="K714" i="13"/>
  <c r="I714" i="13"/>
  <c r="G714" i="13"/>
  <c r="M714" i="13" s="1"/>
  <c r="V713" i="13"/>
  <c r="Q713" i="13"/>
  <c r="O713" i="13"/>
  <c r="K713" i="13"/>
  <c r="I713" i="13"/>
  <c r="G713" i="13"/>
  <c r="M713" i="13" s="1"/>
  <c r="V712" i="13"/>
  <c r="Q712" i="13"/>
  <c r="O712" i="13"/>
  <c r="K712" i="13"/>
  <c r="I712" i="13"/>
  <c r="G712" i="13"/>
  <c r="M712" i="13" s="1"/>
  <c r="V711" i="13"/>
  <c r="Q711" i="13"/>
  <c r="O711" i="13"/>
  <c r="M711" i="13"/>
  <c r="K711" i="13"/>
  <c r="I711" i="13"/>
  <c r="G711" i="13"/>
  <c r="V710" i="13"/>
  <c r="Q710" i="13"/>
  <c r="O710" i="13"/>
  <c r="K710" i="13"/>
  <c r="I710" i="13"/>
  <c r="G710" i="13"/>
  <c r="M710" i="13" s="1"/>
  <c r="V709" i="13"/>
  <c r="Q709" i="13"/>
  <c r="O709" i="13"/>
  <c r="M709" i="13"/>
  <c r="K709" i="13"/>
  <c r="I709" i="13"/>
  <c r="I703" i="13" s="1"/>
  <c r="G709" i="13"/>
  <c r="V708" i="13"/>
  <c r="Q708" i="13"/>
  <c r="O708" i="13"/>
  <c r="K708" i="13"/>
  <c r="I708" i="13"/>
  <c r="G708" i="13"/>
  <c r="M708" i="13" s="1"/>
  <c r="V707" i="13"/>
  <c r="Q707" i="13"/>
  <c r="O707" i="13"/>
  <c r="M707" i="13"/>
  <c r="K707" i="13"/>
  <c r="I707" i="13"/>
  <c r="G707" i="13"/>
  <c r="V706" i="13"/>
  <c r="Q706" i="13"/>
  <c r="O706" i="13"/>
  <c r="K706" i="13"/>
  <c r="I706" i="13"/>
  <c r="G706" i="13"/>
  <c r="M706" i="13" s="1"/>
  <c r="V705" i="13"/>
  <c r="Q705" i="13"/>
  <c r="Q703" i="13" s="1"/>
  <c r="O705" i="13"/>
  <c r="M705" i="13"/>
  <c r="K705" i="13"/>
  <c r="I705" i="13"/>
  <c r="G705" i="13"/>
  <c r="V704" i="13"/>
  <c r="Q704" i="13"/>
  <c r="O704" i="13"/>
  <c r="O703" i="13" s="1"/>
  <c r="K704" i="13"/>
  <c r="I704" i="13"/>
  <c r="G704" i="13"/>
  <c r="M704" i="13" s="1"/>
  <c r="G703" i="13"/>
  <c r="I89" i="1" s="1"/>
  <c r="V682" i="13"/>
  <c r="Q682" i="13"/>
  <c r="O682" i="13"/>
  <c r="K682" i="13"/>
  <c r="I682" i="13"/>
  <c r="G682" i="13"/>
  <c r="M682" i="13" s="1"/>
  <c r="V652" i="13"/>
  <c r="Q652" i="13"/>
  <c r="O652" i="13"/>
  <c r="M652" i="13"/>
  <c r="K652" i="13"/>
  <c r="I652" i="13"/>
  <c r="G652" i="13"/>
  <c r="V637" i="13"/>
  <c r="Q637" i="13"/>
  <c r="O637" i="13"/>
  <c r="M637" i="13"/>
  <c r="K637" i="13"/>
  <c r="I637" i="13"/>
  <c r="G637" i="13"/>
  <c r="V618" i="13"/>
  <c r="Q618" i="13"/>
  <c r="O618" i="13"/>
  <c r="M618" i="13"/>
  <c r="K618" i="13"/>
  <c r="I618" i="13"/>
  <c r="G618" i="13"/>
  <c r="V601" i="13"/>
  <c r="Q601" i="13"/>
  <c r="O601" i="13"/>
  <c r="M601" i="13"/>
  <c r="K601" i="13"/>
  <c r="I601" i="13"/>
  <c r="G601" i="13"/>
  <c r="V583" i="13"/>
  <c r="Q583" i="13"/>
  <c r="O583" i="13"/>
  <c r="K583" i="13"/>
  <c r="I583" i="13"/>
  <c r="G583" i="13"/>
  <c r="M583" i="13" s="1"/>
  <c r="V561" i="13"/>
  <c r="Q561" i="13"/>
  <c r="O561" i="13"/>
  <c r="K561" i="13"/>
  <c r="I561" i="13"/>
  <c r="G561" i="13"/>
  <c r="M561" i="13" s="1"/>
  <c r="V536" i="13"/>
  <c r="Q536" i="13"/>
  <c r="O536" i="13"/>
  <c r="K536" i="13"/>
  <c r="I536" i="13"/>
  <c r="G536" i="13"/>
  <c r="M536" i="13" s="1"/>
  <c r="V513" i="13"/>
  <c r="Q513" i="13"/>
  <c r="O513" i="13"/>
  <c r="M513" i="13"/>
  <c r="K513" i="13"/>
  <c r="I513" i="13"/>
  <c r="G513" i="13"/>
  <c r="V493" i="13"/>
  <c r="Q493" i="13"/>
  <c r="O493" i="13"/>
  <c r="M493" i="13"/>
  <c r="K493" i="13"/>
  <c r="I493" i="13"/>
  <c r="G493" i="13"/>
  <c r="V478" i="13"/>
  <c r="Q478" i="13"/>
  <c r="O478" i="13"/>
  <c r="M478" i="13"/>
  <c r="K478" i="13"/>
  <c r="I478" i="13"/>
  <c r="G478" i="13"/>
  <c r="V465" i="13"/>
  <c r="Q465" i="13"/>
  <c r="O465" i="13"/>
  <c r="M465" i="13"/>
  <c r="K465" i="13"/>
  <c r="I465" i="13"/>
  <c r="G465" i="13"/>
  <c r="V450" i="13"/>
  <c r="Q450" i="13"/>
  <c r="O450" i="13"/>
  <c r="K450" i="13"/>
  <c r="I450" i="13"/>
  <c r="G450" i="13"/>
  <c r="M450" i="13" s="1"/>
  <c r="V431" i="13"/>
  <c r="Q431" i="13"/>
  <c r="O431" i="13"/>
  <c r="K431" i="13"/>
  <c r="I431" i="13"/>
  <c r="G431" i="13"/>
  <c r="M431" i="13" s="1"/>
  <c r="V411" i="13"/>
  <c r="Q411" i="13"/>
  <c r="O411" i="13"/>
  <c r="K411" i="13"/>
  <c r="I411" i="13"/>
  <c r="G411" i="13"/>
  <c r="M411" i="13" s="1"/>
  <c r="V396" i="13"/>
  <c r="Q396" i="13"/>
  <c r="O396" i="13"/>
  <c r="K396" i="13"/>
  <c r="I396" i="13"/>
  <c r="G396" i="13"/>
  <c r="M396" i="13" s="1"/>
  <c r="V383" i="13"/>
  <c r="Q383" i="13"/>
  <c r="O383" i="13"/>
  <c r="M383" i="13"/>
  <c r="K383" i="13"/>
  <c r="I383" i="13"/>
  <c r="G383" i="13"/>
  <c r="V370" i="13"/>
  <c r="Q370" i="13"/>
  <c r="O370" i="13"/>
  <c r="O289" i="13" s="1"/>
  <c r="M370" i="13"/>
  <c r="K370" i="13"/>
  <c r="I370" i="13"/>
  <c r="G370" i="13"/>
  <c r="V359" i="13"/>
  <c r="Q359" i="13"/>
  <c r="O359" i="13"/>
  <c r="M359" i="13"/>
  <c r="K359" i="13"/>
  <c r="I359" i="13"/>
  <c r="G359" i="13"/>
  <c r="V343" i="13"/>
  <c r="Q343" i="13"/>
  <c r="O343" i="13"/>
  <c r="M343" i="13"/>
  <c r="K343" i="13"/>
  <c r="I343" i="13"/>
  <c r="G343" i="13"/>
  <c r="V330" i="13"/>
  <c r="Q330" i="13"/>
  <c r="O330" i="13"/>
  <c r="K330" i="13"/>
  <c r="I330" i="13"/>
  <c r="G330" i="13"/>
  <c r="M330" i="13" s="1"/>
  <c r="V316" i="13"/>
  <c r="Q316" i="13"/>
  <c r="O316" i="13"/>
  <c r="K316" i="13"/>
  <c r="I316" i="13"/>
  <c r="G316" i="13"/>
  <c r="M316" i="13" s="1"/>
  <c r="V303" i="13"/>
  <c r="Q303" i="13"/>
  <c r="O303" i="13"/>
  <c r="K303" i="13"/>
  <c r="I303" i="13"/>
  <c r="G303" i="13"/>
  <c r="M303" i="13" s="1"/>
  <c r="V290" i="13"/>
  <c r="Q290" i="13"/>
  <c r="Q289" i="13" s="1"/>
  <c r="O290" i="13"/>
  <c r="K290" i="13"/>
  <c r="K289" i="13" s="1"/>
  <c r="I290" i="13"/>
  <c r="G290" i="13"/>
  <c r="M290" i="13" s="1"/>
  <c r="V283" i="13"/>
  <c r="Q283" i="13"/>
  <c r="Q240" i="13" s="1"/>
  <c r="O283" i="13"/>
  <c r="M283" i="13"/>
  <c r="K283" i="13"/>
  <c r="I283" i="13"/>
  <c r="G283" i="13"/>
  <c r="V280" i="13"/>
  <c r="Q280" i="13"/>
  <c r="O280" i="13"/>
  <c r="M280" i="13"/>
  <c r="K280" i="13"/>
  <c r="I280" i="13"/>
  <c r="G280" i="13"/>
  <c r="V275" i="13"/>
  <c r="Q275" i="13"/>
  <c r="O275" i="13"/>
  <c r="M275" i="13"/>
  <c r="K275" i="13"/>
  <c r="I275" i="13"/>
  <c r="G275" i="13"/>
  <c r="BA271" i="13"/>
  <c r="V270" i="13"/>
  <c r="Q270" i="13"/>
  <c r="O270" i="13"/>
  <c r="M270" i="13"/>
  <c r="K270" i="13"/>
  <c r="I270" i="13"/>
  <c r="G270" i="13"/>
  <c r="BA242" i="13"/>
  <c r="V241" i="13"/>
  <c r="V240" i="13" s="1"/>
  <c r="Q241" i="13"/>
  <c r="O241" i="13"/>
  <c r="M241" i="13"/>
  <c r="K241" i="13"/>
  <c r="I241" i="13"/>
  <c r="I240" i="13" s="1"/>
  <c r="G241" i="13"/>
  <c r="G240" i="13"/>
  <c r="V237" i="13"/>
  <c r="Q237" i="13"/>
  <c r="O237" i="13"/>
  <c r="K237" i="13"/>
  <c r="I237" i="13"/>
  <c r="G237" i="13"/>
  <c r="M237" i="13" s="1"/>
  <c r="BA231" i="13"/>
  <c r="V230" i="13"/>
  <c r="Q230" i="13"/>
  <c r="O230" i="13"/>
  <c r="K230" i="13"/>
  <c r="I230" i="13"/>
  <c r="G230" i="13"/>
  <c r="M230" i="13" s="1"/>
  <c r="BA225" i="13"/>
  <c r="V224" i="13"/>
  <c r="Q224" i="13"/>
  <c r="O224" i="13"/>
  <c r="K224" i="13"/>
  <c r="I224" i="13"/>
  <c r="G224" i="13"/>
  <c r="M224" i="13" s="1"/>
  <c r="BA219" i="13"/>
  <c r="V218" i="13"/>
  <c r="Q218" i="13"/>
  <c r="O218" i="13"/>
  <c r="K218" i="13"/>
  <c r="I218" i="13"/>
  <c r="G218" i="13"/>
  <c r="M218" i="13" s="1"/>
  <c r="BA209" i="13"/>
  <c r="V208" i="13"/>
  <c r="Q208" i="13"/>
  <c r="O208" i="13"/>
  <c r="K208" i="13"/>
  <c r="I208" i="13"/>
  <c r="G208" i="13"/>
  <c r="M208" i="13" s="1"/>
  <c r="BA202" i="13"/>
  <c r="V201" i="13"/>
  <c r="Q201" i="13"/>
  <c r="O201" i="13"/>
  <c r="K201" i="13"/>
  <c r="I201" i="13"/>
  <c r="G201" i="13"/>
  <c r="M201" i="13" s="1"/>
  <c r="V194" i="13"/>
  <c r="Q194" i="13"/>
  <c r="O194" i="13"/>
  <c r="K194" i="13"/>
  <c r="I194" i="13"/>
  <c r="I193" i="13" s="1"/>
  <c r="G194" i="13"/>
  <c r="M194" i="13" s="1"/>
  <c r="V193" i="13"/>
  <c r="Q193" i="13"/>
  <c r="O193" i="13"/>
  <c r="K193" i="13"/>
  <c r="V183" i="13"/>
  <c r="Q183" i="13"/>
  <c r="O183" i="13"/>
  <c r="M183" i="13"/>
  <c r="K183" i="13"/>
  <c r="I183" i="13"/>
  <c r="G183" i="13"/>
  <c r="V157" i="13"/>
  <c r="V156" i="13" s="1"/>
  <c r="Q157" i="13"/>
  <c r="O157" i="13"/>
  <c r="O156" i="13" s="1"/>
  <c r="M157" i="13"/>
  <c r="M156" i="13" s="1"/>
  <c r="K157" i="13"/>
  <c r="I157" i="13"/>
  <c r="G157" i="13"/>
  <c r="G156" i="13" s="1"/>
  <c r="I82" i="1" s="1"/>
  <c r="K156" i="13"/>
  <c r="I156" i="13"/>
  <c r="V153" i="13"/>
  <c r="Q153" i="13"/>
  <c r="O153" i="13"/>
  <c r="M153" i="13"/>
  <c r="K153" i="13"/>
  <c r="I153" i="13"/>
  <c r="G153" i="13"/>
  <c r="V150" i="13"/>
  <c r="Q150" i="13"/>
  <c r="O150" i="13"/>
  <c r="K150" i="13"/>
  <c r="I150" i="13"/>
  <c r="G150" i="13"/>
  <c r="M150" i="13" s="1"/>
  <c r="V147" i="13"/>
  <c r="Q147" i="13"/>
  <c r="O147" i="13"/>
  <c r="K147" i="13"/>
  <c r="K142" i="13" s="1"/>
  <c r="I147" i="13"/>
  <c r="G147" i="13"/>
  <c r="M147" i="13" s="1"/>
  <c r="V143" i="13"/>
  <c r="Q143" i="13"/>
  <c r="O143" i="13"/>
  <c r="K143" i="13"/>
  <c r="I143" i="13"/>
  <c r="I142" i="13" s="1"/>
  <c r="G143" i="13"/>
  <c r="M143" i="13" s="1"/>
  <c r="M142" i="13" s="1"/>
  <c r="V142" i="13"/>
  <c r="Q142" i="13"/>
  <c r="O142" i="13"/>
  <c r="V138" i="13"/>
  <c r="Q138" i="13"/>
  <c r="O138" i="13"/>
  <c r="M138" i="13"/>
  <c r="K138" i="13"/>
  <c r="I138" i="13"/>
  <c r="G138" i="13"/>
  <c r="V133" i="13"/>
  <c r="Q133" i="13"/>
  <c r="O133" i="13"/>
  <c r="M133" i="13"/>
  <c r="K133" i="13"/>
  <c r="I133" i="13"/>
  <c r="G133" i="13"/>
  <c r="V129" i="13"/>
  <c r="Q129" i="13"/>
  <c r="O129" i="13"/>
  <c r="M129" i="13"/>
  <c r="K129" i="13"/>
  <c r="I129" i="13"/>
  <c r="G129" i="13"/>
  <c r="V123" i="13"/>
  <c r="Q123" i="13"/>
  <c r="O123" i="13"/>
  <c r="M123" i="13"/>
  <c r="K123" i="13"/>
  <c r="I123" i="13"/>
  <c r="G123" i="13"/>
  <c r="V116" i="13"/>
  <c r="Q116" i="13"/>
  <c r="O116" i="13"/>
  <c r="M116" i="13"/>
  <c r="K116" i="13"/>
  <c r="I116" i="13"/>
  <c r="V109" i="13"/>
  <c r="Q109" i="13"/>
  <c r="O109" i="13"/>
  <c r="K109" i="13"/>
  <c r="I109" i="13"/>
  <c r="G109" i="13"/>
  <c r="M109" i="13" s="1"/>
  <c r="V105" i="13"/>
  <c r="Q105" i="13"/>
  <c r="O105" i="13"/>
  <c r="K105" i="13"/>
  <c r="I105" i="13"/>
  <c r="G105" i="13"/>
  <c r="M105" i="13" s="1"/>
  <c r="V97" i="13"/>
  <c r="Q97" i="13"/>
  <c r="O97" i="13"/>
  <c r="M97" i="13"/>
  <c r="K97" i="13"/>
  <c r="I97" i="13"/>
  <c r="G97" i="13"/>
  <c r="V90" i="13"/>
  <c r="Q90" i="13"/>
  <c r="O90" i="13"/>
  <c r="M90" i="13"/>
  <c r="K90" i="13"/>
  <c r="I90" i="13"/>
  <c r="G90" i="13"/>
  <c r="V86" i="13"/>
  <c r="Q86" i="13"/>
  <c r="O86" i="13"/>
  <c r="M86" i="13"/>
  <c r="K86" i="13"/>
  <c r="I86" i="13"/>
  <c r="G86" i="13"/>
  <c r="O84" i="13"/>
  <c r="K84" i="13"/>
  <c r="I84" i="13"/>
  <c r="G84" i="13"/>
  <c r="M84" i="13" s="1"/>
  <c r="V80" i="13"/>
  <c r="Q80" i="13"/>
  <c r="O80" i="13"/>
  <c r="K80" i="13"/>
  <c r="I80" i="13"/>
  <c r="G80" i="13"/>
  <c r="M80" i="13" s="1"/>
  <c r="V77" i="13"/>
  <c r="Q77" i="13"/>
  <c r="O77" i="13"/>
  <c r="I77" i="13"/>
  <c r="G77" i="13"/>
  <c r="M77" i="13" s="1"/>
  <c r="V74" i="13"/>
  <c r="Q74" i="13"/>
  <c r="O74" i="13"/>
  <c r="M74" i="13"/>
  <c r="K74" i="13"/>
  <c r="I74" i="13"/>
  <c r="G74" i="13"/>
  <c r="V71" i="13"/>
  <c r="Q71" i="13"/>
  <c r="O71" i="13"/>
  <c r="M71" i="13"/>
  <c r="K71" i="13"/>
  <c r="I71" i="13"/>
  <c r="G71" i="13"/>
  <c r="V66" i="13"/>
  <c r="Q66" i="13"/>
  <c r="O66" i="13"/>
  <c r="M66" i="13"/>
  <c r="K66" i="13"/>
  <c r="K35" i="13" s="1"/>
  <c r="I66" i="13"/>
  <c r="G66" i="13"/>
  <c r="V58" i="13"/>
  <c r="Q58" i="13"/>
  <c r="O58" i="13"/>
  <c r="K58" i="13"/>
  <c r="I58" i="13"/>
  <c r="G58" i="13"/>
  <c r="M58" i="13" s="1"/>
  <c r="V54" i="13"/>
  <c r="Q54" i="13"/>
  <c r="O54" i="13"/>
  <c r="K54" i="13"/>
  <c r="I54" i="13"/>
  <c r="G54" i="13"/>
  <c r="M54" i="13" s="1"/>
  <c r="V50" i="13"/>
  <c r="Q50" i="13"/>
  <c r="O50" i="13"/>
  <c r="K50" i="13"/>
  <c r="I50" i="13"/>
  <c r="G50" i="13"/>
  <c r="M50" i="13" s="1"/>
  <c r="V41" i="13"/>
  <c r="Q41" i="13"/>
  <c r="O41" i="13"/>
  <c r="M41" i="13"/>
  <c r="K41" i="13"/>
  <c r="I41" i="13"/>
  <c r="V36" i="13"/>
  <c r="Q36" i="13"/>
  <c r="O36" i="13"/>
  <c r="M36" i="13"/>
  <c r="K36" i="13"/>
  <c r="I36" i="13"/>
  <c r="G36" i="13"/>
  <c r="V31" i="13"/>
  <c r="Q31" i="13"/>
  <c r="O31" i="13"/>
  <c r="M31" i="13"/>
  <c r="K31" i="13"/>
  <c r="I31" i="13"/>
  <c r="G31" i="13"/>
  <c r="BA29" i="13"/>
  <c r="V28" i="13"/>
  <c r="Q28" i="13"/>
  <c r="O28" i="13"/>
  <c r="M28" i="13"/>
  <c r="K28" i="13"/>
  <c r="I28" i="13"/>
  <c r="G28" i="13"/>
  <c r="V21" i="13"/>
  <c r="Q21" i="13"/>
  <c r="O21" i="13"/>
  <c r="K21" i="13"/>
  <c r="I21" i="13"/>
  <c r="G21" i="13"/>
  <c r="M21" i="13" s="1"/>
  <c r="V14" i="13"/>
  <c r="Q14" i="13"/>
  <c r="O14" i="13"/>
  <c r="K14" i="13"/>
  <c r="I14" i="13"/>
  <c r="G14" i="13"/>
  <c r="M14" i="13" s="1"/>
  <c r="BA10" i="13"/>
  <c r="V9" i="13"/>
  <c r="Q9" i="13"/>
  <c r="O9" i="13"/>
  <c r="O8" i="13" s="1"/>
  <c r="K9" i="13"/>
  <c r="I9" i="13"/>
  <c r="I8" i="13" s="1"/>
  <c r="G9" i="13"/>
  <c r="V8" i="13"/>
  <c r="Q8" i="13"/>
  <c r="AF19" i="12"/>
  <c r="G40" i="1" s="1"/>
  <c r="AE19" i="12"/>
  <c r="F40" i="1" s="1"/>
  <c r="V17" i="12"/>
  <c r="Q17" i="12"/>
  <c r="O17" i="12"/>
  <c r="K17" i="12"/>
  <c r="I17" i="12"/>
  <c r="G17" i="12"/>
  <c r="M17" i="12" s="1"/>
  <c r="V16" i="12"/>
  <c r="Q16" i="12"/>
  <c r="O16" i="12"/>
  <c r="K16" i="12"/>
  <c r="I16" i="12"/>
  <c r="G16" i="12"/>
  <c r="M16" i="12" s="1"/>
  <c r="V15" i="12"/>
  <c r="Q15" i="12"/>
  <c r="O15" i="12"/>
  <c r="K15" i="12"/>
  <c r="I15" i="12"/>
  <c r="G15" i="12"/>
  <c r="M15" i="12" s="1"/>
  <c r="V14" i="12"/>
  <c r="V13" i="12" s="1"/>
  <c r="Q14" i="12"/>
  <c r="O14" i="12"/>
  <c r="K14" i="12"/>
  <c r="K13" i="12" s="1"/>
  <c r="I14" i="12"/>
  <c r="G14" i="12"/>
  <c r="M14" i="12" s="1"/>
  <c r="Q13" i="12"/>
  <c r="O13" i="12"/>
  <c r="V12" i="12"/>
  <c r="Q12" i="12"/>
  <c r="O12" i="12"/>
  <c r="M12" i="12"/>
  <c r="K12" i="12"/>
  <c r="I12" i="12"/>
  <c r="G12" i="12"/>
  <c r="V11" i="12"/>
  <c r="Q11" i="12"/>
  <c r="O11" i="12"/>
  <c r="M11" i="12"/>
  <c r="K11" i="12"/>
  <c r="I11" i="12"/>
  <c r="G11" i="12"/>
  <c r="V10" i="12"/>
  <c r="Q10" i="12"/>
  <c r="O10" i="12"/>
  <c r="M10" i="12"/>
  <c r="K10" i="12"/>
  <c r="I10" i="12"/>
  <c r="G10" i="12"/>
  <c r="V9" i="12"/>
  <c r="Q9" i="12"/>
  <c r="O9" i="12"/>
  <c r="K9" i="12"/>
  <c r="I9" i="12"/>
  <c r="I8" i="12" s="1"/>
  <c r="G9" i="12"/>
  <c r="M9" i="12" s="1"/>
  <c r="V8" i="12"/>
  <c r="I171" i="1"/>
  <c r="I168" i="1"/>
  <c r="I165" i="1"/>
  <c r="I164" i="1"/>
  <c r="I163" i="1"/>
  <c r="I162" i="1"/>
  <c r="I159" i="1"/>
  <c r="I157" i="1"/>
  <c r="I152" i="1"/>
  <c r="I151" i="1"/>
  <c r="I149" i="1"/>
  <c r="I147" i="1"/>
  <c r="I141" i="1"/>
  <c r="I137" i="1"/>
  <c r="I127" i="1"/>
  <c r="I123" i="1"/>
  <c r="I122" i="1"/>
  <c r="I115" i="1"/>
  <c r="I102" i="1"/>
  <c r="I101" i="1"/>
  <c r="I96" i="1"/>
  <c r="I95" i="1"/>
  <c r="I87" i="1"/>
  <c r="I84" i="1"/>
  <c r="G66" i="1"/>
  <c r="F66" i="1"/>
  <c r="G65" i="1"/>
  <c r="F65" i="1"/>
  <c r="H65" i="1" s="1"/>
  <c r="F64" i="1"/>
  <c r="F63" i="1"/>
  <c r="G62" i="1"/>
  <c r="F62" i="1"/>
  <c r="H62" i="1" s="1"/>
  <c r="G61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H46" i="1" s="1"/>
  <c r="F45" i="1"/>
  <c r="F44" i="1"/>
  <c r="G38" i="1"/>
  <c r="F38" i="1"/>
  <c r="J28" i="1"/>
  <c r="J27" i="1"/>
  <c r="G27" i="1"/>
  <c r="J26" i="1"/>
  <c r="E26" i="1"/>
  <c r="J25" i="1"/>
  <c r="J24" i="1"/>
  <c r="E24" i="1"/>
  <c r="J23" i="1"/>
  <c r="M35" i="13" l="1"/>
  <c r="F39" i="1"/>
  <c r="F67" i="1" s="1"/>
  <c r="G23" i="1" s="1"/>
  <c r="G24" i="1" s="1"/>
  <c r="F43" i="1"/>
  <c r="H44" i="1"/>
  <c r="H40" i="1"/>
  <c r="I40" i="1"/>
  <c r="I66" i="1"/>
  <c r="H48" i="1"/>
  <c r="G1830" i="13"/>
  <c r="I116" i="1" s="1"/>
  <c r="M1831" i="13"/>
  <c r="M1830" i="13" s="1"/>
  <c r="H61" i="1"/>
  <c r="I61" i="1" s="1"/>
  <c r="M8" i="12"/>
  <c r="Q156" i="13"/>
  <c r="K240" i="13"/>
  <c r="G796" i="13"/>
  <c r="I99" i="1" s="1"/>
  <c r="M797" i="13"/>
  <c r="M796" i="13" s="1"/>
  <c r="O1059" i="13"/>
  <c r="M8" i="16"/>
  <c r="M17" i="22"/>
  <c r="M8" i="22" s="1"/>
  <c r="G8" i="22"/>
  <c r="I65" i="1"/>
  <c r="I796" i="13"/>
  <c r="F41" i="1"/>
  <c r="K8" i="12"/>
  <c r="AF1933" i="13"/>
  <c r="M9" i="13"/>
  <c r="M8" i="13" s="1"/>
  <c r="G8" i="13"/>
  <c r="O35" i="13"/>
  <c r="I35" i="13"/>
  <c r="O240" i="13"/>
  <c r="V289" i="13"/>
  <c r="I289" i="13"/>
  <c r="G738" i="13"/>
  <c r="I91" i="1" s="1"/>
  <c r="M739" i="13"/>
  <c r="M738" i="13" s="1"/>
  <c r="Q980" i="13"/>
  <c r="M1711" i="13"/>
  <c r="K8" i="15"/>
  <c r="M240" i="13"/>
  <c r="M860" i="13"/>
  <c r="M1059" i="13"/>
  <c r="G41" i="1"/>
  <c r="M703" i="13"/>
  <c r="V860" i="13"/>
  <c r="AF192" i="17"/>
  <c r="G47" i="1" s="1"/>
  <c r="H47" i="1" s="1"/>
  <c r="I47" i="1" s="1"/>
  <c r="M46" i="18"/>
  <c r="M30" i="18" s="1"/>
  <c r="G30" i="18"/>
  <c r="I144" i="1" s="1"/>
  <c r="M98" i="18"/>
  <c r="H66" i="1"/>
  <c r="Q8" i="12"/>
  <c r="K8" i="13"/>
  <c r="V35" i="13"/>
  <c r="K703" i="13"/>
  <c r="V703" i="13"/>
  <c r="M1008" i="13"/>
  <c r="G149" i="17"/>
  <c r="I103" i="1" s="1"/>
  <c r="M154" i="17"/>
  <c r="M149" i="17" s="1"/>
  <c r="Q796" i="13"/>
  <c r="O8" i="12"/>
  <c r="Q35" i="13"/>
  <c r="G8" i="12"/>
  <c r="I13" i="12"/>
  <c r="M193" i="13"/>
  <c r="M289" i="13"/>
  <c r="M715" i="13"/>
  <c r="I1008" i="13"/>
  <c r="K1059" i="13"/>
  <c r="G1838" i="13"/>
  <c r="I117" i="1" s="1"/>
  <c r="M1839" i="13"/>
  <c r="M1838" i="13" s="1"/>
  <c r="M8" i="15"/>
  <c r="O8" i="15"/>
  <c r="I46" i="1"/>
  <c r="I62" i="1"/>
  <c r="M13" i="12"/>
  <c r="G35" i="13"/>
  <c r="I78" i="1" s="1"/>
  <c r="G752" i="13"/>
  <c r="I98" i="1" s="1"/>
  <c r="M753" i="13"/>
  <c r="M752" i="13" s="1"/>
  <c r="O1008" i="13"/>
  <c r="I1753" i="13"/>
  <c r="G8" i="15"/>
  <c r="M58" i="15"/>
  <c r="M25" i="19"/>
  <c r="G19" i="19"/>
  <c r="I105" i="1" s="1"/>
  <c r="M86" i="19"/>
  <c r="O8" i="14"/>
  <c r="G8" i="14"/>
  <c r="M32" i="14"/>
  <c r="G98" i="18"/>
  <c r="I146" i="1" s="1"/>
  <c r="M100" i="18"/>
  <c r="O796" i="13"/>
  <c r="Q860" i="13"/>
  <c r="G980" i="13"/>
  <c r="I109" i="1" s="1"/>
  <c r="K1711" i="13"/>
  <c r="I1838" i="13"/>
  <c r="V1884" i="13"/>
  <c r="M1904" i="13"/>
  <c r="M1884" i="13" s="1"/>
  <c r="G1884" i="13"/>
  <c r="M1916" i="13"/>
  <c r="M1915" i="13" s="1"/>
  <c r="G1915" i="13"/>
  <c r="I119" i="1" s="1"/>
  <c r="Q8" i="15"/>
  <c r="I170" i="15"/>
  <c r="M297" i="15"/>
  <c r="M296" i="15" s="1"/>
  <c r="G296" i="15"/>
  <c r="Q8" i="16"/>
  <c r="V8" i="16"/>
  <c r="O16" i="16"/>
  <c r="G27" i="16"/>
  <c r="I176" i="1" s="1"/>
  <c r="M32" i="16"/>
  <c r="M27" i="16" s="1"/>
  <c r="O149" i="17"/>
  <c r="AF140" i="18"/>
  <c r="G48" i="1" s="1"/>
  <c r="M9" i="18"/>
  <c r="M8" i="18" s="1"/>
  <c r="G8" i="18"/>
  <c r="M135" i="18"/>
  <c r="G131" i="18"/>
  <c r="I148" i="1" s="1"/>
  <c r="M19" i="19"/>
  <c r="Q19" i="19"/>
  <c r="G142" i="13"/>
  <c r="G193" i="13"/>
  <c r="I83" i="1" s="1"/>
  <c r="V715" i="13"/>
  <c r="G860" i="13"/>
  <c r="M884" i="13"/>
  <c r="Q1008" i="13"/>
  <c r="G1482" i="13"/>
  <c r="I113" i="1" s="1"/>
  <c r="O1711" i="13"/>
  <c r="O1753" i="13"/>
  <c r="V8" i="15"/>
  <c r="O198" i="15"/>
  <c r="M286" i="15"/>
  <c r="M285" i="15" s="1"/>
  <c r="G285" i="15"/>
  <c r="I79" i="1" s="1"/>
  <c r="Q296" i="15"/>
  <c r="G37" i="16"/>
  <c r="K16" i="16"/>
  <c r="M24" i="16"/>
  <c r="M23" i="16" s="1"/>
  <c r="G23" i="16"/>
  <c r="I97" i="1" s="1"/>
  <c r="O27" i="16"/>
  <c r="M9" i="17"/>
  <c r="M8" i="17" s="1"/>
  <c r="G8" i="17"/>
  <c r="G192" i="17" s="1"/>
  <c r="Q149" i="17"/>
  <c r="I30" i="18"/>
  <c r="M76" i="18"/>
  <c r="M70" i="18" s="1"/>
  <c r="G70" i="18"/>
  <c r="I145" i="1" s="1"/>
  <c r="Q36" i="19"/>
  <c r="O8" i="20"/>
  <c r="G13" i="12"/>
  <c r="I175" i="1" s="1"/>
  <c r="G289" i="13"/>
  <c r="I85" i="1" s="1"/>
  <c r="M974" i="13"/>
  <c r="M973" i="13" s="1"/>
  <c r="G973" i="13"/>
  <c r="I108" i="1" s="1"/>
  <c r="V1059" i="13"/>
  <c r="I1482" i="13"/>
  <c r="Q1711" i="13"/>
  <c r="O1838" i="13"/>
  <c r="AF189" i="14"/>
  <c r="G44" i="1" s="1"/>
  <c r="I44" i="1" s="1"/>
  <c r="Q198" i="15"/>
  <c r="K296" i="15"/>
  <c r="I23" i="16"/>
  <c r="Q27" i="16"/>
  <c r="V8" i="17"/>
  <c r="M17" i="17"/>
  <c r="K70" i="17"/>
  <c r="V149" i="17"/>
  <c r="K8" i="18"/>
  <c r="V30" i="18"/>
  <c r="I70" i="18"/>
  <c r="K70" i="18"/>
  <c r="V98" i="18"/>
  <c r="I63" i="19"/>
  <c r="I164" i="20"/>
  <c r="I223" i="20"/>
  <c r="G715" i="13"/>
  <c r="I90" i="1" s="1"/>
  <c r="K860" i="13"/>
  <c r="K980" i="13"/>
  <c r="M985" i="13"/>
  <c r="M980" i="13" s="1"/>
  <c r="G1008" i="13"/>
  <c r="I110" i="1" s="1"/>
  <c r="V1753" i="13"/>
  <c r="G170" i="15"/>
  <c r="I77" i="1" s="1"/>
  <c r="O296" i="15"/>
  <c r="K23" i="16"/>
  <c r="V27" i="16"/>
  <c r="K8" i="17"/>
  <c r="O17" i="17"/>
  <c r="O70" i="17"/>
  <c r="O8" i="18"/>
  <c r="Q8" i="18"/>
  <c r="Q30" i="18"/>
  <c r="Q98" i="18"/>
  <c r="I36" i="19"/>
  <c r="Q8" i="20"/>
  <c r="V796" i="13"/>
  <c r="K973" i="13"/>
  <c r="G1059" i="13"/>
  <c r="I1059" i="13"/>
  <c r="M1483" i="13"/>
  <c r="M1482" i="13" s="1"/>
  <c r="G1711" i="13"/>
  <c r="I114" i="1" s="1"/>
  <c r="K8" i="14"/>
  <c r="O8" i="17"/>
  <c r="Q8" i="17"/>
  <c r="Q17" i="17"/>
  <c r="V17" i="17"/>
  <c r="K30" i="18"/>
  <c r="O30" i="18"/>
  <c r="O70" i="18"/>
  <c r="AF109" i="19"/>
  <c r="G49" i="1" s="1"/>
  <c r="G8" i="19"/>
  <c r="M9" i="19"/>
  <c r="M8" i="19" s="1"/>
  <c r="V36" i="19"/>
  <c r="M18" i="21"/>
  <c r="M9" i="14"/>
  <c r="M8" i="14" s="1"/>
  <c r="V131" i="18"/>
  <c r="O36" i="19"/>
  <c r="K63" i="19"/>
  <c r="G83" i="19"/>
  <c r="K8" i="21"/>
  <c r="V18" i="21"/>
  <c r="M127" i="18"/>
  <c r="O8" i="19"/>
  <c r="G63" i="19"/>
  <c r="I107" i="1" s="1"/>
  <c r="G86" i="19"/>
  <c r="Q102" i="19"/>
  <c r="V102" i="19"/>
  <c r="V52" i="20"/>
  <c r="K18" i="21"/>
  <c r="I105" i="21"/>
  <c r="I131" i="18"/>
  <c r="G36" i="19"/>
  <c r="I106" i="1" s="1"/>
  <c r="Q63" i="19"/>
  <c r="G96" i="19"/>
  <c r="I96" i="19"/>
  <c r="M52" i="20"/>
  <c r="Q52" i="20"/>
  <c r="O119" i="20"/>
  <c r="O164" i="20"/>
  <c r="V164" i="20"/>
  <c r="Q113" i="21"/>
  <c r="G113" i="21"/>
  <c r="I129" i="1" s="1"/>
  <c r="M117" i="21"/>
  <c r="Q164" i="21"/>
  <c r="O164" i="21"/>
  <c r="K127" i="18"/>
  <c r="V19" i="19"/>
  <c r="M42" i="20"/>
  <c r="O52" i="20"/>
  <c r="I119" i="20"/>
  <c r="M244" i="20"/>
  <c r="V164" i="21"/>
  <c r="Q211" i="21"/>
  <c r="Q236" i="21"/>
  <c r="K98" i="18"/>
  <c r="M131" i="18"/>
  <c r="V8" i="19"/>
  <c r="M8" i="20"/>
  <c r="V119" i="20"/>
  <c r="Q244" i="20"/>
  <c r="M271" i="20"/>
  <c r="M269" i="20" s="1"/>
  <c r="G269" i="20"/>
  <c r="I170" i="1" s="1"/>
  <c r="M44" i="21"/>
  <c r="M43" i="21" s="1"/>
  <c r="G43" i="21"/>
  <c r="I125" i="1" s="1"/>
  <c r="G236" i="21"/>
  <c r="I134" i="1" s="1"/>
  <c r="V70" i="18"/>
  <c r="K36" i="19"/>
  <c r="G102" i="19"/>
  <c r="I93" i="1" s="1"/>
  <c r="G119" i="20"/>
  <c r="I166" i="1" s="1"/>
  <c r="G164" i="20"/>
  <c r="I167" i="1" s="1"/>
  <c r="M166" i="20"/>
  <c r="M164" i="20" s="1"/>
  <c r="M36" i="21"/>
  <c r="M31" i="21" s="1"/>
  <c r="G31" i="21"/>
  <c r="I124" i="1" s="1"/>
  <c r="M213" i="21"/>
  <c r="M211" i="21" s="1"/>
  <c r="G211" i="21"/>
  <c r="I133" i="1" s="1"/>
  <c r="M103" i="19"/>
  <c r="M102" i="19" s="1"/>
  <c r="M46" i="20"/>
  <c r="M45" i="20" s="1"/>
  <c r="O244" i="20"/>
  <c r="Q8" i="21"/>
  <c r="K31" i="21"/>
  <c r="I43" i="21"/>
  <c r="M70" i="21"/>
  <c r="M69" i="21" s="1"/>
  <c r="G69" i="21"/>
  <c r="I126" i="1" s="1"/>
  <c r="Q69" i="21"/>
  <c r="Q139" i="21"/>
  <c r="K188" i="21"/>
  <c r="K211" i="21"/>
  <c r="Q260" i="21"/>
  <c r="I283" i="21"/>
  <c r="K283" i="21"/>
  <c r="O35" i="22"/>
  <c r="Q35" i="22"/>
  <c r="M54" i="23"/>
  <c r="AF279" i="20"/>
  <c r="G50" i="1" s="1"/>
  <c r="V244" i="20"/>
  <c r="AF310" i="21"/>
  <c r="G51" i="1" s="1"/>
  <c r="H51" i="1" s="1"/>
  <c r="K69" i="21"/>
  <c r="M141" i="21"/>
  <c r="M139" i="21" s="1"/>
  <c r="G139" i="21"/>
  <c r="I130" i="1" s="1"/>
  <c r="I236" i="21"/>
  <c r="V260" i="21"/>
  <c r="G260" i="21"/>
  <c r="I135" i="1" s="1"/>
  <c r="M263" i="21"/>
  <c r="M260" i="21" s="1"/>
  <c r="M16" i="23"/>
  <c r="G8" i="23"/>
  <c r="G8" i="20"/>
  <c r="M223" i="20"/>
  <c r="V31" i="21"/>
  <c r="K43" i="21"/>
  <c r="O69" i="21"/>
  <c r="O96" i="21"/>
  <c r="Q96" i="21"/>
  <c r="M105" i="21"/>
  <c r="I164" i="21"/>
  <c r="V188" i="21"/>
  <c r="I211" i="21"/>
  <c r="M236" i="21"/>
  <c r="O236" i="21"/>
  <c r="AF65" i="22"/>
  <c r="G52" i="1" s="1"/>
  <c r="AF403" i="23"/>
  <c r="G53" i="1" s="1"/>
  <c r="M71" i="26"/>
  <c r="M70" i="26" s="1"/>
  <c r="G70" i="26"/>
  <c r="G244" i="20"/>
  <c r="I169" i="1" s="1"/>
  <c r="I139" i="21"/>
  <c r="M165" i="21"/>
  <c r="M164" i="21" s="1"/>
  <c r="G164" i="21"/>
  <c r="I131" i="1" s="1"/>
  <c r="V35" i="22"/>
  <c r="I8" i="23"/>
  <c r="K8" i="23"/>
  <c r="V54" i="23"/>
  <c r="V122" i="23"/>
  <c r="AF209" i="25"/>
  <c r="M39" i="25"/>
  <c r="G8" i="25"/>
  <c r="I44" i="26"/>
  <c r="G32" i="28"/>
  <c r="I76" i="1" s="1"/>
  <c r="M35" i="28"/>
  <c r="M32" i="28" s="1"/>
  <c r="Q47" i="28"/>
  <c r="M56" i="28"/>
  <c r="M47" i="28" s="1"/>
  <c r="G47" i="28"/>
  <c r="K164" i="20"/>
  <c r="Q269" i="20"/>
  <c r="M10" i="21"/>
  <c r="M8" i="21" s="1"/>
  <c r="I18" i="21"/>
  <c r="V96" i="21"/>
  <c r="Q105" i="21"/>
  <c r="V105" i="21"/>
  <c r="G105" i="21"/>
  <c r="I128" i="1" s="1"/>
  <c r="M109" i="21"/>
  <c r="M113" i="21"/>
  <c r="I188" i="21"/>
  <c r="K236" i="21"/>
  <c r="M305" i="21"/>
  <c r="Q8" i="22"/>
  <c r="G35" i="22"/>
  <c r="I121" i="1" s="1"/>
  <c r="O122" i="23"/>
  <c r="AF75" i="26"/>
  <c r="V8" i="28"/>
  <c r="M11" i="28"/>
  <c r="M8" i="28" s="1"/>
  <c r="G8" i="28"/>
  <c r="G92" i="28" s="1"/>
  <c r="G8" i="21"/>
  <c r="V43" i="21"/>
  <c r="K164" i="21"/>
  <c r="M189" i="21"/>
  <c r="M188" i="21" s="1"/>
  <c r="G188" i="21"/>
  <c r="I132" i="1" s="1"/>
  <c r="M283" i="21"/>
  <c r="O283" i="21"/>
  <c r="I305" i="21"/>
  <c r="G54" i="23"/>
  <c r="I139" i="1" s="1"/>
  <c r="AF50" i="27"/>
  <c r="M9" i="27"/>
  <c r="M8" i="27" s="1"/>
  <c r="G8" i="27"/>
  <c r="O47" i="28"/>
  <c r="O8" i="22"/>
  <c r="M35" i="22"/>
  <c r="Q54" i="23"/>
  <c r="Q122" i="23"/>
  <c r="I8" i="25"/>
  <c r="I89" i="25"/>
  <c r="M206" i="25"/>
  <c r="M204" i="25" s="1"/>
  <c r="G204" i="25"/>
  <c r="I173" i="1" s="1"/>
  <c r="I8" i="26"/>
  <c r="M34" i="26"/>
  <c r="M45" i="26"/>
  <c r="M44" i="26" s="1"/>
  <c r="G44" i="26"/>
  <c r="Q65" i="26"/>
  <c r="M45" i="27"/>
  <c r="G43" i="27"/>
  <c r="Q115" i="29"/>
  <c r="I162" i="29"/>
  <c r="V8" i="22"/>
  <c r="V397" i="23"/>
  <c r="M8" i="25"/>
  <c r="M152" i="25"/>
  <c r="M8" i="26"/>
  <c r="K44" i="26"/>
  <c r="O8" i="27"/>
  <c r="Q8" i="27"/>
  <c r="AF278" i="29"/>
  <c r="G8" i="29"/>
  <c r="M9" i="29"/>
  <c r="M8" i="29" s="1"/>
  <c r="M118" i="29"/>
  <c r="M115" i="29" s="1"/>
  <c r="G115" i="29"/>
  <c r="I154" i="1" s="1"/>
  <c r="M8" i="23"/>
  <c r="I383" i="23"/>
  <c r="AF21" i="24"/>
  <c r="G54" i="1" s="1"/>
  <c r="H54" i="1" s="1"/>
  <c r="M9" i="24"/>
  <c r="M8" i="24" s="1"/>
  <c r="G8" i="24"/>
  <c r="G24" i="27"/>
  <c r="M25" i="27"/>
  <c r="M24" i="27" s="1"/>
  <c r="M42" i="28"/>
  <c r="V115" i="29"/>
  <c r="I225" i="29"/>
  <c r="I54" i="23"/>
  <c r="M123" i="23"/>
  <c r="M122" i="23" s="1"/>
  <c r="G122" i="23"/>
  <c r="I138" i="1" s="1"/>
  <c r="Q8" i="25"/>
  <c r="M89" i="25"/>
  <c r="V44" i="26"/>
  <c r="V8" i="27"/>
  <c r="M43" i="27"/>
  <c r="V236" i="21"/>
  <c r="Q283" i="21"/>
  <c r="Q8" i="23"/>
  <c r="K54" i="23"/>
  <c r="M383" i="23"/>
  <c r="M398" i="23"/>
  <c r="M397" i="23" s="1"/>
  <c r="G397" i="23"/>
  <c r="I142" i="1" s="1"/>
  <c r="K8" i="24"/>
  <c r="V8" i="25"/>
  <c r="G8" i="26"/>
  <c r="V39" i="26"/>
  <c r="G65" i="26"/>
  <c r="M66" i="26"/>
  <c r="M65" i="26" s="1"/>
  <c r="O8" i="28"/>
  <c r="Q8" i="28"/>
  <c r="K47" i="28"/>
  <c r="K103" i="29"/>
  <c r="M269" i="29"/>
  <c r="M267" i="29" s="1"/>
  <c r="G267" i="29"/>
  <c r="I160" i="1" s="1"/>
  <c r="I35" i="22"/>
  <c r="V8" i="23"/>
  <c r="K122" i="23"/>
  <c r="O383" i="23"/>
  <c r="O8" i="24"/>
  <c r="V8" i="24"/>
  <c r="M37" i="27"/>
  <c r="K37" i="27"/>
  <c r="I47" i="28"/>
  <c r="K8" i="29"/>
  <c r="M103" i="29"/>
  <c r="K225" i="29"/>
  <c r="K243" i="29"/>
  <c r="Q253" i="29"/>
  <c r="V253" i="29"/>
  <c r="V260" i="29"/>
  <c r="I115" i="29"/>
  <c r="V162" i="29"/>
  <c r="M226" i="29"/>
  <c r="M225" i="29" s="1"/>
  <c r="G225" i="29"/>
  <c r="I156" i="1" s="1"/>
  <c r="V162" i="25"/>
  <c r="O204" i="25"/>
  <c r="O39" i="26"/>
  <c r="K8" i="28"/>
  <c r="O42" i="28"/>
  <c r="I8" i="29"/>
  <c r="G103" i="29"/>
  <c r="I153" i="1" s="1"/>
  <c r="M243" i="29"/>
  <c r="O253" i="29"/>
  <c r="M202" i="25"/>
  <c r="M201" i="25" s="1"/>
  <c r="G201" i="25"/>
  <c r="M38" i="26"/>
  <c r="M37" i="26" s="1"/>
  <c r="G37" i="26"/>
  <c r="V26" i="27"/>
  <c r="V42" i="28"/>
  <c r="M88" i="28"/>
  <c r="M87" i="28" s="1"/>
  <c r="G87" i="28"/>
  <c r="O115" i="29"/>
  <c r="M163" i="29"/>
  <c r="M162" i="29" s="1"/>
  <c r="G162" i="29"/>
  <c r="I155" i="1" s="1"/>
  <c r="Q260" i="29"/>
  <c r="I267" i="29"/>
  <c r="G89" i="25"/>
  <c r="K89" i="25"/>
  <c r="Q34" i="26"/>
  <c r="K32" i="28"/>
  <c r="G42" i="28"/>
  <c r="I42" i="28"/>
  <c r="Q8" i="29"/>
  <c r="K162" i="29"/>
  <c r="V225" i="29"/>
  <c r="G162" i="25"/>
  <c r="Q8" i="26"/>
  <c r="V65" i="26"/>
  <c r="M27" i="27"/>
  <c r="M26" i="27" s="1"/>
  <c r="G26" i="27"/>
  <c r="O32" i="28"/>
  <c r="V8" i="29"/>
  <c r="Q103" i="29"/>
  <c r="M254" i="29"/>
  <c r="M253" i="29" s="1"/>
  <c r="G253" i="29"/>
  <c r="I158" i="1" s="1"/>
  <c r="O162" i="25"/>
  <c r="Q44" i="26"/>
  <c r="M39" i="28"/>
  <c r="M38" i="28" s="1"/>
  <c r="G38" i="28"/>
  <c r="V47" i="28"/>
  <c r="I243" i="29"/>
  <c r="K267" i="29"/>
  <c r="H41" i="1" l="1"/>
  <c r="I41" i="1" s="1"/>
  <c r="G403" i="23"/>
  <c r="I140" i="1"/>
  <c r="G21" i="24"/>
  <c r="I172" i="1"/>
  <c r="G278" i="29"/>
  <c r="I150" i="1"/>
  <c r="G58" i="1"/>
  <c r="G57" i="1"/>
  <c r="I20" i="1"/>
  <c r="I100" i="1"/>
  <c r="I118" i="1"/>
  <c r="G1933" i="13"/>
  <c r="I74" i="1"/>
  <c r="G310" i="21"/>
  <c r="I94" i="1"/>
  <c r="H52" i="1"/>
  <c r="I52" i="1" s="1"/>
  <c r="G19" i="12"/>
  <c r="I174" i="1"/>
  <c r="I19" i="1" s="1"/>
  <c r="H50" i="1"/>
  <c r="I50" i="1" s="1"/>
  <c r="E349" i="15"/>
  <c r="G75" i="26"/>
  <c r="G59" i="1"/>
  <c r="G60" i="1"/>
  <c r="G56" i="1"/>
  <c r="G55" i="1"/>
  <c r="I111" i="1"/>
  <c r="G140" i="18"/>
  <c r="I143" i="1"/>
  <c r="I75" i="1"/>
  <c r="H53" i="1"/>
  <c r="I53" i="1" s="1"/>
  <c r="G65" i="22"/>
  <c r="I120" i="1"/>
  <c r="I18" i="1" s="1"/>
  <c r="G50" i="27"/>
  <c r="I86" i="1"/>
  <c r="I80" i="1"/>
  <c r="G43" i="1"/>
  <c r="I54" i="1"/>
  <c r="G109" i="19"/>
  <c r="I104" i="1"/>
  <c r="I17" i="1" s="1"/>
  <c r="H49" i="1"/>
  <c r="I49" i="1" s="1"/>
  <c r="G209" i="25"/>
  <c r="G64" i="1"/>
  <c r="G63" i="1"/>
  <c r="I88" i="1"/>
  <c r="G279" i="20"/>
  <c r="I161" i="1"/>
  <c r="I81" i="1"/>
  <c r="I48" i="1"/>
  <c r="G189" i="14"/>
  <c r="I112" i="1"/>
  <c r="I51" i="1"/>
  <c r="H57" i="1" l="1"/>
  <c r="I57" i="1"/>
  <c r="H56" i="1"/>
  <c r="I56" i="1"/>
  <c r="H63" i="1"/>
  <c r="I63" i="1" s="1"/>
  <c r="H58" i="1"/>
  <c r="I58" i="1" s="1"/>
  <c r="H60" i="1"/>
  <c r="I60" i="1"/>
  <c r="H43" i="1"/>
  <c r="I43" i="1" s="1"/>
  <c r="H59" i="1"/>
  <c r="I59" i="1" s="1"/>
  <c r="H64" i="1"/>
  <c r="I64" i="1" s="1"/>
  <c r="V349" i="15"/>
  <c r="V348" i="15" s="1"/>
  <c r="Q349" i="15"/>
  <c r="Q348" i="15" s="1"/>
  <c r="O349" i="15"/>
  <c r="O348" i="15" s="1"/>
  <c r="K349" i="15"/>
  <c r="K348" i="15" s="1"/>
  <c r="G349" i="15"/>
  <c r="I349" i="15"/>
  <c r="I348" i="15" s="1"/>
  <c r="H55" i="1"/>
  <c r="I55" i="1"/>
  <c r="M349" i="15" l="1"/>
  <c r="M348" i="15" s="1"/>
  <c r="G348" i="15"/>
  <c r="AF369" i="15"/>
  <c r="G45" i="1" l="1"/>
  <c r="G39" i="1"/>
  <c r="G42" i="1"/>
  <c r="I92" i="1"/>
  <c r="G369" i="15"/>
  <c r="I177" i="1" l="1"/>
  <c r="I16" i="1"/>
  <c r="I21" i="1" s="1"/>
  <c r="H42" i="1"/>
  <c r="I42" i="1" s="1"/>
  <c r="G67" i="1"/>
  <c r="H39" i="1"/>
  <c r="H67" i="1" s="1"/>
  <c r="I45" i="1"/>
  <c r="H45" i="1"/>
  <c r="I39" i="1" l="1"/>
  <c r="I67" i="1" s="1"/>
  <c r="J65" i="1" s="1"/>
  <c r="G25" i="1"/>
  <c r="G28" i="1"/>
  <c r="J176" i="1"/>
  <c r="J172" i="1"/>
  <c r="J168" i="1"/>
  <c r="J164" i="1"/>
  <c r="J160" i="1"/>
  <c r="J156" i="1"/>
  <c r="J152" i="1"/>
  <c r="J148" i="1"/>
  <c r="J144" i="1"/>
  <c r="J140" i="1"/>
  <c r="J136" i="1"/>
  <c r="J132" i="1"/>
  <c r="J128" i="1"/>
  <c r="J124" i="1"/>
  <c r="J120" i="1"/>
  <c r="J116" i="1"/>
  <c r="J112" i="1"/>
  <c r="J108" i="1"/>
  <c r="J104" i="1"/>
  <c r="J100" i="1"/>
  <c r="J96" i="1"/>
  <c r="J92" i="1"/>
  <c r="J88" i="1"/>
  <c r="J84" i="1"/>
  <c r="J80" i="1"/>
  <c r="J76" i="1"/>
  <c r="J175" i="1"/>
  <c r="J171" i="1"/>
  <c r="J167" i="1"/>
  <c r="J163" i="1"/>
  <c r="J159" i="1"/>
  <c r="J155" i="1"/>
  <c r="J151" i="1"/>
  <c r="J147" i="1"/>
  <c r="J143" i="1"/>
  <c r="J139" i="1"/>
  <c r="J135" i="1"/>
  <c r="J131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137" i="1"/>
  <c r="J130" i="1"/>
  <c r="J85" i="1"/>
  <c r="J109" i="1"/>
  <c r="J169" i="1"/>
  <c r="J162" i="1"/>
  <c r="J154" i="1"/>
  <c r="J149" i="1"/>
  <c r="J142" i="1"/>
  <c r="J118" i="1"/>
  <c r="J113" i="1"/>
  <c r="J102" i="1"/>
  <c r="J97" i="1"/>
  <c r="J86" i="1"/>
  <c r="J81" i="1"/>
  <c r="J174" i="1"/>
  <c r="J166" i="1"/>
  <c r="J153" i="1"/>
  <c r="J134" i="1"/>
  <c r="J122" i="1"/>
  <c r="J117" i="1"/>
  <c r="J106" i="1"/>
  <c r="J94" i="1"/>
  <c r="J129" i="1"/>
  <c r="J165" i="1"/>
  <c r="J126" i="1"/>
  <c r="J170" i="1"/>
  <c r="J157" i="1"/>
  <c r="J98" i="1"/>
  <c r="J161" i="1"/>
  <c r="J141" i="1"/>
  <c r="J101" i="1"/>
  <c r="J90" i="1"/>
  <c r="J74" i="1"/>
  <c r="J173" i="1"/>
  <c r="J133" i="1"/>
  <c r="J121" i="1"/>
  <c r="J110" i="1"/>
  <c r="J105" i="1"/>
  <c r="J89" i="1"/>
  <c r="J78" i="1"/>
  <c r="J93" i="1"/>
  <c r="J77" i="1"/>
  <c r="J146" i="1"/>
  <c r="J158" i="1"/>
  <c r="J150" i="1"/>
  <c r="J114" i="1"/>
  <c r="J145" i="1"/>
  <c r="J138" i="1"/>
  <c r="J125" i="1"/>
  <c r="J82" i="1"/>
  <c r="J45" i="1" l="1"/>
  <c r="J61" i="1"/>
  <c r="J48" i="1"/>
  <c r="J56" i="1"/>
  <c r="J39" i="1"/>
  <c r="J67" i="1" s="1"/>
  <c r="J58" i="1"/>
  <c r="J53" i="1"/>
  <c r="J64" i="1"/>
  <c r="J54" i="1"/>
  <c r="J51" i="1"/>
  <c r="J62" i="1"/>
  <c r="J66" i="1"/>
  <c r="J43" i="1"/>
  <c r="J55" i="1"/>
  <c r="J44" i="1"/>
  <c r="J63" i="1"/>
  <c r="J50" i="1"/>
  <c r="J40" i="1"/>
  <c r="J60" i="1"/>
  <c r="J49" i="1"/>
  <c r="J59" i="1"/>
  <c r="J42" i="1"/>
  <c r="J41" i="1"/>
  <c r="J57" i="1"/>
  <c r="J52" i="1"/>
  <c r="J47" i="1"/>
  <c r="J46" i="1"/>
  <c r="G26" i="1"/>
  <c r="G29" i="1"/>
  <c r="J17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rFont val="Tahoma"/>
            <charset val="238"/>
          </rPr>
          <t>Název</t>
        </r>
      </text>
    </comment>
    <comment ref="I11" authorId="0" shapeId="0">
      <text>
        <r>
          <rPr>
            <sz val="9"/>
            <rFont val="Tahoma"/>
            <charset val="238"/>
          </rPr>
          <t>IČO</t>
        </r>
      </text>
    </comment>
    <comment ref="D12" authorId="0" shapeId="0">
      <text>
        <r>
          <rPr>
            <sz val="9"/>
            <rFont val="Tahoma"/>
            <charset val="238"/>
          </rPr>
          <t>Ulice</t>
        </r>
      </text>
    </comment>
    <comment ref="I12" authorId="0" shapeId="0">
      <text>
        <r>
          <rPr>
            <sz val="9"/>
            <rFont val="Tahoma"/>
            <charset val="238"/>
          </rPr>
          <t>DIČ</t>
        </r>
      </text>
    </comment>
    <comment ref="C13" authorId="0" shapeId="0">
      <text>
        <r>
          <rPr>
            <sz val="9"/>
            <rFont val="Tahoma"/>
            <charset val="238"/>
          </rPr>
          <t>PSČ</t>
        </r>
      </text>
    </comment>
    <comment ref="D13" authorId="0" shapeId="0">
      <text>
        <r>
          <rPr>
            <sz val="9"/>
            <rFont val="Tahoma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<sst xmlns="http://schemas.openxmlformats.org/spreadsheetml/2006/main" count="18695" uniqueCount="5316">
  <si>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</si>
  <si>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</si>
  <si>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 xml:space="preserve">Pro takto označené položky doplní uchazeč informace ve sloupci Specifikace dodávky. </t>
  </si>
  <si>
    <t>#RTSROZP#</t>
  </si>
  <si>
    <t>Soupis stavebních prací, dodávek a služeb</t>
  </si>
  <si>
    <t>Stavba:</t>
  </si>
  <si>
    <t>00170024_R2</t>
  </si>
  <si>
    <t>Zimní stadion Třeboň - rev 2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</si>
  <si>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</si>
  <si>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</si>
  <si>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</si>
  <si>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</si>
  <si>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</si>
  <si>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</si>
  <si>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</si>
  <si>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</si>
  <si>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</si>
  <si>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</si>
  <si>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</si>
  <si>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</si>
  <si>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</si>
  <si>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</si>
  <si>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</si>
  <si>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</si>
  <si>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</si>
  <si>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</si>
  <si>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</si>
  <si>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</si>
  <si>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</si>
  <si>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</si>
  <si>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</si>
  <si>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</si>
  <si>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</si>
  <si>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</si>
  <si>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</si>
  <si>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</si>
  <si>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</si>
  <si>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</si>
  <si>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</si>
  <si>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</si>
  <si>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</si>
  <si>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</si>
  <si>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</si>
  <si>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</si>
  <si>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VN&amp;ON</t>
  </si>
  <si>
    <t>Vedlejší a ostatní náklady</t>
  </si>
  <si>
    <t>01</t>
  </si>
  <si>
    <t>SO01</t>
  </si>
  <si>
    <t>Zimní stadion</t>
  </si>
  <si>
    <t>D.1.1</t>
  </si>
  <si>
    <t>Architektonicko-stavební řešení</t>
  </si>
  <si>
    <t>D.1.1a</t>
  </si>
  <si>
    <t>Vybavení místností</t>
  </si>
  <si>
    <t>D.1.2</t>
  </si>
  <si>
    <t>Stavebně konstrukční řešení</t>
  </si>
  <si>
    <t>D.1.3.2</t>
  </si>
  <si>
    <t>Zařízení odvodu tepla a kouře</t>
  </si>
  <si>
    <t>D.1.4.1</t>
  </si>
  <si>
    <t>Zdravotně technické instalace</t>
  </si>
  <si>
    <t>D.1.4.2</t>
  </si>
  <si>
    <t>Vzduchotechnika</t>
  </si>
  <si>
    <t>D.1.4.3</t>
  </si>
  <si>
    <t>Vytápění</t>
  </si>
  <si>
    <t>D.1.4.4</t>
  </si>
  <si>
    <t>Měření a regulace (M&amp;R)</t>
  </si>
  <si>
    <t>D.1.4.5a</t>
  </si>
  <si>
    <t>Silnoproudá elektrotechnika, bleskosvod</t>
  </si>
  <si>
    <t>D.1.4.5b</t>
  </si>
  <si>
    <t>Silnoproudá elektrotrochnika - trafostanice a VN část</t>
  </si>
  <si>
    <t>D.1.4.6</t>
  </si>
  <si>
    <t>Elektronické komunikace (slaboproudé rozvody)</t>
  </si>
  <si>
    <t>D.1.4.9</t>
  </si>
  <si>
    <t>Ledová plocha</t>
  </si>
  <si>
    <t>IO01</t>
  </si>
  <si>
    <t>Zpevněné plochy, chodníky, zatravněné plochy</t>
  </si>
  <si>
    <t>D.2.1</t>
  </si>
  <si>
    <t>IO02</t>
  </si>
  <si>
    <t>Přípojka dešťové kanalizace, areálová dešťová kanalizace</t>
  </si>
  <si>
    <t>D.2.2</t>
  </si>
  <si>
    <t>IO03</t>
  </si>
  <si>
    <t>Přípojka splaškové kanalizace, areálová splašková kanalizace</t>
  </si>
  <si>
    <t>D.2.3</t>
  </si>
  <si>
    <t>IO04</t>
  </si>
  <si>
    <t>Vodovodní přípojka, areálový vodovod</t>
  </si>
  <si>
    <t>D.2.4</t>
  </si>
  <si>
    <t>PS01</t>
  </si>
  <si>
    <t>Technologie chlazení  ledové plochy, výroba tepla a chladu</t>
  </si>
  <si>
    <t>D.1.4.7</t>
  </si>
  <si>
    <t>PS02</t>
  </si>
  <si>
    <t>Výtah</t>
  </si>
  <si>
    <t>D.1.4.8</t>
  </si>
  <si>
    <t>Celkem za stavbu</t>
  </si>
  <si>
    <t>Rekapitulace dílů</t>
  </si>
  <si>
    <t>Typ dílu</t>
  </si>
  <si>
    <t>1</t>
  </si>
  <si>
    <t>Zemní práce</t>
  </si>
  <si>
    <t>2</t>
  </si>
  <si>
    <t>Základy a zvláštní zakládání</t>
  </si>
  <si>
    <t>Základy,zvláštní zakládání</t>
  </si>
  <si>
    <t>22</t>
  </si>
  <si>
    <t>Piloty</t>
  </si>
  <si>
    <t>3</t>
  </si>
  <si>
    <t>Svislé a kompletní konstrukce</t>
  </si>
  <si>
    <t>33</t>
  </si>
  <si>
    <t>Sloupy a pilíře,stožáry,stojky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</si>
  <si>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</si>
  <si>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</si>
  <si>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</si>
  <si>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</si>
  <si>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</si>
  <si>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</si>
  <si>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</si>
  <si>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</si>
  <si>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</si>
  <si>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</si>
  <si>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</si>
  <si>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</si>
  <si>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</si>
  <si>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</si>
  <si>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</si>
  <si>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</si>
  <si>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</si>
  <si>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</si>
  <si>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913</t>
  </si>
  <si>
    <t>Sportovní vybavení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</si>
  <si>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</si>
  <si>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</si>
  <si>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</si>
  <si>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</si>
  <si>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</si>
  <si>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</si>
  <si>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HZS</t>
  </si>
  <si>
    <t>Hodinové zúčtovací sazby</t>
  </si>
  <si>
    <t>VRN</t>
  </si>
  <si>
    <t>Vedlejší rozpočtové náklady</t>
  </si>
  <si>
    <t>ZOTK1</t>
  </si>
  <si>
    <t>Zařízení ZOKT včetně systému pro otevírání dveří pro přívod vzduchu</t>
  </si>
  <si>
    <t>ZOTK2</t>
  </si>
  <si>
    <t>Lokální detekce požáru (LDP)</t>
  </si>
  <si>
    <t>ZOTK3</t>
  </si>
  <si>
    <t>Potrubní rozvody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</si>
  <si>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</si>
  <si>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</si>
  <si>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</si>
  <si>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</si>
  <si>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</si>
  <si>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</si>
  <si>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</si>
  <si>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</si>
  <si>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</si>
  <si>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</si>
  <si>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</si>
  <si>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</si>
  <si>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</si>
  <si>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</si>
  <si>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</si>
  <si>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</si>
  <si>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</si>
  <si>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</si>
  <si>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</si>
  <si>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</si>
  <si>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</si>
  <si>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</si>
  <si>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</si>
  <si>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</si>
  <si>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</si>
  <si>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</si>
  <si>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</si>
  <si>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</si>
  <si>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768A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</si>
  <si>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</si>
  <si>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</si>
  <si>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</si>
  <si>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</si>
  <si>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</si>
  <si>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</si>
  <si>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</si>
  <si>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</si>
  <si>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</si>
  <si>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</si>
  <si>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</si>
  <si>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</si>
  <si>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</si>
  <si>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</si>
  <si>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M21-05-01</t>
  </si>
  <si>
    <t>Rozvodna VN a trafostanice - dodávka</t>
  </si>
  <si>
    <t>M21-05-02</t>
  </si>
  <si>
    <t>Montáž - Rozvodna VN a trafostanice</t>
  </si>
  <si>
    <t>M21-05-03</t>
  </si>
  <si>
    <t>Rozvaděč VN a přípojka VN - dodávka Eon</t>
  </si>
  <si>
    <t>M21-45-01</t>
  </si>
  <si>
    <t>Rozvaděče NN - dodávka</t>
  </si>
  <si>
    <t>M21-45-02</t>
  </si>
  <si>
    <t>Montáž - Rozvaděče NN</t>
  </si>
  <si>
    <t>M21-45-03</t>
  </si>
  <si>
    <t>Umělé osvětlení - dodávka</t>
  </si>
  <si>
    <t>M21-45-04</t>
  </si>
  <si>
    <t>Montáž - Umělé osvětlení</t>
  </si>
  <si>
    <t>M21-45-05</t>
  </si>
  <si>
    <t>Zemnění - dodávka</t>
  </si>
  <si>
    <t>M21-45-06</t>
  </si>
  <si>
    <t>Montáž - Zemnění</t>
  </si>
  <si>
    <t>M21-45-07</t>
  </si>
  <si>
    <t>Instalační přístroje - dodávka</t>
  </si>
  <si>
    <t>M21-45-08</t>
  </si>
  <si>
    <t>Montáž - Instalační přístroje</t>
  </si>
  <si>
    <t>M21-45-09</t>
  </si>
  <si>
    <t>Kabely - dodávka</t>
  </si>
  <si>
    <t>M21-45-10</t>
  </si>
  <si>
    <t>Montáž - Kabely</t>
  </si>
  <si>
    <t>M21-45-11</t>
  </si>
  <si>
    <t>Instalační materiál - dodávka</t>
  </si>
  <si>
    <t>M21-45-12</t>
  </si>
  <si>
    <t>Montáž - instalačního materiálu</t>
  </si>
  <si>
    <t>M21-45-13</t>
  </si>
  <si>
    <t>Dodávka zařízení - hromosvod</t>
  </si>
  <si>
    <t>M21-45-14</t>
  </si>
  <si>
    <t>Montáž zařízení - hromosvod</t>
  </si>
  <si>
    <t>M21-45-15</t>
  </si>
  <si>
    <t>Pomocné práce při instalaci</t>
  </si>
  <si>
    <t>M22-AV</t>
  </si>
  <si>
    <t>AV Audio systém</t>
  </si>
  <si>
    <t>M22-PTZS</t>
  </si>
  <si>
    <t>PZTS Zabezpečovací systém</t>
  </si>
  <si>
    <t>M22-SK</t>
  </si>
  <si>
    <t>Strukturovaná kabeláž</t>
  </si>
  <si>
    <t>M22-TRU</t>
  </si>
  <si>
    <t>TRU nosný systém kabelových tras</t>
  </si>
  <si>
    <t>M22-VRN</t>
  </si>
  <si>
    <t>M24-1</t>
  </si>
  <si>
    <t>Zař. č. 1 - Větrání a odvlhčování ledové plochy</t>
  </si>
  <si>
    <t>M24-2</t>
  </si>
  <si>
    <t>Zařízení č. 2 - Větrání šaten</t>
  </si>
  <si>
    <t>M24-3</t>
  </si>
  <si>
    <t>Zařízení č. 3 - Větrání bufetu</t>
  </si>
  <si>
    <t>M24-4</t>
  </si>
  <si>
    <t>Zař. č. 4 - Větrání technických místností</t>
  </si>
  <si>
    <t>M24-5</t>
  </si>
  <si>
    <t>Zař. č. 5 - Odvlhčování sušícího tunelu a skladu</t>
  </si>
  <si>
    <t>M24-O</t>
  </si>
  <si>
    <t>Ostatní</t>
  </si>
  <si>
    <t>M33</t>
  </si>
  <si>
    <t>Montáže dopravních zařízení a vah-výtahy</t>
  </si>
  <si>
    <t>M34-01</t>
  </si>
  <si>
    <t>Technologie chlazení ledové plochy</t>
  </si>
  <si>
    <t>M34-02a</t>
  </si>
  <si>
    <t>Ohřev TUV</t>
  </si>
  <si>
    <t>M34-03</t>
  </si>
  <si>
    <t>Výměníky tepla</t>
  </si>
  <si>
    <t>M34-04</t>
  </si>
  <si>
    <t>Oběhová čerpadla</t>
  </si>
  <si>
    <t>M34-05</t>
  </si>
  <si>
    <t>M34-06</t>
  </si>
  <si>
    <t>Potrubí a tvarovky</t>
  </si>
  <si>
    <t>M34-07</t>
  </si>
  <si>
    <t>Chlazení ledové plochy</t>
  </si>
  <si>
    <t>M34-08</t>
  </si>
  <si>
    <t>Vytápění podloží ledové plochy</t>
  </si>
  <si>
    <t>M34-09</t>
  </si>
  <si>
    <t>Izolace</t>
  </si>
  <si>
    <t>M34-10</t>
  </si>
  <si>
    <t>Náplně</t>
  </si>
  <si>
    <t>M34-11</t>
  </si>
  <si>
    <t>M36-1-01</t>
  </si>
  <si>
    <t>M&amp;R - snímače a akční členy</t>
  </si>
  <si>
    <t>M36-1-02a</t>
  </si>
  <si>
    <t>M&amp;R - nadstavba - řídící systém</t>
  </si>
  <si>
    <t>M36-1-02b</t>
  </si>
  <si>
    <t>M&amp;R - nadstavba - operátorské pracoviště</t>
  </si>
  <si>
    <t>M36-1-02c</t>
  </si>
  <si>
    <t>M&amp;R - nadstavba - software</t>
  </si>
  <si>
    <t>M36-1-03a</t>
  </si>
  <si>
    <t>M&amp;R - rozvaděč  RMT1</t>
  </si>
  <si>
    <t>M36-1-03b</t>
  </si>
  <si>
    <t>M&amp;R - rozvaděč  RA03-1</t>
  </si>
  <si>
    <t>M36-1-03c</t>
  </si>
  <si>
    <t>M&amp;R - rozvaděč  RA03-2</t>
  </si>
  <si>
    <t>M36-1-03d</t>
  </si>
  <si>
    <t>M&amp;R - rozvaděč  RA04</t>
  </si>
  <si>
    <t>M36-1-04</t>
  </si>
  <si>
    <t>M&amp;R - instalační materiál</t>
  </si>
  <si>
    <t>M36-1-05</t>
  </si>
  <si>
    <t>M&amp;R - ostatní</t>
  </si>
  <si>
    <t>M43</t>
  </si>
  <si>
    <t>Montáže ocelových konstrukcí</t>
  </si>
  <si>
    <t>M99</t>
  </si>
  <si>
    <t>Ostatní práce "M"</t>
  </si>
  <si>
    <t>D96</t>
  </si>
  <si>
    <t>Přesuny suti a vybouraných hmot</t>
  </si>
  <si>
    <t>PSU</t>
  </si>
  <si>
    <t>ZOTK4</t>
  </si>
  <si>
    <t>Pomocný materiál a práce</t>
  </si>
  <si>
    <t xml:space="preserve">Položkový rozpočet </t>
  </si>
  <si>
    <t>S:</t>
  </si>
  <si>
    <t>O:</t>
  </si>
  <si>
    <t>R: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</si>
  <si>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</si>
  <si>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</si>
  <si>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</si>
  <si>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</si>
  <si>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</si>
  <si>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</si>
  <si>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</si>
  <si>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</si>
  <si>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</si>
  <si>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</si>
  <si>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</si>
  <si>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</si>
  <si>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</si>
  <si>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</si>
  <si>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</si>
  <si>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</si>
  <si>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</si>
  <si>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</si>
  <si>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</si>
  <si>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</si>
  <si>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</si>
  <si>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</si>
  <si>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</si>
  <si>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</si>
  <si>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</si>
  <si>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</si>
  <si>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</si>
  <si>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</si>
  <si>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</si>
  <si>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</si>
  <si>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</si>
  <si>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</si>
  <si>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</si>
  <si>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</t>
  </si>
  <si>
    <t>Indiv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</si>
  <si>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</si>
  <si>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</si>
  <si>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</si>
  <si>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</si>
  <si>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</si>
  <si>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</si>
  <si>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</si>
  <si>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005211030R</t>
  </si>
  <si>
    <t xml:space="preserve">Dočasná dopravní opatření </t>
  </si>
  <si>
    <t>005231020R</t>
  </si>
  <si>
    <t>Individuální a komplexní vyzkoušení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</si>
  <si>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</si>
  <si>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</si>
  <si>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</si>
  <si>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</si>
  <si>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SUM</t>
  </si>
  <si>
    <t>END</t>
  </si>
  <si>
    <t>Položkový soupis prací a dodávek</t>
  </si>
  <si>
    <t>Specifikace dodávky</t>
  </si>
  <si>
    <t>131201110R00</t>
  </si>
  <si>
    <t>Hloubení nezapažených jam a zářezů do 50 m3, v hornině 3, hloubení strojně</t>
  </si>
  <si>
    <t>m3</t>
  </si>
  <si>
    <t>800-1</t>
  </si>
  <si>
    <t>POL1_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</si>
  <si>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</si>
  <si>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</si>
  <si>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 xml:space="preserve">výkopy pro sněžnou jámu a šachty pod úroveň HTÚ : </t>
  </si>
  <si>
    <t>VV</t>
  </si>
  <si>
    <t>(8,97*6,72)*1,5+(2,3*2,6)*0,4+(3*2,6)*0,5</t>
  </si>
  <si>
    <t>jáma pro šachtu v místnosti 1NP37 : (1,9+0,2+0,25+(0,7+0,35)*2)*(2,7+0,2+0,4+(0,7+0,35))*1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</si>
  <si>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</si>
  <si>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</si>
  <si>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</si>
  <si>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přemístění zeminy pro zpětné zásypy v rámci stavby : </t>
  </si>
  <si>
    <t>zpětný obsyp budovy : 265*0,9</t>
  </si>
  <si>
    <t>zpětný zásyp sněžné jámy a šachet : (8,97*6,72-3,5*5)*1,5+(2,3*2,6-1,7+2,1)*0,4+(3*2,6-2,3*2,1)*0,5</t>
  </si>
  <si>
    <t>zpětný zásyp jámy pro šachtu v místnosti 1NP37 : ((1,9+0,2+0,25+(0,7+0,35)*2)*(2,7+0,2+0,4+(0,7+0,35))-2,35*3,3)*1</t>
  </si>
  <si>
    <t xml:space="preserve">(bude použita zeminy z HTÚ, uskladněná na pozemku stavby) : 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</si>
  <si>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</si>
  <si>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</si>
  <si>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</si>
  <si>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zpětný zásyp pro sněžnou jámu a šachty pod úroveň HTÚ : </t>
  </si>
  <si>
    <t>(8,97*6,72-3,5*5)*1,5+(2,3*2,6-1,7+2,1)*0,4+(3*2,6-2,3*2,1)*0,5</t>
  </si>
  <si>
    <t>jáma pro šachtu v místnosti 1NP37 : ((1,9+0,2+0,25+(0,7+0,35)*2)*(2,7+0,2+0,4+(0,7+0,35))-2,35*3,3)*1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</si>
  <si>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</si>
  <si>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</si>
  <si>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</si>
  <si>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</si>
  <si>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</si>
  <si>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</si>
  <si>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</si>
  <si>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hutnění základové spáry : </t>
  </si>
  <si>
    <t>68,3*32,8+80,4*13,6</t>
  </si>
  <si>
    <t>311112320RT3</t>
  </si>
  <si>
    <t>Stěny z betonových bednicích tvárnic a betonu šířky 200 mm, zálivka betonem C20/25</t>
  </si>
  <si>
    <t>801-1</t>
  </si>
  <si>
    <t>(ztracené bednění) z betonových tvárnic a zálivka betonem,</t>
  </si>
  <si>
    <t xml:space="preserve">Atiky : </t>
  </si>
  <si>
    <t>nad 1.NP : (6,425+11,55+25,86)*2*0,85</t>
  </si>
  <si>
    <t>nad 2.NP : (8,9*2+25,86)*0,35</t>
  </si>
  <si>
    <t>311238139R00</t>
  </si>
  <si>
    <t>Zdivo nosné z cihel a tvarovek pálených akusticky tlumivé tloušťky 250 mm, akustický útlum Rw = 56 dB, charakteristická pevnost v tlaku fk = 8,00 MPa, součinitel prostupu tepla U=1,0 W/m2.K</t>
  </si>
  <si>
    <t xml:space="preserve">viz D.01.01.02-09 : </t>
  </si>
  <si>
    <t>dělící stěna mezi halou a přístavbou v 1.NP : (6,175*6+6,25*4)*2,88</t>
  </si>
  <si>
    <t>odpočet otvorů : -3*3-1,2*2,165*3</t>
  </si>
  <si>
    <t>vnitřní nosná stěna m.č. 1NP29 : (3,5+7,2+1,825)*3,35</t>
  </si>
  <si>
    <t>odpočet otvorů : -1*2,165-1*2,035</t>
  </si>
  <si>
    <t>podezdívka obvodového pláště u střechy přístavby : (6,1*6+3,95*2)*0,85</t>
  </si>
  <si>
    <t>dělící stěna mezi halou a přístavbou ve 2.NP : (6,1*4-2,3)*(2,4+1,25)</t>
  </si>
  <si>
    <t>odpočet otvorů : -1*2,25-2,625*2,25-2,3*1,35-6,1*1,35</t>
  </si>
  <si>
    <t>311271175R00</t>
  </si>
  <si>
    <t>Zdivo nosné z tvárnic porobetonových hladkých tloušťky 200 mm, charakteristická pevnost v tlaku fk = 2,71 MPa, součinitel prostupu tepla U=0,612 W/m2.K</t>
  </si>
  <si>
    <t>dělící přizdívka v 1.NP : 2*3,75</t>
  </si>
  <si>
    <t>obvodové zdivo 2.NP : (9,625+0,2+7)*3,15-1*2,4</t>
  </si>
  <si>
    <t>311271176R00</t>
  </si>
  <si>
    <t>Zdivo nosné z tvárnic porobetonových hladkých tloušťky 250 mm, charakteristická pevnost v tlaku fk = 2,71 MPa, součinitel prostupu tepla U=0,5 W/m2.K</t>
  </si>
  <si>
    <t>dělící stěna soc. zař. v 1NP : 1*3,75</t>
  </si>
  <si>
    <t>obvodové zdivo 2.NP : (7+1,5)*3,15</t>
  </si>
  <si>
    <t>311271251R00</t>
  </si>
  <si>
    <t>Zdivo nosné z tvárnic keramzitových tloušťky 200 mm, charakteristická pevnost v tlaku fk = 2,74 MPa, součinitel prostupu tepla U=1,15 W/m2.K</t>
  </si>
  <si>
    <t>s pomocným lešením o výšce podlahy do 1900 mm a pro zatížení 1,5 kPa,</t>
  </si>
  <si>
    <t>obvodové zdivo 1.NP : (2,25+7,1+6,25*12+7,1+3,65+6,175)*3,2</t>
  </si>
  <si>
    <t>odpočet otvorů : -2,25*0,9-4,4*0,9-3,125*0,9-6,25*0,9*6-3,35*0,9-2,7*3*2-3,35*3-1,95*2,1*2-3*3</t>
  </si>
  <si>
    <t>dělící stěny v 1.NP : (7*5+3,4+2,1*4+9,75+2,5+4,2)*3,35</t>
  </si>
  <si>
    <t>odpočet otvorů : -1*2,02-0,9*2,02-1*2,165-1*2,15-1*1,25</t>
  </si>
  <si>
    <t>schodišťová stěna ve 2.NP : 5*3,15-0,8*2,02</t>
  </si>
  <si>
    <t>311361721R00</t>
  </si>
  <si>
    <t>Výztuž nadzákladových zdí z betonářské oceli BSt 500 S</t>
  </si>
  <si>
    <t>t</t>
  </si>
  <si>
    <t>včetně distančních prvků</t>
  </si>
  <si>
    <t>nad 1.NP : ((6,425+11,55+25,86)*2*4*0,85+(6,425+11,55+25,86)*2*4)*0,00089</t>
  </si>
  <si>
    <t>nad 2.NP : ((8,9*2+25,86)*4*0,35+(8,9*2+25,86)*4)*0,00089</t>
  </si>
  <si>
    <t>317144283R00</t>
  </si>
  <si>
    <t>Překlady z keramzitbetonu překlady nosné střední, délky 1240 mm - pro otvor 1000 mm, šířky 200 mm, výšky 240 mm</t>
  </si>
  <si>
    <t>kus</t>
  </si>
  <si>
    <t>dělící stěny v 1.NP : 1</t>
  </si>
  <si>
    <t>317144284R00</t>
  </si>
  <si>
    <t>Překlady z keramzitbetonu překlady nosné střední, délky 1490 mm - pro otvor 1000 mm, šířky 200 mm, výšky 240 mm</t>
  </si>
  <si>
    <t>dělící stěny v 1.NP : 2</t>
  </si>
  <si>
    <t>317144288R00</t>
  </si>
  <si>
    <t>Překlady z keramzitbetonu překlady nosné střední, délky 2490 mm - pro otvor 2000 mm, šířky 200 mm, výšky 240 mm</t>
  </si>
  <si>
    <t>317168131R00</t>
  </si>
  <si>
    <t>Překlady keramické montáž a dodávka nosné, délky 1250 mm, šířky 70 mm, výšky 238 mm</t>
  </si>
  <si>
    <t>1NP29 : 3</t>
  </si>
  <si>
    <t>1NP31 : 3</t>
  </si>
  <si>
    <t>2NP03 : 3</t>
  </si>
  <si>
    <t>317168132R00</t>
  </si>
  <si>
    <t>Překlady keramické montáž a dodávka nosné, délky 1500 mm, šířky 70 mm, výšky 238 mm</t>
  </si>
  <si>
    <t>1NP02 : 3+3+3</t>
  </si>
  <si>
    <t>342172010R00</t>
  </si>
  <si>
    <t>Montáž panelů stěnových z ocelového plechu s jádrem z minerální vlny stěna jednochuchá, tloušťky do 80 mm</t>
  </si>
  <si>
    <t>801-2</t>
  </si>
  <si>
    <t>RTS 17/ II</t>
  </si>
  <si>
    <t>s použitím zvedacího mechanizmu,</t>
  </si>
  <si>
    <t xml:space="preserve">viz v.č. D.01.01.02 a 07 : </t>
  </si>
  <si>
    <t>TI panely na vnitřní straně atiky hlavní budovy : (65,4+36,6)*2*0,79</t>
  </si>
  <si>
    <t>342172020R00</t>
  </si>
  <si>
    <t>Montáž panelů stěnových z ocelového plechu s jádrem z minerální vlny stěna jednochuchá, tloušťky nad 80 mm</t>
  </si>
  <si>
    <t xml:space="preserve">fasádní plášť - viz D.01.01.09 : </t>
  </si>
  <si>
    <t>východní fasáda : 16,575*6,35+26,55*2,81+19,725*6,32</t>
  </si>
  <si>
    <t>západní fasáda : 65,7*9,15</t>
  </si>
  <si>
    <t>severní fasáda : 6,43*9,1+6,37*9,8+19,25*10,3-3*2,8+4,85*6,35</t>
  </si>
  <si>
    <t>jižní fasáda : 4,85*6,32+19,6*10,3-1,1*1,85-10,5*0,9+6*9,8+6,45*9,1</t>
  </si>
  <si>
    <t>342172051R00</t>
  </si>
  <si>
    <t>Montáž panelů stěnových z ocelového plechu s jádrem z minerální vlny Montáž lemovacích prvků stěnových panelů z ocelového plechu s jádrem z minerální vlny jednoduchých</t>
  </si>
  <si>
    <t>m</t>
  </si>
  <si>
    <t>lemování u atiky : (65,7+36,9)*2</t>
  </si>
  <si>
    <t>lemování rohů : 6,35+6,32+9,15*2</t>
  </si>
  <si>
    <t>lemování stěn : 3,66*2+4,4+4,4+3,66</t>
  </si>
  <si>
    <t>lemování soklů : (65,7+36,9)*2-1,1-3+0,7+0,5+0,7+0,7</t>
  </si>
  <si>
    <t>lemování oken a dveří : 1,1+1,85*2+10,5+0,9*2+3+2,8*2</t>
  </si>
  <si>
    <t>342255020R00</t>
  </si>
  <si>
    <t>Příčky z cihel a tvárnic nepálených příčky z příčkovek pórobetonových tloušťky 50 mm</t>
  </si>
  <si>
    <t>včetně pomocného lešení</t>
  </si>
  <si>
    <t>přizdívky ve 2.NP : 0,9*3,3</t>
  </si>
  <si>
    <t>342255024R00</t>
  </si>
  <si>
    <t>Příčky z cihel a tvárnic nepálených příčky z příčkovek pórobetonových tloušťky 100 mm</t>
  </si>
  <si>
    <t>příčky a přizdívky v 1.NP : (1+2,95+2,8+1,4+1,5+0,65+1,275+2,45+1,935+1,5+2,625+1,8+1,175+2,65+2,5+3,3+2)*3,75</t>
  </si>
  <si>
    <t>odpočet otvorů : -0,8*2,02*2+0,9*2,02*5-1,5*2,02</t>
  </si>
  <si>
    <t>příčky ve 2.NP : (2,3+2,85+3+1,75*2+4,6+1,9+1,8+2,1*2+8,325+1,275)*3,3</t>
  </si>
  <si>
    <t>odpočet otvorů : -0,8*2,02*3-0,9*2,02*5-1*2,02-1,4*2,02</t>
  </si>
  <si>
    <t>342255028R00</t>
  </si>
  <si>
    <t>Příčky z cihel a tvárnic nepálených příčky z příčkovek pórobetonových tloušťky 150 mm</t>
  </si>
  <si>
    <t>příčky a přizdívky v 1.NP : (4,075*2+2,1+3,3+1,2+2,45+3,375+1,8+2,1+3,3+2,65)*3,75</t>
  </si>
  <si>
    <t>odpočet otvorů : -0,8*2,02*2</t>
  </si>
  <si>
    <t>příčky ve 2.NP : (4,75+1,9+4,6+6,6)*3,3</t>
  </si>
  <si>
    <t>odpočet otvorů : -1,4*2,2</t>
  </si>
  <si>
    <t>342255074R00</t>
  </si>
  <si>
    <t>Příčky z cihel a tvárnic nepálených příčky z příčkovek z kameniva z expandovaného jílu tloušťky 115 mm</t>
  </si>
  <si>
    <t>příčky v 1.NP : (21,125+38,875+7,05*4+2,6+3,75+2,2+0,8+0,15+2*2)*3,75</t>
  </si>
  <si>
    <t>(3,375+22,45+9,85*2+6,95+3,175+3+1,45)*3,75</t>
  </si>
  <si>
    <t>odpočet otvorů : -1*2,15-1,1*2,15*12-0,9*2,02*7-3,21*2,15*2</t>
  </si>
  <si>
    <t>346275115R00</t>
  </si>
  <si>
    <t>Přizdívky a obezdívky z desek pórobetonových tloušťky 150 mm</t>
  </si>
  <si>
    <t>s pomocným lešením o výšce podlahy do 1900 mm a pro zatížení do 1,5 kPa.</t>
  </si>
  <si>
    <t>přizdívky v soc. zařízení v 1.NP : (1,9+2+1,275+0,9*2+2)*1,6</t>
  </si>
  <si>
    <t>61210104.AR</t>
  </si>
  <si>
    <t>panel stěnový  mat. jádra PUR pěna; exteriér ocel. plech 0,6 mm; interiér ocel. plech 0,4 mm; povrch. úprava žárový povlak; l = 2 000 až 14 500 mm; š = 115,0 cm; h = 6,0 cm</t>
  </si>
  <si>
    <t>SPCM</t>
  </si>
  <si>
    <t>POL3_</t>
  </si>
  <si>
    <t>ztratné 8% : 0,08</t>
  </si>
  <si>
    <t/>
  </si>
  <si>
    <t>612101211R</t>
  </si>
  <si>
    <t>panel stěnový  mat. jádra PUR pěna; exteriér ocel. plech 0,6 mm; interiér ocel. plech 0,4 mm; povrch. úprava žárový povlak; l = 2 000 až 14 500 mm; š = 115,0 cm; h = 15,0 cm</t>
  </si>
  <si>
    <t>RTS 15/ I</t>
  </si>
  <si>
    <t>Položka pořadí 18 : 1585,82725</t>
  </si>
  <si>
    <t>561471120R00</t>
  </si>
  <si>
    <t>Zřízení podkladu ze zeminy stabil. vápnem Road Mix tloušťka po zhutnění 300 mm</t>
  </si>
  <si>
    <t>822-1</t>
  </si>
  <si>
    <t>bez přidání vylepšovacího materiálu, s rozprostřením, promísením, vlhčením, zhutněním, ošetřením vodou, popř. s rozrytím</t>
  </si>
  <si>
    <t xml:space="preserve">stabilizace základové spáry : </t>
  </si>
  <si>
    <t>564851111RT2</t>
  </si>
  <si>
    <t>Podklad ze štěrkodrti s rozprostřením a zhutněním frakce 0-32 mm, tloušťka po zhutnění 150 mm</t>
  </si>
  <si>
    <t xml:space="preserve">podkladní vrstvy : </t>
  </si>
  <si>
    <t>564851111RT4</t>
  </si>
  <si>
    <t>Podklad ze štěrkodrti s rozprostřením a zhutněním frakce 0-63 mm, tloušťka po zhutnění 150 mm</t>
  </si>
  <si>
    <t>564861115RT4</t>
  </si>
  <si>
    <t>Podklad ze štěrkodrti s rozprostřením a zhutněním frakce 0-63 mm, tloušťka po zhutnění 240 mm</t>
  </si>
  <si>
    <t>602021162RT1</t>
  </si>
  <si>
    <t xml:space="preserve">Omítky stěn z hotových směsí omítka jednovrstvá, sádrová, lehčená, hlazená, tloušťka vrstvy 10 mm,  </t>
  </si>
  <si>
    <t>po jednotlivých vrstvách</t>
  </si>
  <si>
    <t xml:space="preserve">viz D.01.01.02 a 03 : </t>
  </si>
  <si>
    <t>1NP01 : (2,625+1,5+2,185)*3,4</t>
  </si>
  <si>
    <t>1NP05a : (1*2+2,4)*1,3</t>
  </si>
  <si>
    <t>1NP05b : (1,325+1)*1,3</t>
  </si>
  <si>
    <t>1NP06 : 4,075*1,3</t>
  </si>
  <si>
    <t>1NP09 : 3,3*2*1,3</t>
  </si>
  <si>
    <t>1NP10 : (3,3+2,2)*1,3</t>
  </si>
  <si>
    <t>1NP14 : (2,18+2,45)*1,3</t>
  </si>
  <si>
    <t>1NP15 : (1,9+1,275*2)*1,3</t>
  </si>
  <si>
    <t>1NP16 : (3,27+2,45)*1,3</t>
  </si>
  <si>
    <t>1NP18 : (1,935+1,4)*2*1,3</t>
  </si>
  <si>
    <t>1NP20 : 3,375*3,4</t>
  </si>
  <si>
    <t>1NP24 : 2,65*3,4-0,8*2,02</t>
  </si>
  <si>
    <t>1NP26 : (3,3+2,1)*1,3</t>
  </si>
  <si>
    <t>1NP27 : 3,3*2*1,3</t>
  </si>
  <si>
    <t>1NP43 : 4,075*3,4</t>
  </si>
  <si>
    <t>2NP01 : (16,25+6,6+2,175+7,6)*3,15-1,4*2,2-6,1*1,35*2-1,1*2,45</t>
  </si>
  <si>
    <t>2NP03 : (8,175+6,5+1,9)*2*3,15-1,1*2,45-1*2,02-0,9*2,02*2-0,8*2,02-1,1*2,1-2,625*2,25</t>
  </si>
  <si>
    <t>2NP04 : (2,55+2,85)*2*1,05+(2,3+1,8+2,3+0,95)*2*1,05</t>
  </si>
  <si>
    <t>2NP05 : (3,45+1,75+1,75+1,1+2,2+1,9+2,3+1,9)*2*1,05</t>
  </si>
  <si>
    <t>2NP06 : (4,15+2,1)*2*3,15-0,9*2,02-0,8*2,02</t>
  </si>
  <si>
    <t>2NP07 : (2+1,8)*2*0,85</t>
  </si>
  <si>
    <t>2NP08 : (1,275+1,8)*2*1,05</t>
  </si>
  <si>
    <t>2NP09 : (3,175+2,1)*2*1,05</t>
  </si>
  <si>
    <t>602021211RT7</t>
  </si>
  <si>
    <t xml:space="preserve">Omítky stěn z hotových směsí vrstva jádrová, vápenocementová,  , tloušťka vrstvy 25 mm,  </t>
  </si>
  <si>
    <t>1NP02 : (23,05+2,625+39,275)*3,4+1,6*3,4-1*2,15-1,2*2,165*3</t>
  </si>
  <si>
    <t>1NP29 : (6,275+11,55+1,825)*3,4-1*2,035-1*2,165</t>
  </si>
  <si>
    <t>1NP30 : 4*3,4</t>
  </si>
  <si>
    <t>1NP31 : (2,85+3,175)*3,4-1*2,02</t>
  </si>
  <si>
    <t>1NP36 : 2,8*3,4</t>
  </si>
  <si>
    <t>1NP45 : 65,4*3,8-1,2*2,165*3-3*3</t>
  </si>
  <si>
    <t>2NP12 : ((0,7*2+0,35*8)+6,1*4)*(3,9+0,25)-3,1*1,35-5,3*1,35-2,625*2,25-1*2,25+6,1*6*(0,7+0,25)</t>
  </si>
  <si>
    <t>622324114R00</t>
  </si>
  <si>
    <t>Zateplení suterénu soklovým polystyrénem, tloušťky 140 mm</t>
  </si>
  <si>
    <t>nanesení lepicího tmelu na izolační desky, nalepení desek a zajištění talířovými hmoždinkami (6 ks/m2). Bez povrchové úpravy desek.</t>
  </si>
  <si>
    <t xml:space="preserve">fasáda 1.NP přístavby (viz D.01.01.09) : </t>
  </si>
  <si>
    <t>východní fasáda : (78,53)*0,9</t>
  </si>
  <si>
    <t>západní fasáda : 65,68*1,5+6,425*0,85*2</t>
  </si>
  <si>
    <t>severní fasáda : 12,25*0,85+32,05*0,9</t>
  </si>
  <si>
    <t>jižní fasáda : 12,25*0,85+32,05*0,9</t>
  </si>
  <si>
    <t>622324124RU1</t>
  </si>
  <si>
    <t>Zateplení soklu soklovým polystyrénem, tloušťky 140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</si>
  <si>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</si>
  <si>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východní fasáda : (78,53-3-1,95*2-3,35-2,7*2)*0,3</t>
  </si>
  <si>
    <t>západní fasáda : 65,68*0,4+6,425*0,35*2</t>
  </si>
  <si>
    <t>severní fasáda : 12,25*0,35+(19,6-1,1)*0,25+6*(0,75+0,3)/2+6,44*(0,98+0,45)/2</t>
  </si>
  <si>
    <t>jižní fasáda : 12,25*0,35+(19,25-3)*0,25+6,37*(0,22+0,72)/2+6,4*(0,4+0,92)/2</t>
  </si>
  <si>
    <t>622324135RT3</t>
  </si>
  <si>
    <t>Zateplení fasády  , expandovaným polystyrénem, tloušťky 160 mm, kontaktní nátěr a silikonová omítka, hlazená, zrnitost 2 mm</t>
  </si>
  <si>
    <t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</si>
  <si>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>Včetně rohových lišt na hranách budov.</t>
  </si>
  <si>
    <t>východní fasáda : 26*4,315+26,55*(2,85+0,25)+26*4,315</t>
  </si>
  <si>
    <t>odpočet otvorů : -3*2,7-6,25*0,9*6-1,95*1,8*2-3,35*2,67-2,7*2,67*2-3,35*0,9-3,1*0,9</t>
  </si>
  <si>
    <t>západní fasáda : 6,425*4,3*2</t>
  </si>
  <si>
    <t>severní fasáda : 12,25*4,3</t>
  </si>
  <si>
    <t>odpočet otvorů : -4,4*0,9-2,25*0,9-1,4*2,7</t>
  </si>
  <si>
    <t>jižní fasáda : 12,25*4,3</t>
  </si>
  <si>
    <t>622324135RW1</t>
  </si>
  <si>
    <t xml:space="preserve">Zateplení fasády  , expandovaným polystyrénem, tloušťky 160 mm, obklad keramickým páskem, 10 zapouštěcích hmoždinek/m2,  </t>
  </si>
  <si>
    <t xml:space="preserve">zateplení 2.NP přístavby (viz D.01.01.09) : </t>
  </si>
  <si>
    <t>(8,9*2+26,55)*4,05</t>
  </si>
  <si>
    <t>odpočet otvorů : -1,1*2,4-(1,45+16,525)*3</t>
  </si>
  <si>
    <t>622324333RV1</t>
  </si>
  <si>
    <t xml:space="preserve">Zateplení fasády  , expandovaným polystyrénem s grafitem, tloušťky 120 mm, zakončené stěrkou s výztužnou tkaninou,  </t>
  </si>
  <si>
    <t xml:space="preserve">vnitřní zateplení mezi halou a přístavbou (viz D.01.01.02 - 08) : </t>
  </si>
  <si>
    <t>tribuna : 38,6*(0,75+0,8+0,56+0,5)</t>
  </si>
  <si>
    <t>výtahová šachta : 2,3*4,1</t>
  </si>
  <si>
    <t>622324731RV1</t>
  </si>
  <si>
    <t xml:space="preserve">Zateplení fasády  , minerálními deskami s kolmým vláknem, tloušťky 80 mm, zakončené stěrkou s výztužnou tkaninou,  </t>
  </si>
  <si>
    <t>ochoz nad tribunou : (13,48+13,2)*(0,2+0,85)</t>
  </si>
  <si>
    <t>konstrukce 2.NP nad tribunou : (0,4*11+0,65*12+0,35*8)*4,1</t>
  </si>
  <si>
    <t>6,1*(4,1+0,25)-1*2,25-2,3*3,1-2,625*2,25-5,3*1,35-6,1*1,35</t>
  </si>
  <si>
    <t>622324137T01</t>
  </si>
  <si>
    <t>Zateplení fasády  , expandovaným polystyrénem, tloušťky 250 mm, kontaktní nátěr a silikonová omítka, hlazená, zrnitost 2 mm</t>
  </si>
  <si>
    <t>Vlastní</t>
  </si>
  <si>
    <t xml:space="preserve">zateplení podhledu 2.NP přístavby (viz D.01.01.09) : </t>
  </si>
  <si>
    <t>26,55*1,5</t>
  </si>
  <si>
    <t>631312711RT8</t>
  </si>
  <si>
    <t>Mazanina z betonu vyztuženého tl. přes 50 do 80 mm třídy C 25/30, výztuž ocelovými vlákny, 20 kg / m3</t>
  </si>
  <si>
    <t>hlazená dřevěným hladítkem, s vytvořením dilatačních spár v mazanině uložením dočasného dilatačního profilu, s odstraněním dočasného profilu. Bez zaplnění spáry trvalým materiálem (634 60).</t>
  </si>
  <si>
    <t xml:space="preserve">viz D.01.01.11 : </t>
  </si>
  <si>
    <t xml:space="preserve">tl. 63 mm : </t>
  </si>
  <si>
    <t>skladba B : 63,07*0,063</t>
  </si>
  <si>
    <t>skladba C : 39,2*0,063</t>
  </si>
  <si>
    <t>skladba O : 41,23*0,063</t>
  </si>
  <si>
    <t xml:space="preserve">tl. 65 mm : </t>
  </si>
  <si>
    <t>skladba D : 63,34*0,065</t>
  </si>
  <si>
    <t>skladba N : 32,05*0,065</t>
  </si>
  <si>
    <t xml:space="preserve">tl. 70 mm : </t>
  </si>
  <si>
    <t>skladba F : 16,71*0,07</t>
  </si>
  <si>
    <t xml:space="preserve">tl. 71 mm : </t>
  </si>
  <si>
    <t>skladba H : 343,28*0,071</t>
  </si>
  <si>
    <t>skladba I : 69,81*0,071</t>
  </si>
  <si>
    <t xml:space="preserve">tl. 72 mm : </t>
  </si>
  <si>
    <t>skladba K : 9,05*0,072</t>
  </si>
  <si>
    <t>skladba R : 8*0,072</t>
  </si>
  <si>
    <t xml:space="preserve">tl. 74 mm : </t>
  </si>
  <si>
    <t>skladba A : 490,73*0,074</t>
  </si>
  <si>
    <t>odpočet v m.č. 1NP37 : -5,74*0,074</t>
  </si>
  <si>
    <t xml:space="preserve">tl. 76 mm : </t>
  </si>
  <si>
    <t>skladba J : 42,83*0,076</t>
  </si>
  <si>
    <t xml:space="preserve">tl. 79 mm : </t>
  </si>
  <si>
    <t>skladba Q : 121,46*0,079</t>
  </si>
  <si>
    <t xml:space="preserve">tl. 80 mm : </t>
  </si>
  <si>
    <t>skladba E : 95,06*0,08</t>
  </si>
  <si>
    <t>odpočet v m.č. 1NP36 : -0,76*1,12*0,08</t>
  </si>
  <si>
    <t>skladba T : 233,2*0,08</t>
  </si>
  <si>
    <t>631315711RT8</t>
  </si>
  <si>
    <t>Mazanina z betonu vyztuženého tl. přes 120 do 240 mm třídy C 25/30 , výztuž ocelovými vlákny, 20 kg / m3</t>
  </si>
  <si>
    <t xml:space="preserve">spádová vrstva 111 - 191 mm : </t>
  </si>
  <si>
    <t>skladba G : 39,81*(0,111+0,191)/2</t>
  </si>
  <si>
    <t>632419102RT2</t>
  </si>
  <si>
    <t>Potěr ze suchých směsí cementová samonivelační podlahová stěrka, tloušťky 2 mm, bez penetrace</t>
  </si>
  <si>
    <t>s rozprostřením a uhlazením</t>
  </si>
  <si>
    <t>skladba Q : 121,46</t>
  </si>
  <si>
    <t>skladba R : 8</t>
  </si>
  <si>
    <t>632922952R00</t>
  </si>
  <si>
    <t>Kladení dlaždic na terče - podložky podstavce výškově stavitelné dlaždice 400 x 400 mm, výškově stavitelné podstavce 35-55 mm</t>
  </si>
  <si>
    <t xml:space="preserve">Ploché střechy (viz D.01.01.02 - 17) : </t>
  </si>
  <si>
    <t>nad 1.NP : (25,8-6,3)*7,2</t>
  </si>
  <si>
    <t>59245340R</t>
  </si>
  <si>
    <t>dlažba betonová dvouvrstvá; čtverec; povrch hladký; šedá; l = 400 mm; š = 400 mm; tl. 50,0 mm</t>
  </si>
  <si>
    <t xml:space="preserve">nad 1.NP : </t>
  </si>
  <si>
    <t>Položka pořadí 43 : 140,40000</t>
  </si>
  <si>
    <t>ztratné 1% : 0,01</t>
  </si>
  <si>
    <t>64-01-01-001</t>
  </si>
  <si>
    <t>Dodávka a montáž vnitřních dřevěných vč. ocel. zárubně a kování, 700 x 1970 mm</t>
  </si>
  <si>
    <t>ks</t>
  </si>
  <si>
    <t>VNITŘNÍ DŘEVĚNÉ PLNÉ HLADKÉ JEDNOKŘÍDLOVÉ DVEŘE</t>
  </si>
  <si>
    <t>POP</t>
  </si>
  <si>
    <t>OTOČNÉ POLODRÁŽKOVÉ</t>
  </si>
  <si>
    <t>-ROZMĚRU: 700x1970mm</t>
  </si>
  <si>
    <t>-DO OCELOVÝCH HRANATÝCH ZÁRUBNÍ BEZ PRAHU</t>
  </si>
  <si>
    <t>-KOVÁNÍ: TITAN KLIKA - KLIKA, ROZETOVÉ</t>
  </si>
  <si>
    <t>-3ks ZÁVĚSŮ</t>
  </si>
  <si>
    <t>-OKOPOVÝ PLECH v=300 mm, MATNÝ NEREZ tl.0,6mm</t>
  </si>
  <si>
    <t>-POVRCH. ÚPRAVA: HPL LAMINO V BAREVNÉM ODSTÍNU DLE</t>
  </si>
  <si>
    <t>INTERIÉRU</t>
  </si>
  <si>
    <t>-WC ZÁMEK S MOŽNOSTÍ OTEVŘENÍ ZVENKU</t>
  </si>
  <si>
    <t xml:space="preserve">viz D.1.1.13 : </t>
  </si>
  <si>
    <t>prvek D01 : 5+2</t>
  </si>
  <si>
    <t>64-01-01-002</t>
  </si>
  <si>
    <t>-VČETNĚ ZÁMKU S VLOŽKOU FAB PRO GENERÁLNÍ KLÍČ</t>
  </si>
  <si>
    <t>prvek D02 : 2+0</t>
  </si>
  <si>
    <t>64-01-01-003</t>
  </si>
  <si>
    <t>Dodávka a montáž vnitřních dřevěných vč. ocel. zárubně a kování, 800 x 1970 mm</t>
  </si>
  <si>
    <t>-ROZMĚRU: 800x1970mm</t>
  </si>
  <si>
    <t>prvek D03 : 2+2</t>
  </si>
  <si>
    <t>64-01-01-004</t>
  </si>
  <si>
    <t>-KOVÁNÍ: TITAN KLIKA - KLIKA, ROZETY</t>
  </si>
  <si>
    <t>prvek D04 : 8+4</t>
  </si>
  <si>
    <t>64-01-01-005</t>
  </si>
  <si>
    <t>-OKOPOVÝ PLECH v = 300 mm, MATNÝ NEREZ tl.0,6 mm</t>
  </si>
  <si>
    <t>-NA VNITŘNÍ STRANĚ VOROROVNÉ NEREZOVÉ BROUŠENÉ</t>
  </si>
  <si>
    <t>MADLO VE VÝŠCE 800-900mm</t>
  </si>
  <si>
    <t>prvek D05 : 2+0</t>
  </si>
  <si>
    <t>64-01-01-006</t>
  </si>
  <si>
    <t>Dodávka a montáž vnitřních dřevěných posuvných do pouzdra, vč. pouzdra, 700 x 1970 mm</t>
  </si>
  <si>
    <t>POSUVNÉ DO POUZDRA</t>
  </si>
  <si>
    <t>-VČETNĚ POUZDRA DO ZDIVA POD OMÍTKU</t>
  </si>
  <si>
    <t>-KOVÁNÍ: ZÁPUSTNÉ MADLO</t>
  </si>
  <si>
    <t>prvek D06 : 2</t>
  </si>
  <si>
    <t>64-01-01-007</t>
  </si>
  <si>
    <t>Dodávka a montáž vnitřních dřevěných vč. ocel. zárubně a kování, 800 x 2100 mm</t>
  </si>
  <si>
    <t>-ROZMĚRU: 800x2100mm</t>
  </si>
  <si>
    <t>prvek D07 : 2+1</t>
  </si>
  <si>
    <t>64-01-01-008</t>
  </si>
  <si>
    <t>Dodávka a montáž vnitřních dřevěných vč. ocel. zárubně a kování, 900 x 1970 mm</t>
  </si>
  <si>
    <t>-ROZMĚRU: 900x1970mm</t>
  </si>
  <si>
    <t>prvek D08 : 1+0</t>
  </si>
  <si>
    <t>64-01-01-009</t>
  </si>
  <si>
    <t>Dodávka a montáž vnitřních dřevěných požárních vč. ocel. zárubně a kování, 900 x 1970 mm</t>
  </si>
  <si>
    <t>-VČETNĚ SAMOZAVÍRAČE V LIŠTĚ</t>
  </si>
  <si>
    <t>-VČETNĚ CERTIFIKÁTU NA POŽÁRNÍ ODOLNOST</t>
  </si>
  <si>
    <t>prvek D09 : 0+1</t>
  </si>
  <si>
    <t>64-01-01-010</t>
  </si>
  <si>
    <t>Dodávka a montáž vnitřních hliníkových prosklených vč. zárubně a kování, 1050 x 2250 mm</t>
  </si>
  <si>
    <t>VNITŘNÍ HLINÍKOVÉ PROSKLENÉ JEDNOKŘÍDLOVÉ DVEŘE OTOČNÉ Z HLINÍKOVÝCH ZATEPLENÝCH PROFILŮ S PŘERUŠENÝM TEPELNÝM MOSTEM</t>
  </si>
  <si>
    <t>-DVEŘE ROZMĚR: 950x2170 mm, -OTVOR 1000x2250 mmm</t>
  </si>
  <si>
    <t>-ZASKLENÍ BEZPEČNOSTNÍM IZOLAČNÍM TROJSKLEM ČIRÝM</t>
  </si>
  <si>
    <t>-ZÁMEK S VLOŽKOU FAB VČETNĚ GENERÁLNÍHO KLÍČE</t>
  </si>
  <si>
    <t>-MINIMÁLNĚ 3ks ZÁVĚSŮ</t>
  </si>
  <si>
    <t>-MUSÍ BÝT RESPEKTOVÁNY PODMÍNKY PRO BEZBARIÉROVÉ UŽÍVÁNÍ STAVBY DLE VYHLÁŠKY č. 398/2009 Sb. (VODOROVNÉ OZNAČENÍ PROSKLENÍ)</t>
  </si>
  <si>
    <t>-SLOŽENÝ PROFIL DVEŘÍ (RÁM + ZASKLENÍ): SOUČINITEL PROSTUPU TEPLA - U = 1,2 W/m2K</t>
  </si>
  <si>
    <t>-UTĚSNĚNÍ PŘIPOJOVACÍ SPÁRY:</t>
  </si>
  <si>
    <t>1 - vnější těsnění: těsnost proti dešti, paropropustnost</t>
  </si>
  <si>
    <t>2 - středové těsnění: tepelná a zvuková izolace</t>
  </si>
  <si>
    <t>3 - vnitřní těsnění: vzduchotěsnost a parotěsnost</t>
  </si>
  <si>
    <t>-TĚSNĚNÍ DVEŘÍ: 2x dorazové, 1x středové(automatické prahové-automatické vysunutí prahového těsnění z křídla dveří po jejich zavření,</t>
  </si>
  <si>
    <t>dosednutí k prahu a zajištění těsnění spodní části dveří), materiál EPDM</t>
  </si>
  <si>
    <t>-PŘERUŠENÍ TEPELNÉHO MOSTU V PODLAZE TEPELNĚ-IZOLAČNÍ DESKOU V=150 mm, Š=60 mm</t>
  </si>
  <si>
    <t>-VČETNĚ HLINÍKOVÉ RÁMOVÉ ZÁRUBNĚ</t>
  </si>
  <si>
    <t>prvek D10 : 0+1</t>
  </si>
  <si>
    <t>64-01-01-011</t>
  </si>
  <si>
    <t>Dodávka a montáž vnitřních hliníkových plných vč. zárubně a kování, 1000 x 2165 mm</t>
  </si>
  <si>
    <t>VNITŘNÍ HLINÍKOVÉ PLNÉ HLADKÉ JEDNOKŘÍDLOVÉ DVEŘE OTEVÍRAVÉ</t>
  </si>
  <si>
    <t>-ROZMĚR OTVOR: 1000x2165mm, -ROZMĚR DVEŘE: 900x2100mm</t>
  </si>
  <si>
    <t>-DVEŘE JAKO SENDVIČOVÝ PLNÝ AL. PANEL</t>
  </si>
  <si>
    <t>-VČETNĚ HLINÍKOVÝCH RÁMOVÝCH ZÁRUBNÍ</t>
  </si>
  <si>
    <t>-POVRCH. ÚPRAVA: HPL LAMINO V BAREVNÉM ODSTÍNU DLE INTERIÉRU</t>
  </si>
  <si>
    <t>prvek D11 : 0+1</t>
  </si>
  <si>
    <t>64-01-01-012</t>
  </si>
  <si>
    <t>Dodávka a montáž vnitřních dřevěných prosklených ze 2/3 vč. ocel. zárubně a kování, 900 x 2100 mm</t>
  </si>
  <si>
    <t>VNITŘNÍ DŘEVĚNÉ ZE 2/3 PROSKLENÉ HLADKÉ JEDNOKŘÍDLOVÉ DVEŘE</t>
  </si>
  <si>
    <t>-ROZMĚRU: 900x2100mm</t>
  </si>
  <si>
    <t>-ZASKLENÍ PROTIPOŽÁRNÍM SKLEM ČIRÝM</t>
  </si>
  <si>
    <t>prvek D12 : 0+2</t>
  </si>
  <si>
    <t>64-01-01-013</t>
  </si>
  <si>
    <t>Dodávka a montáž vnitřních dřevěných vč. ocel. zárubně a kování, 1000 x 2100 mm</t>
  </si>
  <si>
    <t>-ROZMĚRU: 1000x2100mm</t>
  </si>
  <si>
    <t>prvek D13 : 1+1</t>
  </si>
  <si>
    <t>64-01-01-014</t>
  </si>
  <si>
    <t>Dodávka a montáž vnitřních dřevěných požárních vč. ocel. zárubně a kování, 1000 x 2100 mm</t>
  </si>
  <si>
    <t>prvek D14 : 4+6</t>
  </si>
  <si>
    <t>64-01-01-015</t>
  </si>
  <si>
    <t>Dodávka a montáž dveří vnitřních hliníkových plných vč. zárubně a kování, 1100 x 2100 mm</t>
  </si>
  <si>
    <t>VNITŘNÍ HLINÍKOVÉ PLNÉ JEDNOKŘÍDLOVÉ DVEŘE OTOČNÉ Z HLINÍKOVÝCH ZATEPLENÝCH PROFILŮ S PŘERUŠENÝM TEPELNÝM MOSTEM</t>
  </si>
  <si>
    <t>-DVEŘE JAKO PLNÝ SENDVIČOVÝ AL. PANEL ROZMĚR: 1100x2100mm</t>
  </si>
  <si>
    <t>-OTVOR 1200x2165 mmm</t>
  </si>
  <si>
    <t>-DVEŘE OPATŘENY PANIKOVOU KLIKOU V SOULADU S POŽADAVKY ČSN EN 1125</t>
  </si>
  <si>
    <t>-TĚSNĚNÍ DVEŘÍ: 2x dorazové, 1x středové(automatické prahové-automatické vysunutí prahového těsnění z křídla dveří po jejich</t>
  </si>
  <si>
    <t>zavření, dosednutí k prahu a zajištění těsnění spodní části dveří), materiál EPDM</t>
  </si>
  <si>
    <t>-PŘERUŠENÍ TEPELNÉHO MOSTU V PODLAZE TEPELNĚ-IZOLAČNÍ DESKOU V=200 mm, Š=60 mm</t>
  </si>
  <si>
    <t>prvek D15 : 2+1</t>
  </si>
  <si>
    <t>64-01-01-016</t>
  </si>
  <si>
    <t>Dodávka a montáž hliníkové prosklené stěny s automatickými posuvnými dveřmi, 2625 x 2700 mm</t>
  </si>
  <si>
    <t>VNITŘNÍ PROSKLENÁ HLINÍKOVÁ STĚNA S HLINÍKOVÝMI DVOUKŘÍDLOVÝMI POSUVNÝMI PROSKLENÝMI</t>
  </si>
  <si>
    <t>AUTOMATICKÝMI DVEŘMI, S PEVNÝMI BOČNÍMI SVĚTLÍKY A PEVNÝM NADSVĚTLÍKEM Z HLINÍKOVÝCH</t>
  </si>
  <si>
    <t>ZATEPLENÝCH PROFILŮ BEZ PŘERUŠENÍ TEPELNÉHO MOSTU</t>
  </si>
  <si>
    <t>-DĚLENÍ DLE NÁČRTKU</t>
  </si>
  <si>
    <t>-STĚNA ROZMĚRU 2625x2700 mm, DVEŘE 1250x2150 mm</t>
  </si>
  <si>
    <t>-SPODNÍ ČÁST DVEŘÍ A STĚNY SE ZVÝŠENÝM SOKLOVÝM PROFILEM</t>
  </si>
  <si>
    <t>-POSUVNÁ DVEŘNÍ KŘÍDLA NA ELEKTROPOHON OVLÁDANÁ FOTOBUŇKOU, NÍZKÝ POHON,NÁHRADNÍ ZDROJ</t>
  </si>
  <si>
    <t>ENERGIE A ZAJIŠTĚNÍ POHYBU DVEŘÍ, PŘI VÝPADKU PROUDU NEBO V PŘÍPADĚ NÁHLÉ PORUCHY AUTOMATICKÉ</t>
  </si>
  <si>
    <t>OTEVŘENÍ, SE ZÁMKEM BRÁNÍCÍM NEOPRÁVNĚNÉMU OTEVŘENÍ-REŽIM NOC, MOŽNOST RUČNÍHO OTEVŘENÍ</t>
  </si>
  <si>
    <t>-SNÍŽENÝ HLINÍKOVÝ PRÁH, v. max. 20mm</t>
  </si>
  <si>
    <t>-POVRCHOVÁ ÚPRAVA STĚNY: NÁSTŘIK V RAL 7016 - ANTRACITOVĚ ŠEDÁ</t>
  </si>
  <si>
    <t>-TĚSNĚNÍ DVEŘÍ: 2x dorazové, 1x středové(automatické prahové-automatické vysunutí prahového těsnění z</t>
  </si>
  <si>
    <t>křídla dveří po jejich zavření, dosednutí k prahu a zajištění těsnění spodní části dveří), materiál EPDM</t>
  </si>
  <si>
    <t>-MUSÍ BÝT RESPEKTOVÁNY PODMÍNKY PRO BEZBARIÉROVÉ UŽÍVÁNÍ STAVBY DLE VYHLÁŠKY č. 398/2009 Sb.</t>
  </si>
  <si>
    <t>(VODOROVNÉ OZNAČENÍ PROSKLENÍ)</t>
  </si>
  <si>
    <t>prvek D16 : 1</t>
  </si>
  <si>
    <t>64-01-01-017</t>
  </si>
  <si>
    <t>Dodávka a montáž hliníkové prosklené stěny s dveřmi, 2625 x 2250</t>
  </si>
  <si>
    <t>VNITŘNÍ PROSKLENÁ HLINÍKOVÁ STĚNA S HLINÍKOVÝMI JEDNOKŘÍDLOVÝMI PROSKLENÝMI DOVNITŘ</t>
  </si>
  <si>
    <t>OTEVÍRAVÝMI DVEŘMI, S PEVNÝM BOČNÍM SVĚTLÍKEM Z HLINÍKOVÝCH ZATEPLENÝCH PROFILŮ S</t>
  </si>
  <si>
    <t>PŘERUŠENÝM TEPELNÝM MOSTEM</t>
  </si>
  <si>
    <t>-STĚNA ROZMĚRU 2625x2250mm, DVEŘE 1000x2170mm</t>
  </si>
  <si>
    <t>-ZÁMEK S VLOŽKOU FAB PRO GENERÁLNÍ KLÍČ</t>
  </si>
  <si>
    <t>-KOVÁNÍ: SYSTÉMOVÁ KLIKA - KLIKA (HLINÍK),</t>
  </si>
  <si>
    <t>-DVEŘNÍ KŘÍDLO OPATŘENO SAMOZAVÍRAČEM V LIŠTĚ A S ROZETOVÝM KOVÁNÍM</t>
  </si>
  <si>
    <t>-MUSÍ BÝT RESPEKTOVÁNY PODMÍNKY PRO BEZBARIÉROVÉ UŽÍVÁNÍ STAVBY DLE VYHLÁŠKY č. 398/2009</t>
  </si>
  <si>
    <t>Sb. (VODOROVNÉ OZNAČENÍ PROSKLENÍ, PRŮCHOD ATD.)</t>
  </si>
  <si>
    <t>-SLOŽENÝ PROFIL CELÉ STĚNY (RÁM + ZASKLENÍ): SOUČINITEL PROSTUPU TEPLA - U = 1,2W/m2K</t>
  </si>
  <si>
    <t>-TĚSNĚNÍ DVEŘÍ: 2x dorazové, 1x středové(automatické prahové-automatické vysunutí prahového těsnění</t>
  </si>
  <si>
    <t>z křídla dveří po jejich zavření, dosednutí k prahu a zajištění těsnění spodní části dveří), materiál EPDM</t>
  </si>
  <si>
    <t>prvek D17 : 1</t>
  </si>
  <si>
    <t>64-01-01-018</t>
  </si>
  <si>
    <t>Dodávka a montáž hliníkové prosklené stěny s dveřmi, 1400 x 2200 mm</t>
  </si>
  <si>
    <t>VNITŘNÍ PROSKLENÁ HLINÍKOVÁ STĚNA S HLINÍKOVÝMI JEDNOKŘÍDLOVÝMI PROSKLENÝMI DOVNITŘ OTEVÍRAVÝMI</t>
  </si>
  <si>
    <t>DVEŘMI, S PEVNÝM BOČNÍM SVĚTLÍKEM Z HLINÍKOVÝCH ZATEPLENÝCH PROFILŮ BEZ PŘERUŠENÍ TEPELNÉHO MOSTU</t>
  </si>
  <si>
    <t>-STĚNA ROZMĚRU 1400x2200mm, DVEŘE 1000x2120mm, -MINIMÁLNĚ 3ks ZÁVĚSŮ</t>
  </si>
  <si>
    <t>-KOVÁNÍ: SYSTÉMOVÁ KLIKA - KLIKA (HLINÍK)</t>
  </si>
  <si>
    <t>(VODOROVNÉ OZNAČENÍ PROSKLENÍ, PRŮCHOD ATD.)</t>
  </si>
  <si>
    <t>-TĚSNĚNÍ DVEŘÍ: 2x dorazové, 1x středové(automatické prahové-automatické vysunutí prahového těsnění z křídla</t>
  </si>
  <si>
    <t>dveří po jejich zavření, dosednutí k prahu a zajištění těsnění spodní části dveří), materiál EPDM</t>
  </si>
  <si>
    <t>prvek D18 : 1</t>
  </si>
  <si>
    <t>64-01-01-019</t>
  </si>
  <si>
    <t>Dodávka a montáž hliníkové prosklené stěny s dveřmi, 3210 x 3000 mm</t>
  </si>
  <si>
    <t>VNITŘNÍ PROSKLENÁ HLINÍKOVÁ STĚNA Z HLINÍKOVÝCH PROFILŮ BEZ PŘERUŠENÍ TEPELNÉHO MOSTU S</t>
  </si>
  <si>
    <t>FIXNÍM NADSVĚTLÍKEM A JEDNOKŘÍDLOVÝMI OTEVÍRAVÝMI PLNÝMI DVEŘMI</t>
  </si>
  <si>
    <t>-NADSVĚTLÍK 3210x850 mm</t>
  </si>
  <si>
    <t>-JEDNOKŘÍDLÉ PLNÉ DVEŘE OTEVÍRAVÉ 1000x2080 mm, VČETNĚ RÁMOVÉ ZÁRUBNĚ</t>
  </si>
  <si>
    <t>-DVEŘNÍ VÝPLŇ SENDVIČOVÝ PLNÝ AL. PANEL</t>
  </si>
  <si>
    <t>-ZASKLENÍ OKNA: ZASKLENÍ BEZPEČNOSTNÍM JEDNODUCHÝM SKLEM</t>
  </si>
  <si>
    <t>-VČETNĚ SYSTÉMOVÉ DILATACE A KRYCÍCH LIŠT</t>
  </si>
  <si>
    <t>- RÁMY, SLOUPKY A POUTCE OPATŘENY OBOUSTRANNOU BAREVNOU FOLIÍ V ANTRACITOVĚ ŠEDÉM</t>
  </si>
  <si>
    <t>ODSTÍNU</t>
  </si>
  <si>
    <t>-ZASKLENÍ BEZPEČNOSTNÍM JEDNODUCHÝM SKLEM ČIRÝM</t>
  </si>
  <si>
    <t>prvek D19 : 2</t>
  </si>
  <si>
    <t>64-01-01-020</t>
  </si>
  <si>
    <t>Dodávka a montáž plastového okna vnitřního, 5300 x 1350 mm</t>
  </si>
  <si>
    <t>VNITŘNÍ PLASTOVÉ OKNO DVOUDÍLNÉ, ČTYŘKŘÍDLOVÉ, KŘÍDLA FIXNÍ</t>
  </si>
  <si>
    <t>-Z PLASTOVÝCH VÍCEKOMOROVÝCH PROFILŮ</t>
  </si>
  <si>
    <t>-DĚLENÍ DLE NÁČRTKU, -STAVEBNÍ ROZMĚR: 5300 x 1350 mm</t>
  </si>
  <si>
    <t>-ZASKLENÍ OKNA: IZOLAČNÍM DVOJSKLEM ČIRÝM</t>
  </si>
  <si>
    <t>-SLOŽENÝ PROFIL CELÉHO OKNA (RÁM + ZASKLENÍ): SOUČINITEL PROSTUPU TEPLA - Uw = 1,2 W/m2K</t>
  </si>
  <si>
    <t>-SPÁRA MEZI RÁMEM A KŘÍDLEM: 3 ÚROVNĚ CELOOBVODOVÉHO TĚSNĚNÍ (1x dorazové na rámu, 1x dorazové na</t>
  </si>
  <si>
    <t>křídle, 1x středové je pevnou součástí rámu), materiál EPDM</t>
  </si>
  <si>
    <t>-RÁMY, SLOUPKY OPATŘENY OBOUSTRANNOU BAREVNOU FOLIÍ V ANTRACITOVĚ ŠEDÉM ODSTÍNU</t>
  </si>
  <si>
    <t>-VČETNĚ PODKLADNÍHO PROFILU (MIN. 5-ti KOMOROVÉHO)</t>
  </si>
  <si>
    <t>prvek O18 : 1</t>
  </si>
  <si>
    <t>64-01-01-021</t>
  </si>
  <si>
    <t>Dodávka a montáž plastového okna vnitřního, 6100 x 1350 mm</t>
  </si>
  <si>
    <t>-STAVEBNÍ ROZMĚR: 6100 x 1350 mm</t>
  </si>
  <si>
    <t>-SLOŽENÝ PROFIL CELÉHO OKNA (RÁM + ZASKLENÍ): SOUČINITEL PROSTUPU TEPLA - Uw = 1,2</t>
  </si>
  <si>
    <t>W/m2K</t>
  </si>
  <si>
    <t>-SPÁRA MEZI RÁMEM A KŘÍDLEM: 3 ÚROVNĚ CELOOBVODOVÉHO TĚSNĚNÍ (1x dorazové na rámu,</t>
  </si>
  <si>
    <t>1x dorazové na křídle, 1x středové je pevnou součástí rámu), materiál EPDM</t>
  </si>
  <si>
    <t>prvek O19 : 1</t>
  </si>
  <si>
    <t>64-01-01-022</t>
  </si>
  <si>
    <t>Dodávka a montáž hliníkové prosklené stěny s dveřmi, 2000 x 2150 mm</t>
  </si>
  <si>
    <t>VNITŘNÍ PROSKLENÁ HLINÍKOVÁ STĚNA Z HLINÍKOVÝCH PROFILŮ BEZ PŘERUŠENÍ TEPELNÉHO</t>
  </si>
  <si>
    <t>MOSTU S VÝDEJNÍM JÍDELNÍM OKÉNKEM A JEDNOKŘÍDLOVÝMI OTEVÍRAVÝMI PLNÝMI DVEŘMI</t>
  </si>
  <si>
    <t>-VÝDEJNÍ VÝSUVNÉ OKÉNKO 1050x1250 mm</t>
  </si>
  <si>
    <t>-JEDNOKŘÍDLÉ PLNÉ DVEŘE OTEVÍRAVÉ 900x2080 mm</t>
  </si>
  <si>
    <t>-DVEŘE JAKO PLNÝ SENDVIČOVÝ AL. PANEL VČETNĚ RÁMOVÉ ZÁRUBNĚ</t>
  </si>
  <si>
    <t>- RÁMY OPATŘENY OBOUSTRANNOU BAREVNOU FOLIÍ V ANTRACITOVĚ ŠEDÉM ODSTÍNU</t>
  </si>
  <si>
    <t>prvek D20 : 1</t>
  </si>
  <si>
    <t>64-01-01-023</t>
  </si>
  <si>
    <t>Dodávka a montáž ocelových rolovacích vrat automatických protipožárních, 3000 x 3000 mm</t>
  </si>
  <si>
    <t>ROLOVACÍ ZATEPLENÁ PLNÁ OCELOVÁ SAMOZAVÍRACÍ PRŮMYSLOVÁ VRATA S POŽÁRNÍ ODOLNOSTÍ</t>
  </si>
  <si>
    <t>-POŽÁRNÍ ELEKTROPOHON NÁHRADNÍ ZDROJ, RUČNÍ VYTAŽENÍ, VČETNĚ BEZPEČNOSTNÍCH PRVKŮ</t>
  </si>
  <si>
    <t>-S POVRCHOVOU ÚPRAVOU BAREVNÉHO NÁSTŘIKU V ODSTÍNU ANTRACITOVĚ ŠEDÁ</t>
  </si>
  <si>
    <t>U=1,6W/M2K</t>
  </si>
  <si>
    <t>- VRATOVÉ KŘÍDLO: Z DVOUSTĚNNÝCH LAMEL Z OCELOVÉHO POZINKOVANÉHO PLECHU TL. 1 MM VYPLNĚNÝCH</t>
  </si>
  <si>
    <t>MINERÁLNÍ VLNOU. JEDNOTLIVÉ LAMELY JSOU SPOJENY DO VRATOVÉHO KŘÍDLA POMOCÍ SPECIÁLNÍHO ZÁMKU.</t>
  </si>
  <si>
    <t>- VODÍCÍ PROFILY: VODÍCÍ PROFILY Z POZINKOVANÉHO OCELOVÉHO PLECHU O TL. 2,5 MM, ŠÍŘKY 110 MM,</t>
  </si>
  <si>
    <t>NAVINOVACÍ HŘÍDEL VYROBENA Z OCELOVÉ TRUBKY SE ZÁKLADNÍM NÁTĚREM, Z OBOU STRAN OPATŘENÁ</t>
  </si>
  <si>
    <t>NÁVARKY PRO UPEVNĚNÍ POHONU</t>
  </si>
  <si>
    <t>A LOŽISKA NEBO ZAŘÍZENÍ PROTI PÁDU VRAT.</t>
  </si>
  <si>
    <t>- POHON: POŽÁRNÝ NÁSTRČNÝ POHON S INTEGROVANÝM ZAŘÍZENÍM PROTI PÁDU VRAT.</t>
  </si>
  <si>
    <t>POHON FDF 3.42 ( PRO ZAVŘENÍ PŘI VÝPADKU PROUDU) VČETNĚ ŘÍDÍCÍ JEDNOTKY FS IMPULSNÍ, SE ZÁLOŽNÍ</t>
  </si>
  <si>
    <t>BATERIÍ, NABÍJEČKOU, ZVUKOVOU SIGNALIZACÍ, JIŠTĚNÍM SPODNÍ HRANY OPTOSENZORY, PEVNĚ PROPOJENÉ S</t>
  </si>
  <si>
    <t>POHONEM, PŘIPOJENÍ NA SÍŤ CEE ZÁSTRČKOU 400V/16A(ČERVENÁ KULATÁ 5KOLÍKOVÁ) KRYTÍ IP 44</t>
  </si>
  <si>
    <t>PRŮMĚRNÁ RYCHLOST OTEVÍRÁNÍ A ZAVÍRÁNÍ JE 0,2 M/S</t>
  </si>
  <si>
    <t>- VÝSTRAŽNÉ SVĚTLO – BLIKACÍ</t>
  </si>
  <si>
    <t>- ŠÍŘKA STAVEBNÍHO OTVORU: 3000 MM</t>
  </si>
  <si>
    <t>- VÝŠKA STAVEBNÍHO OTVORU: 3000 MM</t>
  </si>
  <si>
    <t>- MINIMÁLNÍ VÝŠKA NADPRAŽÍ: 480 MM</t>
  </si>
  <si>
    <t>- POVRCHOVÁ ÚPRAVA: POZINKOVANÝ PLECH</t>
  </si>
  <si>
    <t>- BEZ KRYTU NÁBALU</t>
  </si>
  <si>
    <t>- DOPORUČENÝ POČET CYKLŮ OTEVÍRÁNÍ ZA DEN: 20</t>
  </si>
  <si>
    <t>- STAVEBNÍ PŘIPRAVENOST NUTNO DODRŽET DLE KONKRÉTNĚ ZVOLENÉHO VÝROBCE</t>
  </si>
  <si>
    <t>- POŽADOVANÁ POŽÁRNÍ ODOLNOST: EW 15 DP3-C</t>
  </si>
  <si>
    <t>- POVRCHOVÁ ÚPRAVA - POZINK</t>
  </si>
  <si>
    <t>- KOTVENÍ DO KERAMICKÉHO ZDIVA PŘES DISTANČNÍ PODLOŽKY DO TEPELNÉ</t>
  </si>
  <si>
    <t>IZOLACE Z MINERÁLNÍ VLNY TL. 100 MM</t>
  </si>
  <si>
    <t>prvek D21 : 1</t>
  </si>
  <si>
    <t>64-01-01-024</t>
  </si>
  <si>
    <t>Dodávka a montáž hliníkových dveří vnitřních plných s požární odolností, 1000 x 2035 mm</t>
  </si>
  <si>
    <t>VNITŘNÍ HLINÍKOVÉ PLNÉ HLADKÉ JEDNOKŘÍDLOVÉ DVEŘE OTEVÍRAVÉ S POŽÁRNÍ ODOLNOSTÍ</t>
  </si>
  <si>
    <t>-ROZMĚR OTVOR: 1000x2035mm, -ROZMĚR DVEŘE: 900x1970mm</t>
  </si>
  <si>
    <t>prvek D22 : 1</t>
  </si>
  <si>
    <t>913-01-001</t>
  </si>
  <si>
    <t>Dodávka a montáž mantinelů</t>
  </si>
  <si>
    <t>913-01-002</t>
  </si>
  <si>
    <t>Dodávka a montáž nástavby ochranných skel tloušťky 12 mm</t>
  </si>
  <si>
    <t>913-01-003</t>
  </si>
  <si>
    <t>Dodávka a montáž překrytí reklam na mantinelu</t>
  </si>
  <si>
    <t>913-01-004</t>
  </si>
  <si>
    <t>Dodávka a montáž pružné ochranné hrany skla výšky 1800 mm</t>
  </si>
  <si>
    <t>913-01-005</t>
  </si>
  <si>
    <t>Dodávka a montáž hráčské lavice, výška skleněné nástavby 1800 mm</t>
  </si>
  <si>
    <t>913-01-006</t>
  </si>
  <si>
    <t>Dodávka a montáž trestné lavice, výška skleněné nástavby 1800 mm</t>
  </si>
  <si>
    <t>913-01-007</t>
  </si>
  <si>
    <t>Dodávka a montáž kotevních prvků před betonáží + 4x brankový nerez set</t>
  </si>
  <si>
    <t>kpl.</t>
  </si>
  <si>
    <t>913-01-008</t>
  </si>
  <si>
    <t>Dodávka a montáž ochranné sítě nad skleněnou nástavbou, 2 kusy 39x3 m</t>
  </si>
  <si>
    <t>913-01-009</t>
  </si>
  <si>
    <t>Náklady na dopravu materiálu, montážníků a jejich ubytování</t>
  </si>
  <si>
    <t>913-01-010</t>
  </si>
  <si>
    <t>Dodávka hokejové branky vč. sítí a ochran. podpěr, pružný kolík</t>
  </si>
  <si>
    <t>913-01-011</t>
  </si>
  <si>
    <t>Dodávka lavičky pro sezení hráčů</t>
  </si>
  <si>
    <t>941941051R00</t>
  </si>
  <si>
    <t>Montáž lešení lehkého pracovního řadového s podlahami šířky od 1,20 do 1,50 m, výšky do 10 m</t>
  </si>
  <si>
    <t>800-3</t>
  </si>
  <si>
    <t>včetně kotvení</t>
  </si>
  <si>
    <t xml:space="preserve">fasádní lešení přístavby : </t>
  </si>
  <si>
    <t>1.NP : (8+15+81+15+8)*4,5</t>
  </si>
  <si>
    <t>2.NP : 7,5*2*3,5+(3*2+29,6)*7,6</t>
  </si>
  <si>
    <t>941941391R00</t>
  </si>
  <si>
    <t>Montáž lešení lehkého pracovního řadového s podlahami příplatek za každý další i započatý měsíc použití lešení_x000D_
 šířky od 1,20 do 1,50 m a výšky do 10 m</t>
  </si>
  <si>
    <t>Položka pořadí 80 : 894,56000*2</t>
  </si>
  <si>
    <t>941941851R00</t>
  </si>
  <si>
    <t>Demontáž lešení lehkého řadového s podlahami šířky přes 1,2 do 1,5 m, výšky do 10 m</t>
  </si>
  <si>
    <t>Položka pořadí 80 : 894,56000</t>
  </si>
  <si>
    <t>941955003R00</t>
  </si>
  <si>
    <t>Lešení lehké pracovní pomocné pomocné, o výšce lešeňové podlahy přes 1,9 do 2,5 m</t>
  </si>
  <si>
    <t xml:space="preserve">lešení pomocné v místnostech : </t>
  </si>
  <si>
    <t>1.NP : 2884,42-1530,98-211,42</t>
  </si>
  <si>
    <t>2.NP : 627,67</t>
  </si>
  <si>
    <t>opakované přesuny a použití lešení : 0,5</t>
  </si>
  <si>
    <t>943943221R00</t>
  </si>
  <si>
    <t>Montáž lešení prostorového lehkého bez podlah výšky do 10 m</t>
  </si>
  <si>
    <t>pro zatížení podlahové plochy do 2 kPa (200 kg/m2),</t>
  </si>
  <si>
    <t>lešení prostorové v prostoru ledové plochy : 1750*8,5</t>
  </si>
  <si>
    <t>943943821R00</t>
  </si>
  <si>
    <t>Demontáž lešení prostorového lehkého výšky do 10 m</t>
  </si>
  <si>
    <t>bez podlah pro zatížení podlahové plochy do 2 kPa (200 kg/m2),</t>
  </si>
  <si>
    <t>Položka pořadí 84 : 14875,00000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</si>
  <si>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</si>
  <si>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</si>
  <si>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místnosti přístavby a tribuny s ochozem : 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</si>
  <si>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</si>
  <si>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</si>
  <si>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v prostoru ledové plochy : 1750</t>
  </si>
  <si>
    <t>953941312R00</t>
  </si>
  <si>
    <t>Osazení předmětů na hmoždinky osazení hasicího přístroje</t>
  </si>
  <si>
    <t xml:space="preserve">viz D.01.03.01 : </t>
  </si>
  <si>
    <t>7+1+2+1+1+1+1+1+2+1+3</t>
  </si>
  <si>
    <t>44984124R</t>
  </si>
  <si>
    <t>přístoj hasicí práškový; PG6PDC; výtlačný prostředek dusík; náplň 6 kg; dostřik 5 m; doba činnosti 23 s</t>
  </si>
  <si>
    <t>Položka pořadí 88 : 21,00000</t>
  </si>
  <si>
    <t>998014021R00</t>
  </si>
  <si>
    <t>Přesun hmot, budovy mont. vícepodl. s pláštěm, 18m</t>
  </si>
  <si>
    <t>POL7_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</si>
  <si>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</si>
  <si>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</si>
  <si>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</si>
  <si>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vodorovná izolace podlah : 65,7*32+78,64*12,34</t>
  </si>
  <si>
    <t xml:space="preserve">odpočet neizolovaných ploch : </t>
  </si>
  <si>
    <t>ledová plocha : -1530,98</t>
  </si>
  <si>
    <t>sněžná jáma : -3,5*5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</si>
  <si>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</si>
  <si>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</si>
  <si>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izolace podlah - vytažení na svislé konstrukce : (65,7+32*2)*0,65+(78,64+12,34*2+(78,64-65,7))*0,65</t>
  </si>
  <si>
    <t>ledová plocha : ((42+10)*2+pi*9,03*2)*0,3</t>
  </si>
  <si>
    <t>sněžná jáma : (3,5+5)*2*0,65</t>
  </si>
  <si>
    <t>711141559TY1</t>
  </si>
  <si>
    <t>Izolace proti zemní vlhkosti vodorovná, 2 vrstvy,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</si>
  <si>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</si>
  <si>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711142559TY1</t>
  </si>
  <si>
    <t>Izolace proti zemní vlhkosti svislá, 2 vrstvy, s dodávkou izolačního pásu se skleněnou nebo polyesterovou vložkou, s minerálním posypem</t>
  </si>
  <si>
    <t>711212002RT3</t>
  </si>
  <si>
    <t>Izolace proti netlakové vodě - nátěry a stěrky stěrka hydroizolační  proti vlhkosti</t>
  </si>
  <si>
    <t xml:space="preserve">izolace podlah : </t>
  </si>
  <si>
    <t>skladba B : 63,07</t>
  </si>
  <si>
    <t>skladba C : 34,2</t>
  </si>
  <si>
    <t>skladba O : 41,23</t>
  </si>
  <si>
    <t>711823121RT2</t>
  </si>
  <si>
    <t>Ochrana konstrukcí nopovou fólií svisle, výška nopu 4 mm, včetně dodávky fólie</t>
  </si>
  <si>
    <t>711-01-01-090</t>
  </si>
  <si>
    <t>Utěsnění kabelového prostupu vodotěsnou manžetou, prům. prostupu 90 mm</t>
  </si>
  <si>
    <t xml:space="preserve">viz D.01.01.18 - prostupy do šachty pod m.č. 1NP37 : </t>
  </si>
  <si>
    <t>průměr prostupu 90 mm : 2</t>
  </si>
  <si>
    <t>711-01-01-150</t>
  </si>
  <si>
    <t>Utěsnění kabelového prostupu vodotěsnou manžetou, prům. prostupu 150 mm</t>
  </si>
  <si>
    <t>průměr prostupu 150 mm : 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</si>
  <si>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</si>
  <si>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</si>
  <si>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</si>
  <si>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712311106RZ4</t>
  </si>
  <si>
    <t>Povlakové krytiny střech do 10° za studena asfaltovou penetrační suspenzí, včetně dodávky emulze 0,4 kg/m2</t>
  </si>
  <si>
    <t>zastřešení hlavní budovy : 65,4*36,6</t>
  </si>
  <si>
    <t>712311101RZ1</t>
  </si>
  <si>
    <t>Povlakové krytiny střech do 10° za studena nátěrem 1 x, penetračním nebo asfaltovým lakem, včetně dodávky materiálu</t>
  </si>
  <si>
    <t>nad 1.NP : (25,8*7,2+6,3*4,7)*2</t>
  </si>
  <si>
    <t>(25,8+7,2+4,7+6,3)*2*(0,85+0,45)</t>
  </si>
  <si>
    <t>(25,8-6,3+7,2+4,7)*2*0,85</t>
  </si>
  <si>
    <t>nad 2.NP : 25,85*8,7+(25,85+8,7*2)*(0,35+0,45)+25,85*0,5</t>
  </si>
  <si>
    <t>712341559TV1</t>
  </si>
  <si>
    <t>Povlaková krytina v celé ploše, 1 vrstva, včetně dodávky pásu izolačního z oxidovaného asfaltu natavitelného; nosná vložka skelná rohož</t>
  </si>
  <si>
    <t>712351111RT4</t>
  </si>
  <si>
    <t>Povlakové krytiny střech do 10° samolepicími pásy 1 vrstva, včetně dodávky samolepicího asfaltového pásu</t>
  </si>
  <si>
    <t>712373111RU1</t>
  </si>
  <si>
    <t>Povlakové krytiny střech do 10° termoplasty kotvené do betonu, 6 kotev/m2, tl. izolace do 250 mm, bez dodávky fólie, bez rozlišení tloušťky fólie</t>
  </si>
  <si>
    <t xml:space="preserve">zastřešení přístavby : </t>
  </si>
  <si>
    <t>nad. 1.NP : (25,55*7,1+5,975*4,4)*2</t>
  </si>
  <si>
    <t>(25,55+7,1+4,4+5,975)*2*(0,5+0,45)</t>
  </si>
  <si>
    <t>(7,1+25,55-5,975+4,4)*2*0,3</t>
  </si>
  <si>
    <t>nad 2.NP : 25,65*8,6+(25,65+8,6*2)*(0,06+0,45)+25,65*0,16</t>
  </si>
  <si>
    <t>712373121RU1</t>
  </si>
  <si>
    <t>Povlakové krytiny střech do 10° termoplasty kotvené do profilovaného plechu nebo do bednění, 6 kotev/m2, tl. izolace do 250 mm, bez dodávky fólie, bez rozlišení tloušťky fólie</t>
  </si>
  <si>
    <t>atika : (65,4+36,6)*2*(0,79+0,052+0,06+0,2)</t>
  </si>
  <si>
    <t>712391171RZ1</t>
  </si>
  <si>
    <t>Povlakové krytiny střech do 10° ostatní textilie podkladní, 1 vrstva, včetně dodávky materiálu</t>
  </si>
  <si>
    <t>712391172RZ3</t>
  </si>
  <si>
    <t>Povlakové krytiny střech do 10° ostatní textilie ochranná, 1 vrstva, včetně dodávky materiálu</t>
  </si>
  <si>
    <t>712800030VA1</t>
  </si>
  <si>
    <t xml:space="preserve">Kompletní skladby pro zelené střechy zelená střecha, intenzivní zeleň, hydroakumulační vrstva z tvarované hydroizolační fólie s nopy, vrchní vrstva substrátu do tl. 15 cm s kondicionerem, vč. výsadby zeleně
</t>
  </si>
  <si>
    <t>POL2_</t>
  </si>
  <si>
    <t>Položka obsahuje :</t>
  </si>
  <si>
    <t>- substráty do tl. 15 cm ve skladbě : zahradnický substrát 80%, substrát pro sukulenty 20%, kondicioner 100 g/m2</t>
  </si>
  <si>
    <t>- geotextilii 300 g/m2</t>
  </si>
  <si>
    <t>- hydroakumulační vrstvu  tl. 2cm</t>
  </si>
  <si>
    <t>- výsadbu zeleně</t>
  </si>
  <si>
    <t>nad 1.NP : 25,8*7,2+6,3*4,7+6,3*11,35</t>
  </si>
  <si>
    <t>nad 2.NP : 25,85*8,7</t>
  </si>
  <si>
    <t>283220013R</t>
  </si>
  <si>
    <t>fólie izolační střešní hydroizolační; tloušťka 1,80 mm; plošná hmotnost 2 200 g/m2; PVC-P, PES výztuž; µ = 15 000,0</t>
  </si>
  <si>
    <t xml:space="preserve">zastřešení hlavní budovy a přístavby vč. atiky : </t>
  </si>
  <si>
    <t>Položka pořadí 104 : 2618,44800</t>
  </si>
  <si>
    <t>Položka pořadí 103 : 762,33000</t>
  </si>
  <si>
    <t>ztratné 12% : 0,12</t>
  </si>
  <si>
    <t>998712202R00</t>
  </si>
  <si>
    <t>Přesun hmot pro povlakové krytiny v objektech výšky přes 6 do 12 m</t>
  </si>
  <si>
    <t>50 m vodorovně</t>
  </si>
  <si>
    <t>713121111R00</t>
  </si>
  <si>
    <t>Montáž tepelné izolace podlah  jednovrstvá, bez dodávky materiálu</t>
  </si>
  <si>
    <t>800-713</t>
  </si>
  <si>
    <t>skladba A : 490,73</t>
  </si>
  <si>
    <t>odpočet v m.č. 1NP37 : -5,74</t>
  </si>
  <si>
    <t>skladba D : 63,34</t>
  </si>
  <si>
    <t>skladba E : 95,06</t>
  </si>
  <si>
    <t>odpočet v m.č. 1NP36 : -0,76*1,12</t>
  </si>
  <si>
    <t>skladba F : 16,71</t>
  </si>
  <si>
    <t>skladba H : 343,28</t>
  </si>
  <si>
    <t>skladba I : 69,81</t>
  </si>
  <si>
    <t>skladba J : 42,83</t>
  </si>
  <si>
    <t>skladba K : 9,05</t>
  </si>
  <si>
    <t>skladba N : 32,05</t>
  </si>
  <si>
    <t>skladba T : 233,2</t>
  </si>
  <si>
    <t>713131143R00</t>
  </si>
  <si>
    <t>Montáž izolace lepením a zajištění hmoždinkami na tmel a hmoždinky - 4 ks/m2, na beton</t>
  </si>
  <si>
    <t xml:space="preserve">TI vnitřních stěn atiky : </t>
  </si>
  <si>
    <t>nad 1.NP : (5,975+11,35+25,55)*2*(0,85+0,45)</t>
  </si>
  <si>
    <t>nad 2.NP : (8,91*2+25,86)*(0,35+0,45)</t>
  </si>
  <si>
    <t>713141131R00</t>
  </si>
  <si>
    <t>Montáž tepelné izolace střech na plný podklad plně lepená za studena, jednovrstvá</t>
  </si>
  <si>
    <t>spádová vrstva XPS na atice hlavní budovy : (65,4+36,6)*2*0,16</t>
  </si>
  <si>
    <t xml:space="preserve">2 vrstvy (TI + spávodá vrstva) : </t>
  </si>
  <si>
    <t>nad 1.NP : ((25,8*7,2+6,3*4,7)*2)*2</t>
  </si>
  <si>
    <t>nad 2.NP : (25,85*8,7)*2</t>
  </si>
  <si>
    <t>713141151R00</t>
  </si>
  <si>
    <t>Montáž tepelné izolace střech na plný podklad kladená na sucho, jednovrstvá</t>
  </si>
  <si>
    <t>zastřešení hlavní budovy - spádové klíny podél atiky : (65,4+36,6-2)*2*1</t>
  </si>
  <si>
    <t>713141326R00</t>
  </si>
  <si>
    <t>Montáž tepelné izolace střech na plný podklad dvouvrstvé, tloušťky do 250 mm na kotvy</t>
  </si>
  <si>
    <t>713191100RT9</t>
  </si>
  <si>
    <t>Izolace tepelné běžných konstrukcí - doplňky položení izolační fólie, včetně dodávky materiálu</t>
  </si>
  <si>
    <t>28375462R</t>
  </si>
  <si>
    <t>deska izolační tepelně izol.; extrudovaný polystyren; povrch strukturovaný; rovná hrana; tl. 60,0 mm; součinitel tepelné vodivosti 0,035 W/mK; R = 1,622 m2K/W; obj. hmotnost 35,00 kg/m3</t>
  </si>
  <si>
    <t xml:space="preserve">spádová vrstva XPS na atice hlavní budovy : </t>
  </si>
  <si>
    <t>Položka pořadí 112 : 32,64000</t>
  </si>
  <si>
    <t>ztratné 2% : 0,02</t>
  </si>
  <si>
    <t>28375706R</t>
  </si>
  <si>
    <t>deska izolační stabilizovaná; pěnový polystyren; rovná hrana; součinitel tepelné vodivosti 0,034 W/mK; obj. hmotnost 30,00 kg/m3</t>
  </si>
  <si>
    <t xml:space="preserve">TI vrstva tl 220 mm : </t>
  </si>
  <si>
    <t>nad 1.NP : (25,8*7,2+6,3*4,7)*2*0,22</t>
  </si>
  <si>
    <t>nad 2.NP : (25,85*8,7)*0,22</t>
  </si>
  <si>
    <t>28375855R</t>
  </si>
  <si>
    <t>deska izolační EPS 150; pěnový polystyren s grafitem; povrch hladký; rovná hrana; tl. 80,0 mm; součinitel tepelné vodivosti 0,030 W/mK; R = 2,670 m2K/W; obj. hmotnost 25,00 kg/m3</t>
  </si>
  <si>
    <t>28375857R</t>
  </si>
  <si>
    <t>deska izolační EPS 150; pěnový polystyren s grafitem; povrch hladký; rovná hrana; tl. 120,0 mm; součinitel tepelné vodivosti 0,030 W/mK; R = 4,000 m2K/W; obj. hmotnost 25,00 kg/m3</t>
  </si>
  <si>
    <t>28375950R</t>
  </si>
  <si>
    <t>deska izolační EPS 100 F; pěnový polystyren; povrch hladký; tl. 100,0 mm; součinitel tepelné vodivosti 0,036 W/mK; R = 2,780 m2K/W; U = 0,360 W/m2K; obj. hmotnost 20,00 kg/m3</t>
  </si>
  <si>
    <t>Položka pořadí 111 : 146,41900</t>
  </si>
  <si>
    <t>ztatné 3% : 0,03</t>
  </si>
  <si>
    <t>28375973R</t>
  </si>
  <si>
    <t>deska spádová, klín EPS 200; pěnový polystyren; součinitel tepelné vodivosti 0,034 W/mK</t>
  </si>
  <si>
    <t xml:space="preserve">spádová vrstva tl 20-90 mm : </t>
  </si>
  <si>
    <t>nad 1.NP : (25,8*7,2+6,3*4,7)*2*(0,02+0,09)/2</t>
  </si>
  <si>
    <t>nad 2.NP : (25,85*8,7)*(0,02+0,09)/2</t>
  </si>
  <si>
    <t>63140229R</t>
  </si>
  <si>
    <t>deska izolační tuhá, dvouvrstvá, střešní; minerální vlákno; povrch zpevněný; tl. 240,0 mm; součinitel tepelné vodivosti 0,038 W/mK; R = 6,300 m2K/W; obj. hmotnost 120,00 kg/m3; hydrofobizováno</t>
  </si>
  <si>
    <t xml:space="preserve">zastřešení hlavní budovy : </t>
  </si>
  <si>
    <t>Položka pořadí 115 : 2393,64000</t>
  </si>
  <si>
    <t>63140231R</t>
  </si>
  <si>
    <t>deska izolační tuhá, dvouvrstvá, střešní; minerální vlákno; povrch zpevněný; tl. 60,0 mm; součinitel tepelné vodivosti 0,040 W/mK; R = 1,500 m2K/W; obj. hmotnost 168,00 kg/m3; hydrofobizováno</t>
  </si>
  <si>
    <t xml:space="preserve">zastřešení hlavní budovy - spádové klíny podél atiky : </t>
  </si>
  <si>
    <t>Položka pořadí 114 : 200,00000</t>
  </si>
  <si>
    <t>998713202R00</t>
  </si>
  <si>
    <t>Přesun hmot pro izolace tepelné v objektech výšky do 12 m</t>
  </si>
  <si>
    <t>762441111TT3</t>
  </si>
  <si>
    <t>Montáž obložení atiky,OSB desky,1vrst.,přibíjením, včetně dodávky desky OSB ECO 3 N tl. 20 mm</t>
  </si>
  <si>
    <t xml:space="preserve">podklad oplechování atiky přístavby : </t>
  </si>
  <si>
    <t>nad. 1.NP : (25,55+7,1+4,4+5,975)*2*0,45</t>
  </si>
  <si>
    <t>nad 2.NP : (25,65+8,6*2)*0,45</t>
  </si>
  <si>
    <t>998762202R00</t>
  </si>
  <si>
    <t>Přesun hmot pro konstrukce tesařské v objektech výšky do 12 m</t>
  </si>
  <si>
    <t>800-762</t>
  </si>
  <si>
    <t>764817125R00</t>
  </si>
  <si>
    <t xml:space="preserve">Oplechování  zdí (atik), z lakovaného pozinkovaného plechu, rš 250 mm, dodávka a montáž </t>
  </si>
  <si>
    <t>800-764</t>
  </si>
  <si>
    <t>včetně zhotovení rohů, spojů a dilatací</t>
  </si>
  <si>
    <t xml:space="preserve">viz D.1.1.14 : </t>
  </si>
  <si>
    <t>prvek K04 : 6,425+12,25+26*2+18,675</t>
  </si>
  <si>
    <t>764816115R00</t>
  </si>
  <si>
    <t>Oplechování parapetů včetně rohů, lepené lepidlem, z lakovaného pozinkovaného plechu, rš 155 mm, dodávka a montáž</t>
  </si>
  <si>
    <t>včetně rohů</t>
  </si>
  <si>
    <t>prvek K02 : 1,875+2,075+0,525+0,25*8+0,2*2+0,4</t>
  </si>
  <si>
    <t>764816120R00</t>
  </si>
  <si>
    <t>Oplechování parapetů včetně rohů, lepené lepidlem, z lakovaného pozinkovaného plechu, rš 200 mm, dodávka a montáž</t>
  </si>
  <si>
    <t>prvek K01 : 6,25*6+3,35+3,125+4,425+2,225</t>
  </si>
  <si>
    <t>764816125R00</t>
  </si>
  <si>
    <t>Oplechování parapetů včetně rohů, lepené lepidlem, z lakovaného pozinkovaného plechu, rš 250 mm, dodávka a montáž</t>
  </si>
  <si>
    <t>prvek K03 : 16,525+1,45</t>
  </si>
  <si>
    <t>764817133T00</t>
  </si>
  <si>
    <t>Oplechování zdí (atik) z lak.Pz plechu, rš 350 mm</t>
  </si>
  <si>
    <t>prvek K05 : 205,2</t>
  </si>
  <si>
    <t>764-01-01-001</t>
  </si>
  <si>
    <t>Dodávka a montáž bezpečnostního přepadu z poplastovaného plechu, K06</t>
  </si>
  <si>
    <t>BEZPEČNOSTNÍ PŘEPAD MIN. 100 × 450 MM PRO ŠÍŘKU ATIKY 310 MM</t>
  </si>
  <si>
    <t>- Z POPLASTOVANÉHO PLECHU TL. 0,55 MM + 0,6 MM (FOL.)</t>
  </si>
  <si>
    <t>-PŘIPEVNIT K OBVODOVÝM PANELŮM</t>
  </si>
  <si>
    <t>-BARVA DLE ARCHITEKTA</t>
  </si>
  <si>
    <t>viz D.01.01.14 : 4</t>
  </si>
  <si>
    <t>998764202R00</t>
  </si>
  <si>
    <t>Přesun hmot pro konstrukce klempířské v objektech výšky do 12 m</t>
  </si>
  <si>
    <t>766694112R00</t>
  </si>
  <si>
    <t>Ostatní montáž parapetních desek dřevěných pro jakékoliv upevnění _x000D_
 šířky do 300 mm, délky přes 1000 do 1600 mm</t>
  </si>
  <si>
    <t>800-766</t>
  </si>
  <si>
    <t xml:space="preserve">viz D.1.1.16 : </t>
  </si>
  <si>
    <t>prvek T01 : 3</t>
  </si>
  <si>
    <t>766694113R00</t>
  </si>
  <si>
    <t>Ostatní montáž parapetních desek dřevěných pro jakékoliv upevnění _x000D_
 šířky do 300 mm, délky přes 1600 do 2600 mm</t>
  </si>
  <si>
    <t>prvek T01 : 1</t>
  </si>
  <si>
    <t>766694114R00</t>
  </si>
  <si>
    <t>Ostatní montáž parapetních desek dřevěných pro jakékoliv upevnění _x000D_
 šířky do 300 mm, délky přes 2600 mm</t>
  </si>
  <si>
    <t>prvek T01 : 9</t>
  </si>
  <si>
    <t>prvek T02 : 2</t>
  </si>
  <si>
    <t>766-01-01-001</t>
  </si>
  <si>
    <t>Dodávka a montáž WC příčky, 1875 x 2100 mm</t>
  </si>
  <si>
    <t>KS</t>
  </si>
  <si>
    <t>LEHKÁ MONTOVANÁ STABILNÍ UNIVERZÁLNÍ DĚLÍCÍ PŘÍČKA.</t>
  </si>
  <si>
    <t>PŘÍČKA NESENA VÝŠKOVĚ STAVITELNÝMI NOŽKAMI. KOVOVÝ NOSNÝ SYSTÉM - AL</t>
  </si>
  <si>
    <t>MATERIÁL PŘÍČKY: DTDL "LAMINO" TL. 25 MM</t>
  </si>
  <si>
    <t>VÝŠKA PŘÍČKY 2100 MM, Z TOHO 1950 MM TVOŘÍ PLOŠNÝ MATERIÁL DESKY + 150 MM NASTAVITELNÉ NOŽKY.</t>
  </si>
  <si>
    <t>ABS HRANA VE SHODNÉ BARVĚ</t>
  </si>
  <si>
    <t>ODSTÍN PŘÍČKY - SANITÁRNÍ ŠEĎ</t>
  </si>
  <si>
    <t>VČETNĚ KOTEVNÍHO MATERIÁLU</t>
  </si>
  <si>
    <t>prvek T03 : 1</t>
  </si>
  <si>
    <t>766-01-01-002</t>
  </si>
  <si>
    <t>Dodávka a montáž WC příčky, 1900 X 2100 mm</t>
  </si>
  <si>
    <t>prvek T04 : 1</t>
  </si>
  <si>
    <t>766-01-01-003</t>
  </si>
  <si>
    <t>Dodávka a montáž WC příčky, (2450 + 1400) x 2100 mm</t>
  </si>
  <si>
    <t>ABS HRANA VE SHODNÉ BARVĚ + KLIKA + WC ZAVÍRAČ</t>
  </si>
  <si>
    <t>2 KS DVEŘÍ S PRŮCHODNOU ŠÍŘKOU 600 MM, PRAVÉ</t>
  </si>
  <si>
    <t>DVEŘE OPATŘENY KOVÁNÍM, WC ZÁMKEM A KLIKAMI V MATNĚ STŘÍBRNÉM ODSTÍNU</t>
  </si>
  <si>
    <t>prvek T05 : 1</t>
  </si>
  <si>
    <t>607800282R</t>
  </si>
  <si>
    <t>parapet vnitřní š = 250 mm; materiál - povrch laminátová fólie 0,6 mm; materiál - jádro vlhkuodolná DTD 16 mm; dekor buk, zlatý dub, mahagon, ořech, carera, olše, světlý dub, tmavý dub, šedý, onyx, kraket, javor, třešeň</t>
  </si>
  <si>
    <t>prvek T01 : 6,25+4,625+1,525+1,525+4,625+3,35+6,25+4,575+1,575+6,25+3,125+4,425+2,125</t>
  </si>
  <si>
    <t>prvek T02 : 6,1+5,3</t>
  </si>
  <si>
    <t>ztratné 5% : 0,05</t>
  </si>
  <si>
    <t>998766201R00</t>
  </si>
  <si>
    <t>Přesun hmot pro konstrukce truhlářské v objektech výšky do 6 m</t>
  </si>
  <si>
    <t>767587001R00</t>
  </si>
  <si>
    <t>Podhledy kazetové minerální včetně roštu 600 mm x 600 mm, hrana kazety v úrovni roštu</t>
  </si>
  <si>
    <t>800-767</t>
  </si>
  <si>
    <t>z hlavního profilu, příčného profilu, kazet, obvodové lišty včetně spojovacích prostředků,</t>
  </si>
  <si>
    <t>místnosti v 1.NP : 46,57+2,4+1,32+12,63+6,27+15,4+9,32+7,5+2,41+7,88+7,43+2,71</t>
  </si>
  <si>
    <t>10,96+5,63+8,09+15,81+6,19</t>
  </si>
  <si>
    <t>míststni ve 2. NP : 120,13+32,07+13,25+16,48+7,92+3,6</t>
  </si>
  <si>
    <t>767-01-01-001</t>
  </si>
  <si>
    <t>Dodávka a montáž hliníkové prosklené stěny, 3350 x 3000 mm</t>
  </si>
  <si>
    <t>VNĚJŠÍ PROSKLENÁ HLINÍKOVÁ STĚNA S FIXMÍMI SPODNÍMI VÝPLNĚMI A NADSVĚTLÍKY S OKENNÍMI</t>
  </si>
  <si>
    <t>VÝPLNĚMI Z HLINÍKOVÝCH ZATEPLENÝCH PROFILŮ S PŘERUŠENÝM TEPELNÝM MOSTEM</t>
  </si>
  <si>
    <t>-STĚNA ROZMĚRU 3350x3000mm</t>
  </si>
  <si>
    <t>-SPODNÍ ČÁST FIXNÍCH OKENNÍCH VÝPLNÍ SE ZVÝŠENÝM SOKLOVÝM PROFILEM</t>
  </si>
  <si>
    <t>-ZASKLENÍ IZOLAČNÍM BEZPEČNOSTNÍM TROJSKLEM ČIRÝM</t>
  </si>
  <si>
    <t>-SLOŽENÝ PROFIL CELÉ STĚNY (RÁM + ZASKLENÍ): SOUČINITEL PROSTUPU TEPLA - U = 1,1 W/m2K</t>
  </si>
  <si>
    <t>-SOUČÁSTÍ STĚNY JSOU 2ks HLINÍKOVÉHO VÝKLOPNÉHO OKNA 1675x850mm SKLÁPĚCÍ POMOCÍ</t>
  </si>
  <si>
    <t>BOWDENOVÉHO PÁKOVÉHO OVLADAČE VE VÝŠCE MIN. 1500 mm</t>
  </si>
  <si>
    <t>-SPÁRA MEZI RÁMEM A KŘÍDLEM: 3 ÚROVNĚ CELOOBVODOVÉHO TĚSNĚNÍ (1x dorazové na rámu, 1x</t>
  </si>
  <si>
    <t>dorazové na křídle, 1x středové je pevnou součástí rámu), materiál EPDM</t>
  </si>
  <si>
    <t>-MUSÍ BÝT RESPEKTOVÁNY PODMÍNKY PRO BEZBARIÉROVÉ UŽÍVÁNÍ STAVBY DLE VYHLÁŠKY č.</t>
  </si>
  <si>
    <t>398/2009 Sb. (VODOROVNÉ OZNAČENÍ PROSKLENÍ)</t>
  </si>
  <si>
    <t xml:space="preserve">viz D.1.1.12 : </t>
  </si>
  <si>
    <t>prvek O12 : 1</t>
  </si>
  <si>
    <t>767-01-01-002</t>
  </si>
  <si>
    <t>Dodávka a montáž hliníkové prosklené stěny s automatickými posuvnými dveřmi, 2700 x 3000 mm</t>
  </si>
  <si>
    <t>VNĚJŠÍ PROSKLENÁ HLINÍKOVÁ STĚNA S HLINÍKOVÝMI DVOUKŘÍDLOVÝMI POSUVNÝMI PROSKLENÝMI</t>
  </si>
  <si>
    <t>ZATEPLENÝCH PROFILŮ S PŘERUŠENÝM TEPELNÝM MOSTEM</t>
  </si>
  <si>
    <t>-STĚNA ROZMĚRU 2700x3000mm, DVEŘE 1250x2100mm</t>
  </si>
  <si>
    <t>prvek O13 : 1</t>
  </si>
  <si>
    <t>767-01-01-003</t>
  </si>
  <si>
    <t>Dodávka a montáž hliníkové prosklené stěny s dveřmi, 2700 x 3000 mm</t>
  </si>
  <si>
    <t>VNĚJŠÍ PROSKLENÁ HLINÍKOVÁ STĚNA S HLINÍKOVÝMI JEDNOKŘÍDLOVÝMI PROSKLENÝMI DOVNITŘ OTEVÍRAVÝMI</t>
  </si>
  <si>
    <t>DVEŘMI, S PEVNÝM BOČNÍM SVĚTLÍKEM A PEVNÝMI NADSVĚTLÍKY Z HLINÍKOVÝCH ZATEPLENÝCH PROFILŮ S</t>
  </si>
  <si>
    <t>-STĚNA ROZMĚRU 2700x3000mm, DVEŘE 900x2100mm</t>
  </si>
  <si>
    <t>-DVEŘNÍ KŘÍDLO OPATŘENO SAMOZAVÍRAČEM V LIŠTĚ A ROZETOVÝM KOVÁNÍM</t>
  </si>
  <si>
    <t>-DVEŘE OPATŘENY PANIKOVOU KLIKOU SOULADU S POŽADAVKY ČSN EN 1125</t>
  </si>
  <si>
    <t>prvek O14 : 1</t>
  </si>
  <si>
    <t>767-01-01-004</t>
  </si>
  <si>
    <t>Dodávka a montáž hliníkové stěny s dveřmi, 1100 x 2700 mm</t>
  </si>
  <si>
    <t>VNĚJŠÍ PROSKLENÁ HLINÍKOVÁ STĚNA S HLINÍKOVÝMI JEDNOKŘÍDLOVÝMI PROSKLENÝMI VEN</t>
  </si>
  <si>
    <t>OTEVÍRAVÝMI DVEŘMI, S PEVNÝM NADSVĚTLÍKEM Z HLINÍKOVÝCH ZATEPLENÝCH PROFILŮ S</t>
  </si>
  <si>
    <t>-STĚNA ROZMĚRU 1100x2700mm, DVEŘE 900x2300mm</t>
  </si>
  <si>
    <t>-SPODNÍ ČÁST DVEŘÍ SE ZVÝŠENÝM SOKLOVÝM PROFILEM</t>
  </si>
  <si>
    <t>-TĚSNĚNÍ DVEŘÍ: 2x dorazové, 1x středové(automatické prahové-automatické vysunutí prahového</t>
  </si>
  <si>
    <t>těsnění z křídla dveří po jejich zavření, dosednutí k prahu a zajištění těsnění spodní části dveří),</t>
  </si>
  <si>
    <t>materiál EPDM</t>
  </si>
  <si>
    <t>-KOVÁNÍ: SYSTÉMOVÁ KLIKA-KLIKA (HLINÍK)</t>
  </si>
  <si>
    <t>prvek O15 : 1</t>
  </si>
  <si>
    <t>767-01-01-005</t>
  </si>
  <si>
    <t>Dodávka a montáž hliníkové prosklené fasádní stěny, 1162 x 3000 mm</t>
  </si>
  <si>
    <t>PROSKLENÁ SLOUPKO - PŘÍČNÍKOVÁ FASÁDA Z HLINÍKOVÝCH IZOLOVANÝCH PROFILŮ S POHLEDOVOU</t>
  </si>
  <si>
    <t>ŠÍŘKOU 50mm S PEVNÝMI ČÁSTMI Z HLINÍKOVÝCH ZATEPLENÝCH PROFILŮ S PŘERUŠENÝM TEPELNÝM</t>
  </si>
  <si>
    <t>MOSTEM</t>
  </si>
  <si>
    <t>-STĚNA ROZMĚRU 1162x3000mm,</t>
  </si>
  <si>
    <t>-SLOŽENÝ PROFIL CELÉ STĚNY (RÁM + ZASKLENÍ): SOUČINITEL PROSTUPU TEPLA U = 1,1 W/m2K</t>
  </si>
  <si>
    <t>-VČETNĚ TĚSNÍCÍCH A KRYCÍCH LIŠT</t>
  </si>
  <si>
    <t>-KOMAXITOVÁ POVRCH. ÚPRAVA RAL 7016 (ANTRACITOVĚ ŠEDÁ)</t>
  </si>
  <si>
    <t>-VČETNĚ KLEMPÍŘSKÝCH PRVKŮ (LEMOVÁNÍ, OKAPNIC, PŘIPOJOVACÍCH LIŠT ATD.) VE SHODNÉ BARVĚ</t>
  </si>
  <si>
    <t>prvek O16 : 1</t>
  </si>
  <si>
    <t>767-01-01-006</t>
  </si>
  <si>
    <t>Dodávka a montáž hliníkové prosklené fasádní stěny, 16388 x 3000 mm</t>
  </si>
  <si>
    <t>PROSKLENÁ SLOUPKO - PŘÍČNÍKOVÁ FASÁDA Z HLINÍKOVÝCH IZOLOVANÝCH PROFILŮ S POHLEDOVOU ŠÍŘKOU</t>
  </si>
  <si>
    <t>50mm S HLINÍKOVÝMI JEDNOKŘÍDLÝMI PROSKLENÝMI OTEVÍRAVÝMI A SKLÁPĚCÍMI OKNY, S PEVNÝMI ČÁSTMI A</t>
  </si>
  <si>
    <t>OKNY Z HLINÍKOVÝCH ZATEPLENÝCH PROFILŮ S PŘERUŠENÝM TEPELNÝM MOSTEM</t>
  </si>
  <si>
    <t>-STĚNA ROZMĚRU 16388x3000 mm, OKNA 900x1675 mm 5ks</t>
  </si>
  <si>
    <t>-SPÁRA MEZI RÁMEM A KŘÍDLEM: 3 ÚROVNĚ CELOOBVODOVÉHO TĚSNĚNÍ (1x DORAZOVÉ K RÁMU, 1x DORAZOVÉ</t>
  </si>
  <si>
    <t>NA KŘÍDLE, 1x STŘEDOVÉ JE PEVNOU SOUČÁSTÍ RÁMU), MATERIÁL EPDM</t>
  </si>
  <si>
    <t>-KOVÁNÍ OKEN SYSTÉMOVÉ VČETNĚ KLIKY (HLINÍK)</t>
  </si>
  <si>
    <t>prvek O17 : 1</t>
  </si>
  <si>
    <t>767-01-01-007</t>
  </si>
  <si>
    <t>Dodávka a montáž hliníkových dvoukřídlých dveří plných, 1850 x 2100 mm</t>
  </si>
  <si>
    <t>VNĚJŠÍ PLNÉ HLINÍKOVÉ DVOUKŘÍDLOVÉ ASYMETRICKÉ DVEŘE 1850 (1000+850)x2100MM DO RÁMOVÉ ZÁRUBNĚ S</t>
  </si>
  <si>
    <t>PŘERUŠENÝM TEPELNÝM MOSTEM PLNÉ, SPODNÍ ČÁST OPATŘENA ZVÝŠENÝM SOKLOVÝM PROFILEM, S</t>
  </si>
  <si>
    <t>PŘERUŠENÍM TEPELNÉHO MOSTU V PODLAZE V = 200MM A HLINÍKOVÝM PRAHEM. AKTIVNÍ KŘÍDLO OPATŘENO</t>
  </si>
  <si>
    <t>SAMOZAVÍRAČEM V LIŠTĚ, PASIVNÍ ARETACÍ, ROZETOVÝM KOVÁNÍM A GENERÁLNÍM KLÍČEM. RÁMY PROVEDENY</t>
  </si>
  <si>
    <t>V BAREVNÉM NÁSTŘIKU DLE RAL, U=1,2W/M2K</t>
  </si>
  <si>
    <t>-PŘERUŠENÍ TEPELNÉHO MOSTU V PODLAZE TEPELNĚ - IZOLAČNÍ DESKOU V = 200 mm, Š = 60 mm</t>
  </si>
  <si>
    <t>-DVEŘE JAKO SENDVIČOVÝ ZATEPLENÝ PLNÝ AL. PANEL</t>
  </si>
  <si>
    <t>prvek D50 : 2</t>
  </si>
  <si>
    <t>767-01-01-008</t>
  </si>
  <si>
    <t>Dodávka a montáž hliníkových rolovacích vrat, 3000 x 3000 mm</t>
  </si>
  <si>
    <t>ROLOVACÍ ZATEPLENÁ PRŮMYSLOVÁ HLINÍKOVÁ VRATA TL.67 mm S PROSVĚTLOVACÍM PÁSEM NA ELEKTRICKÝ</t>
  </si>
  <si>
    <t>POHON VČETNĚ BEZPEČNOSTNÍCH PRVKŮ, DÁLKOVÉHO A RUČNÍHO OVLÁDÁNÍ, MOŽNOSTI VYTAŽENÍ/STAŽENÍ PŘI</t>
  </si>
  <si>
    <t>VÝPADKU EL. PROUDU A MOŽNOSTI UZAMČENÍ. POVRCH V BAREVNÉM NÁSTŘIKU DLE RAL, U=1,2W/M2K</t>
  </si>
  <si>
    <t>prvek D51 : 1</t>
  </si>
  <si>
    <t>767-01-01-009</t>
  </si>
  <si>
    <t>Dodávka a montáž hliníkových jednokřídlých dveří plných, 1000 x 2000 mm</t>
  </si>
  <si>
    <t>VNĚJŠÍ PLNÉ HLINÍKOVÉ JEDNOKŘÍDLOVÉ VEN OTEVÍRAVÉ DVEŘE DO RÁMOVÉ ZÁRUBNĚ S PŘERUŠENÝM</t>
  </si>
  <si>
    <t>TEPELNÝM MOSTEM SE ZASKLENÍM</t>
  </si>
  <si>
    <t>V=200MM A HLINÍKOVÝM PRAHEM. DVEŘNÍ KŘÍDLO OPATŘENO SAMOZAVÍRAČEM, ROZETOVÝM KOVÁNÍM,</t>
  </si>
  <si>
    <t>GENERÁLNÍM KLÍČEM. RÁMY PROVEDENY V BAREVNÉM NÁSTŘIKU DLE RAL, U=1,2W/M2K</t>
  </si>
  <si>
    <t>-PŘERUŠENÍ TEPELNÉHO MOSTU V PODLAZE TEPELNĚ - IZOLAČNÍ DESKOU V = 200 MM, Š = 60 MM</t>
  </si>
  <si>
    <t>prvek D52 : 1</t>
  </si>
  <si>
    <t>767-01-01-010</t>
  </si>
  <si>
    <t>Dodávka a montáž hliníkových dvoukřídlých vrat plných (přívod vzduchu pro ZOTK), 3000 x 3000 mm</t>
  </si>
  <si>
    <t>HLINÍKOVÁ SYMETRICKÁ DVOUKŘÍDLOVÁ PLNÁ ZATEPLENÁ VRATA SLOUŽÍCÍ JAKO PŘÍVOD VZDUCHU PRO ZOTK,</t>
  </si>
  <si>
    <t>VČETNĚ NÁHRADNÍHO ZDROJE A SAMOZAVÍRAČŮ S ELEKTRICKÝMI MAGNETY PRO OTEVŘENÍ NA ZÁKLADĚ</t>
  </si>
  <si>
    <t>IMPULZU ZOTK, ROZETOVÉ KOVÁNÍ, GENERÁLNÍ KLÍČ. POVRCH V BAREVNÉM NÁSTŘIKU DLE RAL, U=1,6W/M2K</t>
  </si>
  <si>
    <t>-AKTIVNÍ KŘÍDLO DVEŘÍ OPATŘENO PANIKOVOU KLIKOU V SOULADU S POŽADAVKY ČSN EN 1125</t>
  </si>
  <si>
    <t>prvek D53 : 1</t>
  </si>
  <si>
    <t>767-01-01-011</t>
  </si>
  <si>
    <t>Dodávka a montáž sedadel se sklopným sedátkem bez opěrek rukou, včetně kotvícího a pomocného materiálu</t>
  </si>
  <si>
    <t>viz D.01.01.03 : 6*28</t>
  </si>
  <si>
    <t>767-01-01-101</t>
  </si>
  <si>
    <t>Dodávka a montáž poklopu ze slzičkového plochu, Z02</t>
  </si>
  <si>
    <t>ZAKRYTÍ REVIZNÍ ŠACHTY PLECHOVÝM POKLOPEM, VČETNĚ NOSNÉ OCELOVÉ KONSTRUKCE (RÁMU PRO OSAZENÍ)</t>
  </si>
  <si>
    <t>- VÝPLŇ PROTISKLUZNÝ SLZIČKOVANÝ PLECH TL. 5 mm</t>
  </si>
  <si>
    <t>- VELIKOST 660 × 960 mm</t>
  </si>
  <si>
    <t>- DO RÁMŮ Z ÚHLENÍKŮ 30/30/3 mm + NAVAŘENÁ PÁSOVINA 10/5 mm S KOTVAMI Z PÁSOVINY 30/4 mm, DL. 150 mm (4×)</t>
  </si>
  <si>
    <t>- POVRCHOVÁ ÚPRAVA: ŽÁROVÉ ZINKOVÁNÍ</t>
  </si>
  <si>
    <t>- NA TENTO VÝROBEK NUTNO ZPRACOVAT DÍLENSKOU DOKUMENTACI</t>
  </si>
  <si>
    <t>viz D.1.1.15 : 1</t>
  </si>
  <si>
    <t>767-01-01-102</t>
  </si>
  <si>
    <t>Dodávka a montáž zábradlí, Z03</t>
  </si>
  <si>
    <t>OCELOVE SVAŘOVANE ZABRADLI VYŠKY 0,6 M</t>
  </si>
  <si>
    <t>- VODOROVNA VYPLŇ Z POZINKOVANYCH LANEK 6/7 (NOSNOST 150 KG)</t>
  </si>
  <si>
    <t>- MADLO: JAKL 60×30×3 MM</t>
  </si>
  <si>
    <t>- SLOUPKY: JAKL 60×40×5 MM PO MAX. 1 M</t>
  </si>
  <si>
    <t>- KOTVENI SLOUPKU: HORNI, DO ZDĚNÉ ATIKY</t>
  </si>
  <si>
    <t>- ČLENĚNI VIZ SCHEMA</t>
  </si>
  <si>
    <t>viz D.1.1.15 : 19,28</t>
  </si>
  <si>
    <t>767-01-01-103</t>
  </si>
  <si>
    <t>Dodávka a montáž zábradlí, Z04</t>
  </si>
  <si>
    <t>OCELOVE SVAŘOVANE ZABRADLI VYŠKY 1,0 M</t>
  </si>
  <si>
    <t>- KOTVENI SLOUPKU: HORNI, DO BETONOVÉ DLAŽBY</t>
  </si>
  <si>
    <t>- SOUČASTI BUDE JEDNOKŘIDLA OCELOVA BRANKA PRAVA, S PRŮCHOZIM</t>
  </si>
  <si>
    <t>PROFILEM 1 M</t>
  </si>
  <si>
    <t>viz D.1.1.15 : 7,1</t>
  </si>
  <si>
    <t>767-01-01-104</t>
  </si>
  <si>
    <t>Dodávka a montáž ocelových rámů pro vzduchotechniku, Z05a, b, c</t>
  </si>
  <si>
    <t>soubor</t>
  </si>
  <si>
    <t>Z UZAVŘENÝCH PROFILŮ 100/100/5 MM (VZT JEDNOTKY)</t>
  </si>
  <si>
    <t>-V= 500 mm NAD STŘEŠNÍ PLÁŠŤ, XXX mm OD ŽB STROPNÍ KONSTRUKCE</t>
  </si>
  <si>
    <t>-KOTVENÍ POMOCÍ CHEMICKÝCH KOTEV PR.16mm (2X NA 1 PATNÍ PLECH) PŘES PATNÍ PLECHY 300×300×8mm</t>
  </si>
  <si>
    <t>-ULOŽENÍ NA PRYŽOVÉ PODLOŽKY 300×300×10mm</t>
  </si>
  <si>
    <t>-ŠROUBOVÉ SPOJE</t>
  </si>
  <si>
    <t>-ROZMĚRY RÁMŮ BUDOU UPŘESNĚNY PŘI SAMOTNÉ REALIZACI</t>
  </si>
  <si>
    <t>767-01-01-105</t>
  </si>
  <si>
    <t>Dodávka a montáž žebříku Z06</t>
  </si>
  <si>
    <t>OCELOVÝ PROVOZNÍ ŽEBŘÍK PŘÍČLOVÝ, SVISLÝ</t>
  </si>
  <si>
    <t>-ŠÍŘKA ŽEBŘÍKU: 400 mm</t>
  </si>
  <si>
    <t>-VZDÁLENOST OS PŘÍČLÍ: 280 mm</t>
  </si>
  <si>
    <t>-VZDÁLENOST PRVNÍ PŘÍČLE OD UT: 250 mm</t>
  </si>
  <si>
    <t>-VZDÁLENOST MEZI ZATEPLENOU STĚNOU A ŽEBŘÍKEM min. 150 mm</t>
  </si>
  <si>
    <t>-POČÁTEK OCHRANNÉHO KOŠE max. 2 m NAD NÁSTUPNÍ ÚROVNÍ</t>
  </si>
  <si>
    <t>-DÉLKA ŽEBŘÍKU: 4550 + 1100 mm NAD ATIKU</t>
  </si>
  <si>
    <t>-KOTVENÍ DO ZDIVA PŘES DILATAČNÍ PRYŽOVÉ PODLOŽKY- (PŘERUŠENÍ TEPELNÉHO MOSTU).</t>
  </si>
  <si>
    <t>-V MÍSTĚ ČELNÍHO VÝSTUPU ZE ŽEBŘÍKU MUSÍ BÝT VOLNÝ PRŮCHOD ŠÍŘKY min. 600 mm</t>
  </si>
  <si>
    <t>-OCHRANNÝ KOŠ S PRŮLEZNOU ŠÍŘKOU 700 MM, VZDÁLENOST STŘEDNÍHO SPOJOVACÍHO</t>
  </si>
  <si>
    <t>PRUTU OD OSY PŘÍČLÍ DLE SKLONU ŽEBŘÍKU 90°: 680 mm</t>
  </si>
  <si>
    <t>-VČETNĚ VÝSTUPNÍ PLOŠINY PŘES ATIKU A OCHRANNÉHO ZÁBRADLÍ (PŘESAH ZA VNĚJŠÍ</t>
  </si>
  <si>
    <t>HRANU ATIKY MIN. 1500 MM)</t>
  </si>
  <si>
    <t>-POVRCHOVÁ ÚPRAVA: ŽÁROVÉ ZINKOVÁNÍ</t>
  </si>
  <si>
    <t>767-01-01-106</t>
  </si>
  <si>
    <t>Dodávka a montáž žebříku Z07</t>
  </si>
  <si>
    <t>-DÉLKA ŽEBŘÍKU: 10500 + 1100 mm NAD ATIKU</t>
  </si>
  <si>
    <t>-KOTVENÍ DO NOSNÉHO ŽEL. BET. SLOUPU PŘES DILATAČNÍ PRYŽOVÉ PODLOŽKY- (PŘERUŠENÍ</t>
  </si>
  <si>
    <t>TEPELNÉHO MOSTU).</t>
  </si>
  <si>
    <t>767-01-01-107</t>
  </si>
  <si>
    <t>Dodávka a montáž žebříku Z08</t>
  </si>
  <si>
    <t>-DÉLKA ŽEBŘÍKU: 3470 + 1100 mm NAD ATIKU</t>
  </si>
  <si>
    <t>767-01-01-108</t>
  </si>
  <si>
    <t>Dodávka a montáž záchytného systému střech, Z09</t>
  </si>
  <si>
    <t>BEZPEČNOSTNÍ NEREZOVÝ LANOVÝ ZÁCHYTNÝ SYSTÉM</t>
  </si>
  <si>
    <t>-KOTVÍCÍ BODY BUDOU KOTVENY DO ŽB NOSNÉ STROPNÍ KONSTRUKCE NAD 1NP, 2NP A K NOSNÉ</t>
  </si>
  <si>
    <t>KONSTRUKCI HLAVNÍ STŘECHY BUDOVY</t>
  </si>
  <si>
    <t>-KOTVENÍ POMOCÍ CHEMICKÉ KOTVY</t>
  </si>
  <si>
    <t>-OCELOVÉ KOTVY DÉLKY max. 1000mm S PŘERUŠENÍM TEPELNÉHO MOSTU</t>
  </si>
  <si>
    <t>-ZÁCHYTNÝ SYSTÉM BUDE DODÁN VČETNĚ VEŠKERÉHO PŘÍSLUŠENSTVÍ</t>
  </si>
  <si>
    <t>-KOTEVNÍ PRVKY BUDOU OPATŘENY HYDROIZOLAČNÍMI PVC MANŽETAMI</t>
  </si>
  <si>
    <t>-TENTO VÝROBEK A JEHO OSAZENÍ MUSÍ BÝT CERTIFIKOVÁNO</t>
  </si>
  <si>
    <t>-VYŠKA KOTVICICH BODŮ NA UROVNI EXTERIEROVE VRSTVY STŘEŠNI KONSTRUKCE 200 MM</t>
  </si>
  <si>
    <t>1 kpl střecha nad technickým zázemím 1.NP</t>
  </si>
  <si>
    <t>1 kpl střecha nad šatnami 1.NP</t>
  </si>
  <si>
    <t>1 kpl střecha nad 2.NP</t>
  </si>
  <si>
    <t>1 kpl střecha hl. budova</t>
  </si>
  <si>
    <t>767-01-01-109</t>
  </si>
  <si>
    <t>Dodávka a montáž zábradlí  schodišťového, Z11</t>
  </si>
  <si>
    <t>VNITŘNÍ ZABRADLÍ NA HLAVNÍM SCHODIŠTI - 1.NP-2.NP OCELOVÉ SVAŘOVANÉ ZÁBRADLÍ VÝŠKY</t>
  </si>
  <si>
    <t>1,0 M</t>
  </si>
  <si>
    <t>LEMOVÁNÍM SCHODIŠŤOVÉHO PROSTORU</t>
  </si>
  <si>
    <t>- VODOROVNÁ VÝPLŇ Z POZINKOVANÝCH LANEK 6/7 (NOSNOST 150 KG)</t>
  </si>
  <si>
    <t>- SLOUPKY: JAKL 60×40×5 MM PO MAX. 1 M-KOTVENI HORNÍ DO KONSTRUKCE SCHODIŠTĚ</t>
  </si>
  <si>
    <t>-ČLENĚNÍ VIZ SCHÉMA</t>
  </si>
  <si>
    <t>POVRCHOV. UPRAVA: NATĚR BARVA TMAVA OCELOVA ŠEDÁ (RAL Clasic)</t>
  </si>
  <si>
    <t>-MADLO MATNE NEREZOVE KARTAČOVANE</t>
  </si>
  <si>
    <t>viz D.1.1.15 : 1,025+3,21*2+0,2+0,895+1,53+4,58</t>
  </si>
  <si>
    <t>767-01-01-110</t>
  </si>
  <si>
    <t>Dodávka a montáž výměn pro výplně otvorů ve fasádním plášti, Z12</t>
  </si>
  <si>
    <t>kg</t>
  </si>
  <si>
    <t>- Z TRUBEK 100/100/5 mm</t>
  </si>
  <si>
    <t>- VČETNĚ KOTEVNÍCH PLECHŮ tl. 5 mm</t>
  </si>
  <si>
    <t>- KOTVENÍ POMOCÍ CHEMICKÝCH KOTEV DO ŽB. PREFA SLOUPŮ</t>
  </si>
  <si>
    <t>- SLOUPKY PŘIVAŘIT K NADPRAŽNÍM A PARAPETNÍM PRVKŮM A PATY SLOUKŮ KOTVIT POMOCÍ</t>
  </si>
  <si>
    <t>CHEMICKÝCH KOTEV DO ŽB. PREFA PRAHŮ</t>
  </si>
  <si>
    <t>- POVRCHOVÁ ÚPRAVA: 2 × ZÁKLADNÍ ANTIKOROZNÍ NÁTĚR</t>
  </si>
  <si>
    <t xml:space="preserve">viz D.1.1.15 : </t>
  </si>
  <si>
    <t>osa 2 : 500,5</t>
  </si>
  <si>
    <t>osa 12 : 200,2</t>
  </si>
  <si>
    <t>767-01-01-111</t>
  </si>
  <si>
    <t>Dodávka a montáž nosné konstrukce atiky, Z14</t>
  </si>
  <si>
    <t>- SLOUPKY OSAZENÉ V PODÉLNÉM SMĚRU NA OCELOVÉ NOSNÍKY, V PŘÍČNÉM SMĚRU POMOCÍ</t>
  </si>
  <si>
    <t>OCELOVÝCH PLATLÍ NA ŽEL. BET. STŘEŠNÍ ZTUŽIDLA, SLOUPKY JAKL 100×100×6,3 MM VZDÁLENOSTI</t>
  </si>
  <si>
    <t>CCA 2-2,2 M, V PODÉLNÉM SMĚRU BUDOVY VÝŠKA SLOUPKŮ CCA 1065 MM, SLOUPKY NA ŽEL. BET.</t>
  </si>
  <si>
    <t>ZTUŽIDLECH VÝŠKY CCA 512 - 934 MM</t>
  </si>
  <si>
    <t>- HORNÍ NOSNÝ OCELOVÝ PRVEK: JAKL 100×100×6,3 MM PO OBVODU CELÉ HLAVNÍ STŘECHY BUDOVY</t>
  </si>
  <si>
    <t>viz D.1.1.15 : 359,9</t>
  </si>
  <si>
    <t>767-01-01-112</t>
  </si>
  <si>
    <t>Dodávka a montáž roštu sněžné jámy, Z15</t>
  </si>
  <si>
    <t>ROŠT:</t>
  </si>
  <si>
    <t>- ROZTEČ: 200×200 mm</t>
  </si>
  <si>
    <t>- RÁM Z L PROFILU 100×100×10 mm</t>
  </si>
  <si>
    <t>- VÝPLŇ PLOCHOU OCELÍ 100×10 mm A 100×10 mm S PŘIČNÝMI PŘÍŘEZY PRO VZÁJEMNÉ</t>
  </si>
  <si>
    <t>PROPOJENÍ</t>
  </si>
  <si>
    <t>- VŠECHNY SPOJE OVAŘIT KOUTOVÝM SVAREM</t>
  </si>
  <si>
    <t>RÁM:</t>
  </si>
  <si>
    <t>- OSAZOVACÍ RÁM Z L PROFILŮ 100×100×10 mm</t>
  </si>
  <si>
    <t>- KOTVENI POMOCI PLOCHE OCELI 50×5 MM A´ 200 mm</t>
  </si>
  <si>
    <t>- OSADIT PŘI BETONÁŽI MONOLITICKÝCH KONSTRUKCÍ SNĚŽNÉ JÁMY</t>
  </si>
  <si>
    <t>- V DELŠÍM ROZMĚRU ROŠTU (3 M) MOŽNO ROZDĚLIT NA DVA PRVKY</t>
  </si>
  <si>
    <t>- POVRCHOVÁ UPRAVA: ŽÁROVE ZINKOVÁNÍ</t>
  </si>
  <si>
    <t>- NA TENTO VYROBEK NUTNO ZPRACOVAT DÍLENSKOU DOKUMENTACI</t>
  </si>
  <si>
    <t>767-01-01-113</t>
  </si>
  <si>
    <t>Dodávka a montáž poklopu šachty, Z16</t>
  </si>
  <si>
    <t>OCELOVÝ SVAŘOVANÝ POKLOP NA ŠACHTU SVĚTLÝCH ROZMĚRŮ 1200 × 2000 mm</t>
  </si>
  <si>
    <t>- BETONOVÝ POKOP ROZMĚRU 4 × 495/1180 mm</t>
  </si>
  <si>
    <t>- RÁM Z ÚHELNÍKŮ 70/50/5 MM NA DÉLKU 2000 mm KOTVEN DO BETONOVÉ OBRUBY POMOCÍ CHEMICKÝCH KOTEV M10 PO 300 mm,</t>
  </si>
  <si>
    <t>NA DÉLKU 1200 mm KOTVEN POMOCÍ PÁSOVYCH KOTEV DLOUHÝCH 150 MM (30/4MM) - 6 KUSŮ - DO BETONU PODLAHY</t>
  </si>
  <si>
    <t>- RÁM POKLOPU Z ÚHELNIKŮ 70/50/5 mm S VÝPLNI BETONEM + OCELOVÁ SVAŘOVANÁ SÍŤ 6/100 × 6/100 S POVRCHOVOU ÚPRAVOU</t>
  </si>
  <si>
    <t>EPOXIDOVÝ NÁTĚR</t>
  </si>
  <si>
    <t>- DO VÝPLNĚ RÁMU ZABETONOVAT SKLOPNÉ UCHYTY PRO SNADNOU MANIPULACI</t>
  </si>
  <si>
    <t>767-01-01-114</t>
  </si>
  <si>
    <t>Dodávka a montáž poklopu šachty, Z17</t>
  </si>
  <si>
    <t>ZAKRYTÍ ŠACHTY SVĚTLÉHO ROZMĚRU 1200 × 1600 MM OCELOVÝM POZINKOVANÝM POROROŠTEM</t>
  </si>
  <si>
    <t>- POROROŠT S OKY 30/30/3 MM VČETNĚ POMOCNÉ OCELOVÉ NOSNÉ KONSTRUKCE (PODEPŘENÍ POROROŠTU)</t>
  </si>
  <si>
    <t>- VELIKOST 1670 × 1270 MM, PODEPŘENÉ V POLOVINĚ DÉLKY PÁSOVINOU 100/10 A NAVAŘENÝMI ÚHELNÍKY 35/35/3</t>
  </si>
  <si>
    <t>- DO RÁMŮ Z ÚHLENÍKŮ 35/35/3 MM S KOTVAMI Z PÁSOVINY 30/4 MM, DL. 150 MM (11×)</t>
  </si>
  <si>
    <t>- POVRCHOVÁ ÚPRAVA: ŽÁROVĚ ZINKOVÁNÍ</t>
  </si>
  <si>
    <t>767-01-01-115</t>
  </si>
  <si>
    <t>Dodávka a montáž poklopu ze slzičkového plochu, Z18</t>
  </si>
  <si>
    <t>767-01-01-116</t>
  </si>
  <si>
    <t>Dodávka a montáž zarážky rolby, Z19</t>
  </si>
  <si>
    <t>OCELOVÁ POZINKOVANÁ TRUBKA 70/5 mm</t>
  </si>
  <si>
    <t>KOTVENÍ POMOCÍ OCELOVÝCH PLATLÍ TL. 8 MM 150/150 MM DO BETONOVÉ</t>
  </si>
  <si>
    <t>OBRUBY NA CHEMICKÉ KOTVY 4 × M12</t>
  </si>
  <si>
    <t>767-01-01-117</t>
  </si>
  <si>
    <t>Dodávka a montáž markýzy, Z20</t>
  </si>
  <si>
    <t>OCELOVA MARKÝZA ŠÍŘKY 600 mm, DÉLKY 24,8 m</t>
  </si>
  <si>
    <t>- NOSNÁ KONSTRUKCE Z OCELOVÝCH PROFILŮ</t>
  </si>
  <si>
    <t>- KRYTINA - DRÁTOSKLO</t>
  </si>
  <si>
    <t>- KOTVENO K NOSNÉ KONSTRUKCI TRIBUN POMOCÍ OCELOVÝCH NOSNÍKŮ, PROBÍHAJÍCÍCH POD SPODNÍ HRANOU TRIBUN</t>
  </si>
  <si>
    <t>- ATYPICKÝ VÝROBEK</t>
  </si>
  <si>
    <t>- POVRCH: NATĚR V RAL 7016</t>
  </si>
  <si>
    <t>767-01-01-118</t>
  </si>
  <si>
    <t>Dodávka a montáž zábradlí, Z21</t>
  </si>
  <si>
    <t>OCELOVÉ SVAŘOVANÉ ZÁBRADLI VÝŠKY 1,0 M</t>
  </si>
  <si>
    <t>- VODOROVNÁ VÝPLŇ Z POZINKOVANÝCH LANEK 6/7 (NOSNOST 150</t>
  </si>
  <si>
    <t>KG)</t>
  </si>
  <si>
    <t>- KOTVENI SLOUPKU: HORNI, DO STROPNÍ KONSTRUKCE</t>
  </si>
  <si>
    <t>767-01-01-119</t>
  </si>
  <si>
    <t>Dodávka a montáž zábradlí, Z22</t>
  </si>
  <si>
    <t>- VODOROVNÁ VÝPLŇ Z POZINKOVANÝCH LANEK 6/7</t>
  </si>
  <si>
    <t>(NOSNOST 150 KG)</t>
  </si>
  <si>
    <t>- NA TENTO VÝROBEK NUTNO ZPRACOVAT DÍLENSKOU</t>
  </si>
  <si>
    <t>DOKUMENTAC</t>
  </si>
  <si>
    <t>viz D.1.1.15 : 40</t>
  </si>
  <si>
    <t>767-01-01-120</t>
  </si>
  <si>
    <t>Dodávka a montáž zábradlí, Z23</t>
  </si>
  <si>
    <t>- ČLENĚNI VIZ SCHEMA VNITŘNÍ OCELOVÉ ZÁBRADLÍ NA OCHOZU HLEDIŠTĚ</t>
  </si>
  <si>
    <t>viz D.1.1.15 : 16,6*2</t>
  </si>
  <si>
    <t>767-01-01-121</t>
  </si>
  <si>
    <t>Dodávka a montáž zábradlí  schodišťového, Z24</t>
  </si>
  <si>
    <t>- KOTVENI SLOUPKU: BOČNÍ DO SCHODNIC OCELOVÉHO SCHODIŠTĚ</t>
  </si>
  <si>
    <t>viz D.1.1.15 : (3,45+0,9+3,85)*2*2</t>
  </si>
  <si>
    <t>767-01-01-122</t>
  </si>
  <si>
    <t>Dodávka a montáž pozinkovaného odvodňovacího žlabu, Z25</t>
  </si>
  <si>
    <t>ŽLAB NAPOJEN NA VNITŘNÍ KANALALIZAČNÍ SYSTÉM</t>
  </si>
  <si>
    <t>-OHÝBANÝ PLECH TL. 6 mm</t>
  </si>
  <si>
    <t>-ROŠT PLOCHA OCEL 40/10 A KRUHOVÁ pr20 mm V ÚHELNIKOVÉM RÁMU 50/50/6</t>
  </si>
  <si>
    <t>VČETNĚ PÁSOVÝCH KOTEV 50/5 mm DL. 250 mm A=300 mm</t>
  </si>
  <si>
    <t>-1KS DL. 3000 mm, 1KS DL 3250 mm</t>
  </si>
  <si>
    <t>viz D.1.1.15 : 3+3,25</t>
  </si>
  <si>
    <t>767-01-01-123</t>
  </si>
  <si>
    <t>Dodávka a montáž kastlíku pro venkovní žaluzie, Z26</t>
  </si>
  <si>
    <t>OHÝBANÝ HLINÍKOVÝ PLECH TL. 6 mm DO TVARU L, URČEN PRO DODATEČNOU MONTÁŽ</t>
  </si>
  <si>
    <t>VENKOVNÍCH ŽALUZIÍ</t>
  </si>
  <si>
    <t>-KOTVENO POMOCÍ OCELOVÝCH POZINKOVANÝCH HÁKŮ K ŽEL. BET. NOSNÉ STROPNÍ KONSTUKCI</t>
  </si>
  <si>
    <t>-1KS DL. 16 525 mm, 1KS DL 1450 mm, 1KS DL 1100 mm</t>
  </si>
  <si>
    <t>-BARVA ANTRACITOVĚ ŠEDÁ (RAL 7016)</t>
  </si>
  <si>
    <t>viz D.1.1.15 : 16,525+1,45+1,1</t>
  </si>
  <si>
    <t>767-01-01-24</t>
  </si>
  <si>
    <t>Dodávka a montáž podlahy v místnosti 1NP37, Z27</t>
  </si>
  <si>
    <t>Kalkul</t>
  </si>
  <si>
    <t>998767202R00</t>
  </si>
  <si>
    <t>Přesun hmot pro kovové stavební doplňk. konstrukce v objektech výšky do 12 m</t>
  </si>
  <si>
    <t>769-01-01-001</t>
  </si>
  <si>
    <t>Dodávka a montáž plastového okna, 6250 x 900 mm</t>
  </si>
  <si>
    <t>VNĚJŠÍ PLASTOVÉ OKNO DVOUDÍLNÉ, PĚTIKŘÍDLÉ, KŘÍDLA SKLÁPĚCÍ POMOCÍ</t>
  </si>
  <si>
    <t>BOWDENOVÉHO PÁKOVÉHO OVLADAČE VE VÝŠCE MAX. 1500 mm</t>
  </si>
  <si>
    <t>-KOVÁNÍ OKNA: SKLOPNÉ</t>
  </si>
  <si>
    <t>-STAVEBNÍ ROZMĚR: 6250x900mm</t>
  </si>
  <si>
    <t>-SLOŽENÝ PROFIL CELÉHO OKNA (RÁM + ZASKLENÍ): SOUČINITEL PROSTUPU TEPLA -</t>
  </si>
  <si>
    <t>Uw = 1,1 W/m2K</t>
  </si>
  <si>
    <t>-SPÁRA MEZI RÁMEM A KŘÍDLEM: 3 ÚROVNĚ CELOOBVODOVÉHO TĚSNĚNÍ (1x dorazové</t>
  </si>
  <si>
    <t>na rámu, 1x dorazové na křídle, 1x středové je pevnou součástí rámu), materiál EPDM</t>
  </si>
  <si>
    <t>- RÁMY, SLOUPKY OPATŘENY OBOUSTRANNOU BAREVNOU FOLIÍ V ANTRACITOVĚ</t>
  </si>
  <si>
    <t>ŠEDÉM ODSTÍNU</t>
  </si>
  <si>
    <t>- VČETNĚ PODKLADNÍHO PROFILU (MIN. 5-ti KOMOROVÉHO)</t>
  </si>
  <si>
    <t>prvek O01 : 1</t>
  </si>
  <si>
    <t>769-01-01-002</t>
  </si>
  <si>
    <t>VNĚJŠÍ PLASTOVÉ OKNO DVOUDÍLNÉ, ČTYŘKŘÍDLÉ, KŘÍDLA SKLÁPĚCÍ POMOCÍ</t>
  </si>
  <si>
    <t>Uw = 1,1W/m2K</t>
  </si>
  <si>
    <t>prvek O02 : 1</t>
  </si>
  <si>
    <t>prvek O03 : 1</t>
  </si>
  <si>
    <t>769-01-01-003</t>
  </si>
  <si>
    <t>Dodávka a montáž plastového okna, 3350 x 900 mm</t>
  </si>
  <si>
    <t>VNĚJŠÍ PLASTOVÉ OKNO JEDNODÍLNÉ, DVOUKŘÍDLÉ, KŘÍDLA SKLÁPĚCÍ POMOCÍ</t>
  </si>
  <si>
    <t>-STAVEBNÍ ROZMĚR: 3350x900mm</t>
  </si>
  <si>
    <t>-SLOŽENÝ PROFIL CELÉHO OKNA (RÁM + ZASKLENÍ):</t>
  </si>
  <si>
    <t>SOUČINITEL PROSTUPU TEPLA - Uw = 1,1W/m2K</t>
  </si>
  <si>
    <t>prvek O04 : 1</t>
  </si>
  <si>
    <t>769-01-01-004</t>
  </si>
  <si>
    <t>prvek O05 : 1</t>
  </si>
  <si>
    <t>769-01-01-005</t>
  </si>
  <si>
    <t>3 - vnitřní těsnění: vzduchotěsnost a parotěsnos</t>
  </si>
  <si>
    <t>prvek O06 : 1</t>
  </si>
  <si>
    <t>769-01-01-006</t>
  </si>
  <si>
    <t>Dodávka a montáž plastového okna, 2250 x 900 mm</t>
  </si>
  <si>
    <t>VNĚJŠÍ PLASTOVÉ OKNO JEDNODÍLNÉ, JEDNOKŘÍDLÉ, KŘÍDLO SKLÁPĚCÍ POMOCÍ</t>
  </si>
  <si>
    <t>-STAVEBNÍ ROZMĚR: 2250x900mm</t>
  </si>
  <si>
    <t>prvek O07 : 1</t>
  </si>
  <si>
    <t>769-01-01-007</t>
  </si>
  <si>
    <t>Dodávka a montáž plstového okna, 3125 x 900 mm</t>
  </si>
  <si>
    <t>-STAVEBNÍ ROZMĚR: 3125x900mm</t>
  </si>
  <si>
    <t>prvek O08 : 1</t>
  </si>
  <si>
    <t>769-01-01-008</t>
  </si>
  <si>
    <t>Dodávka a montáž plastového okna, 4400 x 900 mm</t>
  </si>
  <si>
    <t>VNĚJŠÍ PLASTOVÉ OKNO DVOUDÍLNÉ, TŘÍKŘÍDLÉ, KŘÍDLA SKLÁPĚCÍ POMOCÍ BOWDENOVÉHO</t>
  </si>
  <si>
    <t>PÁKOVÉHO OVLADAČE VE VÝŠCE MAX. 1500 mm</t>
  </si>
  <si>
    <t>-STAVEBNÍ ROZMĚR: 4400x900mm</t>
  </si>
  <si>
    <t>- RÁMY, SLOUPKY OPATŘENY OBOUSTRANNOU BAREVNOU FOLIÍ V ANTRACITOVĚ ŠEDÉM</t>
  </si>
  <si>
    <t>prvek O09 : 1</t>
  </si>
  <si>
    <t>769-01-01-009</t>
  </si>
  <si>
    <t>Dodávka a montáž plastové stěny s dveřmi, 1400 x 3000 mm</t>
  </si>
  <si>
    <t>VNĚJŠÍ PLASTOVÉ DVEŘE OTEVÍRAVÉ DVOUKŘÍDLOVÉ ASYMETRICKÉ S NADSVĚTLÍKEM, KŘÍDLO OKNA</t>
  </si>
  <si>
    <t>NADSVĚTLÍKU SKLÁPĚCÍ POMOCÍ BOWDENOVÉHO PÁKOVÉHO OVLADAČE VE VÝŠCE MIN. 1500 mm</t>
  </si>
  <si>
    <t>-NADSVĚTLÍK 1400x900</t>
  </si>
  <si>
    <t>-KOVÁNÍ NADSVĚTLÍKU: SKLOPNÉ</t>
  </si>
  <si>
    <t>-STAVEBNÍ ROZMĚR: 1400x3000mm</t>
  </si>
  <si>
    <t>-SLOŽENÝ PROFIL CELÉ STĚNY (RÁM + ZASKLENÍ): SOUČINITEL PROSTUPU TEPLA - Uw = 1,1W/m2K</t>
  </si>
  <si>
    <t>-SPÁRA MEZI RÁMEM A KŘÍDLEM: 3 ÚROVNĚ CELOOBVODOVÉHO TĚSNĚNÍ (1x dorazové na rámu, 1x dorazové</t>
  </si>
  <si>
    <t>na křídle, 1x středové je pevnou součástí rámu), materiál EPDM</t>
  </si>
  <si>
    <t>- RÁMY, SLOUPKY A POUTCE OPATŘENY OBOUSTRANNOU BAREVNOU FOLIÍ V ANTRACITOVĚ ŠEDÉM ODSTÍNU</t>
  </si>
  <si>
    <t>-KOVÁNÍ: SYSTÉMOVÁ KLIKA-KLIKA</t>
  </si>
  <si>
    <t>-AKTIVNÍ KŘÍDLO OPATŘENO SAMOZAVÍRAČEM V LIŠTĚ, PASIVNÍ ARETACÍ</t>
  </si>
  <si>
    <t>prvek O10 : 1</t>
  </si>
  <si>
    <t>769-01-01-010</t>
  </si>
  <si>
    <t>Dodávka a montáž plastového okna, 10500 x 900 mm</t>
  </si>
  <si>
    <t>VNĚJŠÍ PLASTOVÉ OKNO ČTYŘDÍLNÉ</t>
  </si>
  <si>
    <t>-FIXNÍ ČÁST OKNA 7x</t>
  </si>
  <si>
    <t>-STAVEBNÍ ROZMĚR: 10500x900mm</t>
  </si>
  <si>
    <t>- RÁMY, SLOUPKY OPATŘENY OBOUSTRANNOU</t>
  </si>
  <si>
    <t>BAREVNOU FOLIÍ V ANTRACITOVĚ ŠEDÉM ODSTÍNU</t>
  </si>
  <si>
    <t>1 - vnější těsnění: těsnost proti dešti,</t>
  </si>
  <si>
    <t>paropropustnost</t>
  </si>
  <si>
    <t>prvek O11 : 1</t>
  </si>
  <si>
    <t>998767201R00</t>
  </si>
  <si>
    <t>Přesun hmot pro kovové stavební doplňk. konstrukce v objektech výšky do 6 m</t>
  </si>
  <si>
    <t>771212113R00</t>
  </si>
  <si>
    <t>Kladení dlažby keramické do tmele velikosti do 400 x 400 m</t>
  </si>
  <si>
    <t>800-771</t>
  </si>
  <si>
    <t>do tmele, rovnoběžně se stěnou, bez skládání složitých vzorů a tvarů.</t>
  </si>
  <si>
    <t>skladba P : 24,9</t>
  </si>
  <si>
    <t>771275511R00</t>
  </si>
  <si>
    <t>Montáž obkladů schodišť z dlaždic keramických ze schodovek na stupnice,  , kladených do tmele</t>
  </si>
  <si>
    <t>schodiště ve vstupní hale : 1,5*(11+11)</t>
  </si>
  <si>
    <t>771277808R00</t>
  </si>
  <si>
    <t>Profily na hrany stupňů z Al nebo nerezu s výměnnou nášlapnou plochou z umělé hmoty, výšky 10 mm</t>
  </si>
  <si>
    <t>protiskluzné profily na hrany stupňů</t>
  </si>
  <si>
    <t>771475014R00</t>
  </si>
  <si>
    <t>Montáž soklíků z dlaždic keramických výšky 100 mm, soklíků vodorovných, kladených do flexibilního tmele</t>
  </si>
  <si>
    <t>1NP01 : (7,305+5,65)*2-2,625-1*2-2,7*2+3,375*2+2,6+1,3</t>
  </si>
  <si>
    <t>1NP17 : 3,375*2</t>
  </si>
  <si>
    <t>1NP20 : 3,375*2-0,9</t>
  </si>
  <si>
    <t>1NP30 : (3,175+4)*2-1</t>
  </si>
  <si>
    <t>2NP01 : 12,725+7,6+6,6+3,45+2,175</t>
  </si>
  <si>
    <t>2NP03 : (6,5+8,175)*2-0,9*3-1*3-0,8-1,4-2,625</t>
  </si>
  <si>
    <t>2NP09 : (3,175+2,1)*2-1</t>
  </si>
  <si>
    <t>59764210R</t>
  </si>
  <si>
    <t>dlažba keramická š = 300 mm; l = 300 mm; h = 9,0 mm; povch hladký, protiskluzová úprava; pro interiér i exteriér</t>
  </si>
  <si>
    <t xml:space="preserve">podlahové skladby B, C, D, N a O : </t>
  </si>
  <si>
    <t>Položka pořadí 191 : 258,79000</t>
  </si>
  <si>
    <t>ztratné 7% : 0,07</t>
  </si>
  <si>
    <t>597642409R</t>
  </si>
  <si>
    <t>dlažba keramická schodovka; š = 300 mm; l = 300 mm; h = 9,0 mm; povrch matný; pro interiér</t>
  </si>
  <si>
    <t>schodiště ve vstupní hale : 1,5*(11+11)/0,3</t>
  </si>
  <si>
    <t>59764241R</t>
  </si>
  <si>
    <t>dlažba keramická sokl; š = 80 mm; l = 300 mm; h = 9,0 mm; povrch matný; pro interiér i exteriér</t>
  </si>
  <si>
    <t>Položka pořadí 194 : 113,41000*3,34</t>
  </si>
  <si>
    <t>998771201R00</t>
  </si>
  <si>
    <t>Přesun hmot pro podlahy z dlaždic v objektech výšky do 6 m</t>
  </si>
  <si>
    <t>776411000R00</t>
  </si>
  <si>
    <t>Lepení podlahových soklíků nebo lišt pryžových pouze lepení - soklík ve specifikaci</t>
  </si>
  <si>
    <t>800-775</t>
  </si>
  <si>
    <t>1NP02 : ((39,275+23,05+2,625)+1,6+2,495)*2-1,3*3-1,1*10-1*3-0,9*2-2,625</t>
  </si>
  <si>
    <t>1NP03 : (4,25+7,05)*2-1,1*2-0,9</t>
  </si>
  <si>
    <t>1NP04 : (4,3+7,05)*2-1,1-0,9-3,21</t>
  </si>
  <si>
    <t>1NP07 : (4,6+9,85)*2-1,1*2-0,9</t>
  </si>
  <si>
    <t>1NP08 : (4,6+7,05)*2-1,1*2-0,9</t>
  </si>
  <si>
    <t>1NP11 : (21,1335+2,7)*2-3,21*2-1,1*2</t>
  </si>
  <si>
    <t>1NP12 : (6,3+9,85)*2-1,1-0,9</t>
  </si>
  <si>
    <t>1NP21 : (3,375+4,55)*2-1,1</t>
  </si>
  <si>
    <t>1NP23 : (4,65+9,85)*2-1,1-0,9</t>
  </si>
  <si>
    <t>1NP25 : (4,65+9,85)*2-1,1-0,9</t>
  </si>
  <si>
    <t>1NP28 : (3+6,95)*2-1,1</t>
  </si>
  <si>
    <t>1NP33 : (6,325+11,55)*2-3-1</t>
  </si>
  <si>
    <t>776421100RU1</t>
  </si>
  <si>
    <t>Lepení soklíků PVC a napojení krytiny na stěnu lepení podlahových soklíků z PVC a vinylu včetně dodávky soklíku</t>
  </si>
  <si>
    <t>2NP06 : (4,15+2,1)*2-0,8-0,9</t>
  </si>
  <si>
    <t>776511000RU4</t>
  </si>
  <si>
    <t xml:space="preserve">Lepení povlakových podlah pryžových včetně dodávky materiálu_x000D_
 z pásů, s dezénem podélným, tloušťka podlahoviny 6 mm, černá </t>
  </si>
  <si>
    <t>776521110R00</t>
  </si>
  <si>
    <t xml:space="preserve">Lepení povlakových podlah z plastů  Lepení povlakových podlah z plastů - pásy z PVC, montáž,  </t>
  </si>
  <si>
    <t>776583110R00</t>
  </si>
  <si>
    <t>Volné položení jakékoliv podložky pod podlahy pouze položení - podložka ve specifikaci</t>
  </si>
  <si>
    <t xml:space="preserve">guma tl. 8 mm : </t>
  </si>
  <si>
    <t>776591000R00</t>
  </si>
  <si>
    <t>Položení povlakových podlah ostatních lepení podlah speciálních pryžových z pásů</t>
  </si>
  <si>
    <t xml:space="preserve">guma tl. 6 mm : </t>
  </si>
  <si>
    <t>odpočet v m.č. 1NP37 : -1,95*0,72</t>
  </si>
  <si>
    <t xml:space="preserve">guma tl. 9 mm : </t>
  </si>
  <si>
    <t>skladba G : 39,1</t>
  </si>
  <si>
    <t>776971210R00</t>
  </si>
  <si>
    <t>Čisticí zóny a rohože textilní rohož, z PVC/PP, tloušťky 10 mm</t>
  </si>
  <si>
    <t>27252030R</t>
  </si>
  <si>
    <t>podlahovina pryžová dezén penízkový; průmyslová; pro interier; v rolích; š = 1 230,0 mm; l = 10 000 mm; tl. 8,00 mm; barva černá; třída zatížení 31, 32, 33, 34, 41; tvrdost 80,0 °Sh</t>
  </si>
  <si>
    <t>27252033R</t>
  </si>
  <si>
    <t>podlahovina pryžová dezén penízkový; průmyslová; pro interier; v rolích; š = 1 230,0 mm; l = 10 000 mm; tl. 6,00 mm; barva šedá; třída zatížení 31, 32, 33, 34, 41; tvrdost 80,0 °Sh</t>
  </si>
  <si>
    <t xml:space="preserve">soklíky všech gumových podlah v=100 mm : </t>
  </si>
  <si>
    <t>Položka pořadí 199 : 387,40200*0,1</t>
  </si>
  <si>
    <t>27252034R</t>
  </si>
  <si>
    <t>podlahovina pryžová dezén penízkový; průmyslová; pro interier; v rolích; š = 1 230,0 mm; l = 10 000 mm; tl. 8,00 mm; barva šedá; třída zatížení 31, 32, 33, 34, 41; tvrdost 80,0 °Sh</t>
  </si>
  <si>
    <t>27252035R</t>
  </si>
  <si>
    <t>podlahovina pryžová dezén penízkový; průmyslová; pro interier; v rolích; š = 1 230,0 mm; l = 10 000 mm; tl. 10,00 mm; barva šedá; třída zatížení 31, 32, 33, 34, 41; tvrdost 80,0 °Sh</t>
  </si>
  <si>
    <t>28410104R</t>
  </si>
  <si>
    <t>linoleum přírodní; podklad juta; v rolích; š = 2 000,0 mm; l = 32 000 mm; tl. 4,00 mm; třída zatížení 23, 34, 43; protiskluzné</t>
  </si>
  <si>
    <t>ztratné 6% : 0,06</t>
  </si>
  <si>
    <t>998776201R00</t>
  </si>
  <si>
    <t>Přesun hmot pro podlahy povlakové v objektech výšky do 6 m</t>
  </si>
  <si>
    <t>vodorovně do 50 m</t>
  </si>
  <si>
    <t>777315181T00</t>
  </si>
  <si>
    <t>Podlahy epoxidové stěrkové tl. 4 mm</t>
  </si>
  <si>
    <t>včetně dvousložkové epoxidové penetrace.</t>
  </si>
  <si>
    <t>soklík 1NP29 : ((11,55+3,275)*2+1,825-3-1*3)*0,1</t>
  </si>
  <si>
    <t>998777201R00</t>
  </si>
  <si>
    <t>Přesun hmot pro podlahy syntetické v objektech výšky do 6 m</t>
  </si>
  <si>
    <t>800-773</t>
  </si>
  <si>
    <t>781475116R00</t>
  </si>
  <si>
    <t>Montáž obkladů vnitřních z dlaždic keramických kladených do tmele 300 x 300 mm,  , kladených do flexibilního tmele</t>
  </si>
  <si>
    <t>1NP05a : (2,4+1)*2*2,1-0,8*2,02</t>
  </si>
  <si>
    <t>1NP05b : (1,325+1)*2*2,1-0,8*2,01</t>
  </si>
  <si>
    <t>1NP06 : (4,075+1,9*2)*2,1+(4,075+1,2*2)*3-0,8*2,02*2-0,9*2,02*2</t>
  </si>
  <si>
    <t>1NP09 : (3,1+1,9)*2*2,1-0,9*2,02*2</t>
  </si>
  <si>
    <t>1NP10 : (3,1+1,95*2+2,15)*2,1-0,9*2,02*4+(3,1+2,8*2+2)*3</t>
  </si>
  <si>
    <t>1NP13 : (3,45+2,2)*2*3-0,9*2,02+1,6*0,15</t>
  </si>
  <si>
    <t>1NP14 : (2,45+2,18)*2*2,1+2*0,15+(2,45+0,9)*2*2,1+0,9*0,15-0,9*2,02-0,7*2,02*2-0,8*2,02-0,9*2,1</t>
  </si>
  <si>
    <t>1NP15 : (1,9+1,275)*2,1+1,275*0,15-0,8*2,02</t>
  </si>
  <si>
    <t>1NP16 : (3,27+2,45)*2*2,1-0,9*2,1+(1,2+0,8)*0,15</t>
  </si>
  <si>
    <t>1NP18 : (1,935+1,9)*2*2,1-0,9*2,02</t>
  </si>
  <si>
    <t>1NP22 : (3,125+1,8)*2*3-0,8*2,02</t>
  </si>
  <si>
    <t>1NP24 : (1,6+2,65)*2*3-0,8*2,02</t>
  </si>
  <si>
    <t>1NP26 : (3,1+2,5*2+2,1)*3-2,75*0,9+(3,1+2,1*2+2,1)*2,1-0,9*2,02*4</t>
  </si>
  <si>
    <t>1NP27 : (2,2+1,875)*2*2,1-0,9*2,02</t>
  </si>
  <si>
    <t>2NP04 : (2,3+1,8+2,3+0,95+2,25+2,85)*2*2,1-0,9*2,02*3-0,8*2,02*2+(1,8+0,95)*0,15</t>
  </si>
  <si>
    <t>2NP05 : (3,45+1,75+1,1+1,75+2,2+1,9+2,3+1,9)*2,1-,7*2,02*2-0,8*2,02*2-0,9*2,02*3+1,1*0,15</t>
  </si>
  <si>
    <t>2NP07 : (2+1,8)*2*2,3+1,8*0,15-0,8*2,02</t>
  </si>
  <si>
    <t>2NP08 : (1,275+1,8)*2*2,1-0,8*2,02</t>
  </si>
  <si>
    <t>781491001V01</t>
  </si>
  <si>
    <t>Montáž lišt k obkladům, vč. dodávky plastové lišty</t>
  </si>
  <si>
    <t>1NP05a : (2,4+1)*2</t>
  </si>
  <si>
    <t>1NP05b : (1,325+1)*2</t>
  </si>
  <si>
    <t>1NP06 : (4,075+1,9*2)+(4,075+1,2*2)</t>
  </si>
  <si>
    <t>1NP09 : (3,1+1,9)*2</t>
  </si>
  <si>
    <t>1NP10 : (3,1+1,95*2+2,15)+(3,1+2,8*2+2)</t>
  </si>
  <si>
    <t>1NP13 : (3,45+2,2)*2+1,6</t>
  </si>
  <si>
    <t>1NP14 : (2,45+2,18)*2+2+(2,45+0,9)*2+0,9</t>
  </si>
  <si>
    <t>1NP15 : (1,9+1,275)+1,275</t>
  </si>
  <si>
    <t>1NP16 : (3,27+2,45)*2+(1,2+0,8)</t>
  </si>
  <si>
    <t>1NP18 : (1,935+1,9)*2</t>
  </si>
  <si>
    <t>1NP22 : (3,125+1,8)*2</t>
  </si>
  <si>
    <t>1NP24 : (1,6+2,65)*2</t>
  </si>
  <si>
    <t>1NP26 : (3,1+2,5*2+2,1)+(3,1+2,1*2+2,1)</t>
  </si>
  <si>
    <t>1NP27 : (2,2+1,875)*2</t>
  </si>
  <si>
    <t>2NP04 : (2,3+1,8+2,3+0,95+2,25+2,85)*2+(1,8+0,95)</t>
  </si>
  <si>
    <t>2NP05 : (3,45+1,75+1,1+1,75+2,2+1,9+2,3+1,9)+1,1</t>
  </si>
  <si>
    <t>2NP07 : (2+1,8)*2+1,8</t>
  </si>
  <si>
    <t>2NP08 : (1,275+1,8)*2</t>
  </si>
  <si>
    <t>597813731R</t>
  </si>
  <si>
    <t>obklad keramický š = 198 mm; l = 398 mm; h = 7,0 mm; pro interiér; barva světle béžová; lesk</t>
  </si>
  <si>
    <t>Položka pořadí 214 : 413,55275</t>
  </si>
  <si>
    <t>ztratné 9% : 0,09</t>
  </si>
  <si>
    <t>998781201R00</t>
  </si>
  <si>
    <t>Přesun hmot pro obklady keramické v objektech výšky do 6 m</t>
  </si>
  <si>
    <t>783851223R00</t>
  </si>
  <si>
    <t>Nátěry omítek a betonů epoxidové, epoxidehtové a epoxiesterové epoxidové, betonové podlahy, dvojnásobné</t>
  </si>
  <si>
    <t>800-783</t>
  </si>
  <si>
    <t>odpočet v 1NP36 : -0,56*0,72</t>
  </si>
  <si>
    <t>skladba G : 39,81</t>
  </si>
  <si>
    <t>skladba V : 38,72*(0,15+0,56+0,8+0,56+0,8+0,15+0,2)</t>
  </si>
  <si>
    <t xml:space="preserve">soklíky : </t>
  </si>
  <si>
    <t>1NP33 : ((11,55+6,325)*2-3-1)*0,1</t>
  </si>
  <si>
    <t>1NP34 : ((65,4+31,7)*2-1,3*3-3*2)*0,1</t>
  </si>
  <si>
    <t>1NP36 : ((2,3+2,8)*2-1,95)*0,1</t>
  </si>
  <si>
    <t>1NP37 : ((2,05+2,8)*2-1,95)*0,1</t>
  </si>
  <si>
    <t>1NP43 : ((4,075+2,65)*2-1,1)*0,1</t>
  </si>
  <si>
    <t>2NP12 : (65,4+4,67*2)*0,1</t>
  </si>
  <si>
    <t>783893332R00</t>
  </si>
  <si>
    <t>Nátěr betonových povrchů vodotěsný antikorozní, na pitnou vodu, podlah, dvojnásobný</t>
  </si>
  <si>
    <t>nátěr prohlubně výtahové šachty : 1,8*1,6+(1,8+1,6)*2*1,4</t>
  </si>
  <si>
    <t>783897111R00</t>
  </si>
  <si>
    <t>Nátěr betonových povrchů vodoodpudivý na siloxanové bázi, pro exteriér, penetrace 1x</t>
  </si>
  <si>
    <t xml:space="preserve">nátěry pohledových betonů : </t>
  </si>
  <si>
    <t>stropy 1.NP : 109,77+29,94+30,25+45,24+33,07+56,88+51,35+15,29</t>
  </si>
  <si>
    <t>45,73+45,73+20,79+77,11+12,65+9,05+72,91+6,44+5,74+10,54</t>
  </si>
  <si>
    <t xml:space="preserve">stěny 1.NP : </t>
  </si>
  <si>
    <t>obvodové zdivo : 324,08-89,0025</t>
  </si>
  <si>
    <t>vnitřní dělící stěny : (211,8875-9,403+14,134)*2</t>
  </si>
  <si>
    <t>příčky v 1.NP : (606,75-57,059)*1,5</t>
  </si>
  <si>
    <t>stěny výtahové šachty : (1,8+1,6)*2*8,8-1*(2,25+2,4)</t>
  </si>
  <si>
    <t>stropy 2.NP : 2,21+2,88</t>
  </si>
  <si>
    <t>784191101R00</t>
  </si>
  <si>
    <t>Příprava povrchu Penetrace (napouštění) podkladu disperzní, jednonásobná</t>
  </si>
  <si>
    <t>800-784</t>
  </si>
  <si>
    <t xml:space="preserve">omítky stěrkové : </t>
  </si>
  <si>
    <t>Položka pořadí 31 : 415,26800</t>
  </si>
  <si>
    <t xml:space="preserve">omítky jádrové : </t>
  </si>
  <si>
    <t>Položka pořadí 32 : 686,21075</t>
  </si>
  <si>
    <t>784195322R00</t>
  </si>
  <si>
    <t>Malby z malířských směsí otěruvzdorných,  , barevné, dvojnásobné</t>
  </si>
  <si>
    <t>430826105R00</t>
  </si>
  <si>
    <t>Krytina střech šroubovaná tl. 1,0 mm, 16,00 kg/m2 - trapézový plech 250/160/1mm, spodní strana opatřena nástřikem v odstínu RAL Clasic</t>
  </si>
  <si>
    <t>trapézové plechy zastřešení hlavní budovy : 65,4*36,6</t>
  </si>
  <si>
    <t>JKSO:</t>
  </si>
  <si>
    <t>802.23</t>
  </si>
  <si>
    <t>haly sportovní víceúčelové</t>
  </si>
  <si>
    <t>JKSO</t>
  </si>
  <si>
    <t>30138,01 m3</t>
  </si>
  <si>
    <t>svislá nosná konstrukce montovaná z dílců betonových tyčových</t>
  </si>
  <si>
    <t>JKSOChar</t>
  </si>
  <si>
    <t>JKSOAkce</t>
  </si>
  <si>
    <t>76799001</t>
  </si>
  <si>
    <t>Box na dámské hygienické pomůcky, 535 × 345 × 200 mm</t>
  </si>
  <si>
    <t>POL3_0</t>
  </si>
  <si>
    <t>1NP16 - Umývárna : 2</t>
  </si>
  <si>
    <t>2NP04 - WC ženy : 2</t>
  </si>
  <si>
    <t>2NP07 - WC gastro : 1</t>
  </si>
  <si>
    <t>76799002</t>
  </si>
  <si>
    <t>Dávkovač pěnového mýdla, 354 x 94 x 120 mm</t>
  </si>
  <si>
    <t>1NP06 - Umývárna : 1</t>
  </si>
  <si>
    <t>1NP10 - Sprchy : 1</t>
  </si>
  <si>
    <t>1NP13 - Umývárna : 1</t>
  </si>
  <si>
    <t>1NP14 - WC : 1</t>
  </si>
  <si>
    <t>1NP16 - Umývárna : 1</t>
  </si>
  <si>
    <t>1NP22 - Umývárna : 1</t>
  </si>
  <si>
    <t>1NP24 - Šatna a zázemí obsluhy : 1</t>
  </si>
  <si>
    <t>1NP26 - Umývárna : 1</t>
  </si>
  <si>
    <t>2NP05 - WC muži : 2</t>
  </si>
  <si>
    <t>76799003</t>
  </si>
  <si>
    <t>Dávkovač vůně - osvěžovač vzduchu, 84 x 326 x 82 mm</t>
  </si>
  <si>
    <t>2NP04 - WC ženy : 1</t>
  </si>
  <si>
    <t>2NP05 - WC muži : 1</t>
  </si>
  <si>
    <t>76799004</t>
  </si>
  <si>
    <t>Dělící příčka z Kari sítě, š 2500, v 3000</t>
  </si>
  <si>
    <t>1NP11 - Sušící tunel : 2</t>
  </si>
  <si>
    <t>76799005</t>
  </si>
  <si>
    <t>Dílenská nářaďová skříň, 1044x925x1950 mm</t>
  </si>
  <si>
    <t>1NP30 - Dílna + brusírna : 1</t>
  </si>
  <si>
    <t>76799006</t>
  </si>
  <si>
    <t>Dílenský stůl, 2500x880x800 mm</t>
  </si>
  <si>
    <t>76799007</t>
  </si>
  <si>
    <t>Kancelářská židle</t>
  </si>
  <si>
    <t>1NP17 - Pokladna : 1</t>
  </si>
  <si>
    <t>1NP20 - Kancelář velín : 1</t>
  </si>
  <si>
    <t>76799008</t>
  </si>
  <si>
    <t>Kancelářský stůl, 700x1400x720 mm</t>
  </si>
  <si>
    <t>1NP21 - Rozhodčí, trenéři : 1</t>
  </si>
  <si>
    <t>2NP06 - Šatna gastro : 1</t>
  </si>
  <si>
    <t>76799009</t>
  </si>
  <si>
    <t>Kontejner pojízdný, 600x430x600 mm</t>
  </si>
  <si>
    <t>76799010</t>
  </si>
  <si>
    <t>Koš na tříděný odpad vnitřní, 1600x800x400 mm</t>
  </si>
  <si>
    <t>1NP02 : 2</t>
  </si>
  <si>
    <t>2NP02 - Tribuna 192 míst : 2</t>
  </si>
  <si>
    <t>76799011</t>
  </si>
  <si>
    <t>Kovový pozinkovaný policový regál, 900x1800x450 mm</t>
  </si>
  <si>
    <t>1NP30 - Dílna + brusírna : 4</t>
  </si>
  <si>
    <t>1NP43 - Sklad trenérů : 2</t>
  </si>
  <si>
    <t>2NP06 - Šatna gastro : 2</t>
  </si>
  <si>
    <t>76799012</t>
  </si>
  <si>
    <t>Lavice s opěradlem, věšáky a poličkou, šířka 1000 mm</t>
  </si>
  <si>
    <t>1NP03 - Šatna : 1</t>
  </si>
  <si>
    <t>1NP04 - Šatna : 1</t>
  </si>
  <si>
    <t>1NP07 - Šatna : 2</t>
  </si>
  <si>
    <t>1NP08 - Šatna : 1</t>
  </si>
  <si>
    <t>1NP12 - Šatna veřejné bruslení : 0</t>
  </si>
  <si>
    <t>1NP23 - Šatna : 3</t>
  </si>
  <si>
    <t>1NP25 - Šatna : 3</t>
  </si>
  <si>
    <t>76799013</t>
  </si>
  <si>
    <t>Lavice s opěradlem, věšáky a poličkou, šířka 1500 mm</t>
  </si>
  <si>
    <t>1NP03 - Šatna : 4</t>
  </si>
  <si>
    <t>1NP04 - Šatna : 4</t>
  </si>
  <si>
    <t>1NP07 - Šatna : 4</t>
  </si>
  <si>
    <t>1NP08 - Šatna : 3</t>
  </si>
  <si>
    <t>1NP12 - Šatna veřejné bruslení : 3</t>
  </si>
  <si>
    <t>1NP21 - Rozhodčí, trenéři : 3</t>
  </si>
  <si>
    <t>1NP23 - Šatna : 2</t>
  </si>
  <si>
    <t>1NP25 - Šatna : 2</t>
  </si>
  <si>
    <t>76799014</t>
  </si>
  <si>
    <t>Lavice s opěradlem, věšáky a poličkou, šířka 2000 mm</t>
  </si>
  <si>
    <t>1NP03 - Šatna : 2</t>
  </si>
  <si>
    <t>1NP04 - Šatna : 2</t>
  </si>
  <si>
    <t>1NP07 - Šatna : 6</t>
  </si>
  <si>
    <t>1NP08 - Šatna : 5</t>
  </si>
  <si>
    <t>1NP12 - Šatna veřejné bruslení : 6</t>
  </si>
  <si>
    <t>1NP23 - Šatna : 7</t>
  </si>
  <si>
    <t>1NP25 - Šatna : 5</t>
  </si>
  <si>
    <t>76799015</t>
  </si>
  <si>
    <t>Lavice s opěradlem, věšáky a poličkou, šířka 3000 mm</t>
  </si>
  <si>
    <t>1NP07 - Šatna : 0</t>
  </si>
  <si>
    <t>1NP08 - Šatna : 0</t>
  </si>
  <si>
    <t>1NP12 - Šatna veřejné bruslení : 1</t>
  </si>
  <si>
    <t>1NP23 - Šatna : 0</t>
  </si>
  <si>
    <t>1NP25 - Šatna : 1</t>
  </si>
  <si>
    <t>76799016</t>
  </si>
  <si>
    <t>Odpadkový koš 43 L, 425x285x565 mm</t>
  </si>
  <si>
    <t>76799017</t>
  </si>
  <si>
    <t>Plastová židle</t>
  </si>
  <si>
    <t>76799018</t>
  </si>
  <si>
    <t>Plastový odpadkový koš, Průměr 39 cm, výška 74 cm</t>
  </si>
  <si>
    <t>1NP07 - Šatna : 1</t>
  </si>
  <si>
    <t>1NP23 - Šatna : 1</t>
  </si>
  <si>
    <t>76799019</t>
  </si>
  <si>
    <t>Regál velký, 2500x1800x800 mm</t>
  </si>
  <si>
    <t>1NP11 - Sušící tunel : 3</t>
  </si>
  <si>
    <t>1NP28 - Sklad, sušící tunel : 1</t>
  </si>
  <si>
    <t>1NP43 - Sklad trenérů : 1</t>
  </si>
  <si>
    <t>76799020a</t>
  </si>
  <si>
    <t>Skřín nadstavec, 1070x800x445 mm</t>
  </si>
  <si>
    <t>1NP17 - Pokladna : 2</t>
  </si>
  <si>
    <t>1NP20 - Kancelář velín : 3</t>
  </si>
  <si>
    <t>76799020b</t>
  </si>
  <si>
    <t>Skřín podstavec, 445x800x1155 mm</t>
  </si>
  <si>
    <t>76799021</t>
  </si>
  <si>
    <t>Šatní skříň na podlavičce, 1200x815x2090 mm</t>
  </si>
  <si>
    <t>76799022</t>
  </si>
  <si>
    <t>Štětka - WC souprava bílá - závěsná, 140x130x345 mm</t>
  </si>
  <si>
    <t>1NP05b - WC : 1</t>
  </si>
  <si>
    <t>1NP09 - WC : 1</t>
  </si>
  <si>
    <t>1NP15 - WC : 1</t>
  </si>
  <si>
    <t>1NP27 - WC : 1</t>
  </si>
  <si>
    <t>76799023</t>
  </si>
  <si>
    <t>Věšáková tyč, délka 2500 mm</t>
  </si>
  <si>
    <t>1NP11 - Sušící tunel : 9</t>
  </si>
  <si>
    <t>1NP28 - Sklad, sušící tunel : 3</t>
  </si>
  <si>
    <t>76799024</t>
  </si>
  <si>
    <t>Zásobník na hygienické sáčky, 95x32x135 mm</t>
  </si>
  <si>
    <t>76799025</t>
  </si>
  <si>
    <t>Zásobník na papírové ručníkové role, 425 x 342 x 251 mm</t>
  </si>
  <si>
    <t>76799026</t>
  </si>
  <si>
    <t>Zásobník na toaletní papír velkokapacitní, 497 x 357 x 131 mm</t>
  </si>
  <si>
    <t>76799027</t>
  </si>
  <si>
    <t>orientační systém, oceněno paušálně fixní cenou</t>
  </si>
  <si>
    <t>kpl</t>
  </si>
  <si>
    <t>76799028</t>
  </si>
  <si>
    <t>Židle jídelní</t>
  </si>
  <si>
    <t>2NP01 - Bufet : 56</t>
  </si>
  <si>
    <t>2NP01 - Bufet : 8</t>
  </si>
  <si>
    <t>76799029</t>
  </si>
  <si>
    <t>Jídelní stůl</t>
  </si>
  <si>
    <t>2NP01 - Bufet : 14</t>
  </si>
  <si>
    <t>76799030</t>
  </si>
  <si>
    <t>Barový pult a kuchyňská linka</t>
  </si>
  <si>
    <t>2NP01 - Bufet : 1</t>
  </si>
  <si>
    <t>76799031</t>
  </si>
  <si>
    <t>Myčka nádobí</t>
  </si>
  <si>
    <t>76799032</t>
  </si>
  <si>
    <t>Změkčovač</t>
  </si>
  <si>
    <t>76799033</t>
  </si>
  <si>
    <t>Mikrovlnná trouba</t>
  </si>
  <si>
    <t>76799034</t>
  </si>
  <si>
    <t>Výčepní pult s dřezem</t>
  </si>
  <si>
    <t>76799035</t>
  </si>
  <si>
    <t>Výčepní stojan</t>
  </si>
  <si>
    <t>76799036</t>
  </si>
  <si>
    <t>Skříň chladící vestavná</t>
  </si>
  <si>
    <t>76799037</t>
  </si>
  <si>
    <t>Skříň chladící prosklená</t>
  </si>
  <si>
    <t>271531114R00</t>
  </si>
  <si>
    <t>Polštáře zhutněné pod základy kamenivo drcené, frakce 8 - 16 mm</t>
  </si>
  <si>
    <t>800-2</t>
  </si>
  <si>
    <t xml:space="preserve">viz D.1.2.2 - podkladní beton pro hlavice pilot : </t>
  </si>
  <si>
    <t>piloty Pi01 : ((pi*0,75^2-pi*0,45^2)*0,15)*5</t>
  </si>
  <si>
    <t>piloty Pi02 : ((pi*0,75^2-pi*0,3^2)*0,15)*19</t>
  </si>
  <si>
    <t>piloty Pi03 : ((pi*0,9^2-pi*0,6^2)*0,15)*11</t>
  </si>
  <si>
    <t>piloty Pi04 : ((pi*0,9^2-pi*0,6^2)*0,15)*11</t>
  </si>
  <si>
    <t>piloty Pi05 : ((pi*0,9^2-pi*0,6^2)*0,15)*10</t>
  </si>
  <si>
    <t>piloty Pi06 : ((pi*0,75^2-pi*0,3^2)*0,15)</t>
  </si>
  <si>
    <t xml:space="preserve">viz D.1.2.09 : </t>
  </si>
  <si>
    <t>podkladní beton sněžné jámy : 3,7*5,2*0,15</t>
  </si>
  <si>
    <t>podkladní beton jímky : 1,9*2,3*0,15</t>
  </si>
  <si>
    <t>podkladní beton kanálu : (2,26*27,83+2,7*1,95)*0,15</t>
  </si>
  <si>
    <t>podkladní beton výtahové šachty : 2,6*2,4*0,15</t>
  </si>
  <si>
    <t xml:space="preserve">Podkladní beton základových desek technologie : </t>
  </si>
  <si>
    <t>2,95*9,52*0,15</t>
  </si>
  <si>
    <t>2,435*10,286*0,15</t>
  </si>
  <si>
    <t xml:space="preserve">viz D.1.1.18 : </t>
  </si>
  <si>
    <t>podkladní beton šachty v m.č. 1NP36 a 1NP37 : (0,88*1,32+2,55*3,05)*0,15</t>
  </si>
  <si>
    <t>273313511R00</t>
  </si>
  <si>
    <t>Beton základových desek prostý třídy C 12/15</t>
  </si>
  <si>
    <t>dodávka a uložení betonu do připravené konstrukce,</t>
  </si>
  <si>
    <t>piloty Pi01 : ((pi*0,75^2-pi*0,45^2)*0,05)*5</t>
  </si>
  <si>
    <t>piloty Pi02 : ((pi*0,75^2-pi*0,3^2)*0,05)*19</t>
  </si>
  <si>
    <t>piloty Pi03 : ((pi*0,9^2-pi*0,6^2)*0,05)*11</t>
  </si>
  <si>
    <t>piloty Pi04 : ((pi*0,9^2-pi*0,6^2)*0,05)*11</t>
  </si>
  <si>
    <t>piloty Pi05 : ((pi*0,9^2-pi*0,6^2)*0,05)*10</t>
  </si>
  <si>
    <t>piloty Pi06 : ((pi*0,75^2-pi*0,3^2)*0,05)</t>
  </si>
  <si>
    <t>podkladní beton sněžné jámy : 3,7*5,2*0,1</t>
  </si>
  <si>
    <t>podkladní beton jímky : 1,9*2,3*0,1</t>
  </si>
  <si>
    <t>podkladní beton kanálu : (2,26*27,83+2,7*1,95)*0,1</t>
  </si>
  <si>
    <t>podkladní beton výtahové šachty : 2,6*2,4*0,1</t>
  </si>
  <si>
    <t>2,95*9,52*0,1</t>
  </si>
  <si>
    <t>2,435*10,286*0,1</t>
  </si>
  <si>
    <t>podkladní beton šachty v m.č. 1NP36 a 1NP37 : (0,88*1,32+2,55*3,05)*0,1</t>
  </si>
  <si>
    <t>273321321R00</t>
  </si>
  <si>
    <t>Beton základových desek železový třídy C 20/25</t>
  </si>
  <si>
    <t>bez dodávky a uložení výztuže</t>
  </si>
  <si>
    <t xml:space="preserve">viz D.01.02.02, 04, 05 a 09 : </t>
  </si>
  <si>
    <t>podlahová deska L : 1,8*1,6*0,15</t>
  </si>
  <si>
    <t>podlahová deska KD03 : (65*31,7-((9,03*2+42)*10+9,03*42*2+pi*9,03^2))*0,15</t>
  </si>
  <si>
    <t>(77,75*11,5-2,3*2,1-3,5*5-1,7*2,1-2,5*1,7-1,9*2,8-0,56*0,72)*0,15</t>
  </si>
  <si>
    <t>podlahová deska výtahové šachty KD04 : 2,6*2,4*0,25</t>
  </si>
  <si>
    <t>273321611R00</t>
  </si>
  <si>
    <t>Beton základových desek železový třídy C 30/37</t>
  </si>
  <si>
    <t xml:space="preserve">viz D.01.02.02 - podkladní beton základových desek technologie : </t>
  </si>
  <si>
    <t>2,65*9,22*0,25</t>
  </si>
  <si>
    <t>2,135*9,986*0,25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</si>
  <si>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</si>
  <si>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</si>
  <si>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</si>
  <si>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podlahová deska výtahové šachty KD04 : (2,6+2,4)*2*0,25</t>
  </si>
  <si>
    <t>(2,65+9,22)*2*0,25</t>
  </si>
  <si>
    <t>(2,135+9,986)*2*0,25</t>
  </si>
  <si>
    <t>podkladní beton šachty v m.č. 1NP36 a 1NP37 : (2*0,88+1,32+2,55+2*3,05)*0,1</t>
  </si>
  <si>
    <t>273351216R00</t>
  </si>
  <si>
    <t>Bednění stěn základových desek odstranění</t>
  </si>
  <si>
    <t>Položka pořadí 5 : 15,66850</t>
  </si>
  <si>
    <t>273361721R00</t>
  </si>
  <si>
    <t>Výztuž základových desek z betonářské oceli BSt 500 S</t>
  </si>
  <si>
    <t>podlahová deska L - vyztužení 140 kg/m3 : 2,3*2,1*0,15*0,14</t>
  </si>
  <si>
    <t>podlahová deska KD03 - vyztužení 140 kg/m3 : (65*31,7-((9,03*2+42)*10+9,03*42*2+pi*9,03^2))*0,15*0,14</t>
  </si>
  <si>
    <t>(77,75*11,5-2,3*2,1-3,5*5-1,7*2,1-2,5*1,7)*0,15*0,14</t>
  </si>
  <si>
    <t>podlahová deska výtahové šachty KD04 - vyztužení 160 kg/m3 : 2,6*2,4*0,25*0,16</t>
  </si>
  <si>
    <t>273361921RT9</t>
  </si>
  <si>
    <t>Výztuž základových desek ze svařovaných sítí průměr drátu 8 mm, velikost oka 150/150 mm</t>
  </si>
  <si>
    <t xml:space="preserve">vyztužení 2x síť 8/150/150 mm : </t>
  </si>
  <si>
    <t>2,65*9,22*2*0,00536</t>
  </si>
  <si>
    <t>2,135*9,986*2*0,00536</t>
  </si>
  <si>
    <t>275322611R00</t>
  </si>
  <si>
    <t>Beton základových patek železový odolný proti chemicky agresivnímu prostředí třídy C 30/37 XA3</t>
  </si>
  <si>
    <t xml:space="preserve">viz D.1.2.2 - hlavice pilot : </t>
  </si>
  <si>
    <t>piloty Pi01 : (pi*0,65^2*1,5)*5</t>
  </si>
  <si>
    <t>odpočet kalichů : -(0,9/3*(0,49*0,65+sqrt(0,49*0,65*0,25*0,4)+0,25*0,4))*5</t>
  </si>
  <si>
    <t>piloty Pi02 : (pi*0,65^2*1,5)*19</t>
  </si>
  <si>
    <t>odpočet kalichů : -(0,9/3*(0,49*0,65+sqrt(0,49*0,65*0,25*0,4)+0,25*0,4))*19</t>
  </si>
  <si>
    <t>piloty Pi03 : (pi*0,8^2*1,5)*11</t>
  </si>
  <si>
    <t>odpočet kalichů : -(0,9/3*(0,65*0,9+sqrt(0,65*0,9*0,4*0,65)+0,4*0,65))*11</t>
  </si>
  <si>
    <t>piloty Pi04 : (pi*0,8^2*1,5)*11</t>
  </si>
  <si>
    <t>piloty Pi05 : (pi*0,8^2*1,5)*10</t>
  </si>
  <si>
    <t>piloty Pi06 : (pi*0,65^2*1,5)*4</t>
  </si>
  <si>
    <t>odpočet kalichů : -(0,9/3*(0,49*0,65+sqrt(0,49*0,65*0,25*0,4)+0,25*0,4))*4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</si>
  <si>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</si>
  <si>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</si>
  <si>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</si>
  <si>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piloty Pi01 - kalichy : 0,91*((0,49+0,25)/2*2+(0,65+0,4)/2*2)*5</t>
  </si>
  <si>
    <t>piloty Pi02 - kalichy : 0,91*((0,49+0,25)/2*2+(0,65+0,4)/2*2)*19</t>
  </si>
  <si>
    <t>piloty Pi03 - kalichy : 0,91*((0,65+0,4)/2*2+(0,9+0,65)/2*2)*11</t>
  </si>
  <si>
    <t>piloty Pi04 - kalichy : 0,91*((0,65+0,4)/2*2+(0,9+0,65)/2*2)*11</t>
  </si>
  <si>
    <t>piloty Pi05 - kalichy : 0,91*((0,65+0,4)/2*2+(0,9+0,65)/2*2)*10</t>
  </si>
  <si>
    <t>piloty Pi06 - kalichy : 0,91*((0,49+0,25)/2*2+(0,65+0,4)/2*2)*4</t>
  </si>
  <si>
    <t>275351216R00</t>
  </si>
  <si>
    <t>Bednění stěn základových patek odstranění</t>
  </si>
  <si>
    <t>Položka pořadí 10 : 121,32120</t>
  </si>
  <si>
    <t>275356031R00</t>
  </si>
  <si>
    <t>Bednění základ. patek z betonu vodostavebního pro plochy zaoblené, zřízení</t>
  </si>
  <si>
    <t>801-5</t>
  </si>
  <si>
    <t>prostého i železového</t>
  </si>
  <si>
    <t>piloty Pi01 : (2*pi*0,65*1,5)*5</t>
  </si>
  <si>
    <t>piloty Pi02 : (2*pi*0,65*1,5)*19</t>
  </si>
  <si>
    <t>piloty Pi03 : (2*pi*0,8*1,5)*11</t>
  </si>
  <si>
    <t>piloty Pi04 : (2*pi*0,8*1,5)*11</t>
  </si>
  <si>
    <t>piloty Pi05 : (2*pi*0,8*1,5)*10</t>
  </si>
  <si>
    <t>piloty Pi06 : (2*pi*0,65*1,5)*4</t>
  </si>
  <si>
    <t>275356032R00</t>
  </si>
  <si>
    <t>Bednění základ. patek z betonu vodostavebního pro plochy zaoblené, odbednění</t>
  </si>
  <si>
    <t>Položka pořadí 12 : 412,80527</t>
  </si>
  <si>
    <t>275361721R00</t>
  </si>
  <si>
    <t>Výztuž základových patek z betonářské oceli BSt 500 S</t>
  </si>
  <si>
    <t xml:space="preserve">viz D.01.02.02 - vyztužení hlavic 80 kg/m3 : </t>
  </si>
  <si>
    <t>Položka pořadí 9 : 135,01625*0,08</t>
  </si>
  <si>
    <t>278311061R00</t>
  </si>
  <si>
    <t>Zálivka kotevních otvorů z betonu prostého beton třídy C 25/30, stupeň vlivu prostředí XF1, při objemu jednoho otvoru do 0,02 m3</t>
  </si>
  <si>
    <t>a zatření povrchu</t>
  </si>
  <si>
    <t xml:space="preserve">viz D.1.2.2 - kotevní kalichy sloupů : </t>
  </si>
  <si>
    <t>kalich pilot Pi01 : (0,9/3*(0,49*0,65+sqrt(0,49*0,65*0,25*0,4)+0,25*0,4)-0,25*0,4*0,9)*5</t>
  </si>
  <si>
    <t>kalich pilot Pi02 : (0,9/3*(0,49*0,65+sqrt(0,49*0,65*0,25*0,4)+0,25*0,4)-0,25*0,4*0,9)*19</t>
  </si>
  <si>
    <t>kalich pilot Pi03 : (0,9/3*(0,65*0,9+sqrt(0,65*0,9*0,4*0,65)+0,4*0,65)-0,4*0,65*0,9)*11</t>
  </si>
  <si>
    <t>kalich pilot Pi04 : (0,9/3*(0,65*0,9+sqrt(0,65*0,9*0,4*0,65)+0,4*0,65)-0,4*0,65*0,9)*11</t>
  </si>
  <si>
    <t>kalich pilot Pi05 : (0,9/3*(0,65*0,9+sqrt(0,65*0,9*0,4*0,65)+0,4*0,65)-0,4*0,5*0,9)*10</t>
  </si>
  <si>
    <t>kalich pilot Pi06 : (0,9/3*(0,49*0,65+sqrt(0,49*0,65*0,25*0,4)+0,25*0,4)-0,25*0,4*0,9)*4</t>
  </si>
  <si>
    <t>279323511RT9</t>
  </si>
  <si>
    <t>vodostavební třídy C 30/37, stupeň vlivu prostředí XA3, odolnost proti chemicky agresivnímu prostředí</t>
  </si>
  <si>
    <t xml:space="preserve">obruba hrací plochy (viz D.01.02.02 a 09) : </t>
  </si>
  <si>
    <t>(42*2+10*2+(pi*8,88*2))*0,3*0,9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</si>
  <si>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</si>
  <si>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</si>
  <si>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</si>
  <si>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(42*4+10*4+(pi*8,73*2)+(pi*9,03*2))*0,9</t>
  </si>
  <si>
    <t>279351106R00</t>
  </si>
  <si>
    <t>Bednění základových zdí oboustranné, odstranění</t>
  </si>
  <si>
    <t>Položka pořadí 17 : 287,63043</t>
  </si>
  <si>
    <t>279361721R00</t>
  </si>
  <si>
    <t>Výztuž základových zdí z betonářské oceli BSt 500 S</t>
  </si>
  <si>
    <t>množství výztuže dle D.01.02.09 100 kg/m3 : (42*2+10*2+(pi*8,88*2))*0,3*0,9*0,1</t>
  </si>
  <si>
    <t>2-01-02-001</t>
  </si>
  <si>
    <t>Dodávka a montáž prefabrikovaných železobetonových základových prahů, vč. dopravy, spojovacího materiálu a výrobní dokumentace</t>
  </si>
  <si>
    <t xml:space="preserve">Základové prahy (viz D.01.02.02) : </t>
  </si>
  <si>
    <t>ZP01 : 3,57*10</t>
  </si>
  <si>
    <t>ZP02 : 1,64*14</t>
  </si>
  <si>
    <t>ZP03 : 1,84*6</t>
  </si>
  <si>
    <t>ZP04 : 3,6*2</t>
  </si>
  <si>
    <t>ZP05 : 3,65*2</t>
  </si>
  <si>
    <t>ZP06 : 2,27*4</t>
  </si>
  <si>
    <t>ZP07 : 1,96*1</t>
  </si>
  <si>
    <t>ZP08 : 1,6*1</t>
  </si>
  <si>
    <t>ZP09 : 1,89*2</t>
  </si>
  <si>
    <t>ZP10 : 0,88*2</t>
  </si>
  <si>
    <t>ZP11 : 0,62*2</t>
  </si>
  <si>
    <t>ZP12 : 1,85*4</t>
  </si>
  <si>
    <t>224321431T00</t>
  </si>
  <si>
    <t>Výplň pilot z ŽB C 30/37 XA1 bez susp.</t>
  </si>
  <si>
    <t xml:space="preserve">viz D.1.2.2 : </t>
  </si>
  <si>
    <t>piloty Pi01 : 0,63617*(12-1,5)*5</t>
  </si>
  <si>
    <t>piloty Pi02 : 0,28274*(10-1,5)*19</t>
  </si>
  <si>
    <t>piloty Pi03 : 1,13097*(11-1,5)*11</t>
  </si>
  <si>
    <t>piloty Pi04 : 1,13097*(10-1,5)*11</t>
  </si>
  <si>
    <t>piloty Pi05 :1,13097*(9-1,5)*10</t>
  </si>
  <si>
    <t>piloty Pi06 : 0,28274*(10-1,5)*4</t>
  </si>
  <si>
    <t xml:space="preserve">(délky pilot sníženy o výšku kalichu 1,5 m) : </t>
  </si>
  <si>
    <t>224361113R00</t>
  </si>
  <si>
    <t>Výztuž pilot betonových do země z oceli BSt 500S</t>
  </si>
  <si>
    <t xml:space="preserve">viz D.01.02.02 - vyztužení pilot 80 kg/m3 : </t>
  </si>
  <si>
    <t>Položka pořadí 21 : 397,42942*0,08</t>
  </si>
  <si>
    <t>264311412R00</t>
  </si>
  <si>
    <t>Vrty pro piloty nezapažené, svislé průměr přes 550 do 650 mm, hloubka přes 5 m, hornina třídy 3</t>
  </si>
  <si>
    <t>piloty Pi02 : (10-1,5)*19</t>
  </si>
  <si>
    <t>piloty Pi06 : (10-1,5)*4</t>
  </si>
  <si>
    <t>264311512R00</t>
  </si>
  <si>
    <t>Vrty pro piloty nezapažené, svislé průměr přes 650 do 850 mm, hloubka přes 5 m, hornina třídy 3</t>
  </si>
  <si>
    <t>piloty Pi01 : (12-1,5)*5</t>
  </si>
  <si>
    <t>264312212R00</t>
  </si>
  <si>
    <t>Vrty pro piloty nezapažené, svislé průměr přes 1050 do 1250 mm, hloubka přes 5 m, hornina třídy 3</t>
  </si>
  <si>
    <t>piloty Pi03 : (11-1,5)*11</t>
  </si>
  <si>
    <t>piloty Pi04 : (10-1,5)*11</t>
  </si>
  <si>
    <t>piloty Pi05 : (9-1,5)*10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</si>
  <si>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</si>
  <si>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</si>
  <si>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</si>
  <si>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>výtahová šachta : ((1,8+1,6+0,25*2)*2*8,95-2,1*1,1-2,25*1,1)*0,25</t>
  </si>
  <si>
    <t>311351111R00</t>
  </si>
  <si>
    <t>Bednění nadzákladových zdí oboustranné za každou stranu zvlášť únosné nebo zvlášť hladké nebo zvlášť přesné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</si>
  <si>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</si>
  <si>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výtahová šachta : (1,8+1,6+2,3+2,1)*2*8,95+(1,1+2,21*2+1,1+2,25*2)*0,25</t>
  </si>
  <si>
    <t>311351112R00</t>
  </si>
  <si>
    <t>Bednění nadzákladových zdí oboustranné za každou stranu zvlášť únosné nebo zvlášť hladké nebo zvlášť přesné odstranění</t>
  </si>
  <si>
    <t>Položka pořadí 27 : 142,40000</t>
  </si>
  <si>
    <t>výtahová šachta - vyztužení 160 kg/m3 : ((1,8+1,6+0,25*2)*2*8,95-2,1*1,1-2,25*1,1)*0,25*0,16</t>
  </si>
  <si>
    <t>380326142RU1</t>
  </si>
  <si>
    <t>Kompletní konstrukce z betonu železového vodostavebního třídy C 30/37, vliv prostředí XC4, tloušťky konstrukce přes 150 do 300 mm</t>
  </si>
  <si>
    <t>čistíren odpadních vod (mimo budovy), nádrží, vodojemů, žlabů nebo kanálů, včetně pomocného pracovního lešení o výšce podlahy do 1900 mm a pro zatížení do 1,5 kPa,</t>
  </si>
  <si>
    <t xml:space="preserve">sněžná jáma : </t>
  </si>
  <si>
    <t>podlaha : 5*3,5*0,3+3,5*1,0*0,3*2+1,1*1,4*0,2</t>
  </si>
  <si>
    <t>stěny : 5*0,25*2,1*2+3*0,25*2,1*3+(0,85*2+1,4)*0,25*1,175</t>
  </si>
  <si>
    <t>strop : 2,95*3,5*0,2</t>
  </si>
  <si>
    <t xml:space="preserve">jímka : </t>
  </si>
  <si>
    <t>podlaha : 1,7*2,1*0,2</t>
  </si>
  <si>
    <t>stěny : (1,7*2+1,6*2)*0,25*1,2</t>
  </si>
  <si>
    <t xml:space="preserve">šachta : </t>
  </si>
  <si>
    <t>podlaha : (2,5*1,7)*0,2</t>
  </si>
  <si>
    <t>stěny : (2,5+1,2*2)*0,25*1,3+2,5*0,25*0,6</t>
  </si>
  <si>
    <t xml:space="preserve">šachta v m.č. 1NP36 a 1NP37 : </t>
  </si>
  <si>
    <t>podlaha : (2,35*3,05+0,76*1,12)*0,2</t>
  </si>
  <si>
    <t>stěny : (2,35+3,05*2+0,76*2)*0,2*1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</si>
  <si>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</si>
  <si>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</si>
  <si>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</si>
  <si>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</si>
  <si>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</si>
  <si>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podlaha : (5+3,5)*2*0,6+(1,1*2+1,4)*0,2</t>
  </si>
  <si>
    <t>sběrná místa : 0,3*0,3*4*2</t>
  </si>
  <si>
    <t>stěny : (5+3,5)*2*2,1+(3*4+2,5*2+1,75*2)*2,1+(1,1*2+1,4+0,85*2+0,9)*1,175</t>
  </si>
  <si>
    <t>strop : (2,95+3,5)*2*0,2</t>
  </si>
  <si>
    <t>podlaha : (1,7+2,1)*2*0,2</t>
  </si>
  <si>
    <t>stěny : (1,7+2,1+1,2+1,6*2)*2*1,2</t>
  </si>
  <si>
    <t>podlaha : (2,5+1,8)*2*0,2</t>
  </si>
  <si>
    <t>stěny : (2,5+(1,7+1,2)*2)*1,3+(2,5+2)*0,6</t>
  </si>
  <si>
    <t>podlaha : (2,35+3,05*2+0,76*2)*0,2</t>
  </si>
  <si>
    <t>stěny : (2,35+3,05*2+0,76*2)*2*1</t>
  </si>
  <si>
    <t>380356242R00</t>
  </si>
  <si>
    <t>Bednění kompletních konstrukcí neomítaných z betonu prostého nebo železového obyčejného vodostavebního, ploch rovinných, odbednění</t>
  </si>
  <si>
    <t>Položka pořadí 31 : 158,59900</t>
  </si>
  <si>
    <t>380361005R00</t>
  </si>
  <si>
    <t>Výztuž kompletních konstrukcí z oceli z oceli 10 425 (BSt 500 S)</t>
  </si>
  <si>
    <t>čistíren odpadních vod (mimo budovy), nádrží, vodojemů, žlabů nebo kanálů , včetně pomocného pracovního lešení o výšce podlahy do 1900 mm a pro zatížení do 1,5 kPa,</t>
  </si>
  <si>
    <t>podlaha : (5*3,5*0,3+3,5*1,0*0,3*2+1,1*1,4*0,2)*0,14</t>
  </si>
  <si>
    <t>stěny : (5*0,25*2,1*2+3*0,25*2,1*3+(0,85*2+1,4)*0,25*1,175)*0,14</t>
  </si>
  <si>
    <t>strop : (2,95*3,5*0,2)*0,14</t>
  </si>
  <si>
    <t>podlaha : (1,7*2,1*0,2)*0,14</t>
  </si>
  <si>
    <t>stěny : ((1,7*2+1,6*2)*0,25*1,2)*0,14</t>
  </si>
  <si>
    <t>podlaha : (2,5*1,7)*0,2*0,14</t>
  </si>
  <si>
    <t>stěny : ((2,5+1,2*2)*0,25*1,3+(2,5*0,25*0,6))*0,14</t>
  </si>
  <si>
    <t>podlaha : (2,35*3,05+0,76*1,12)*0,2*0,14</t>
  </si>
  <si>
    <t>stěny : (2,35+3,05*2+0,76*2)*0,2*1*0,14</t>
  </si>
  <si>
    <t>33-01-02-001</t>
  </si>
  <si>
    <t>Dodávka a montáž prefabrikovaných železobetonových sloupů, vč. dopravy, spojovacího materiálu a výrobní dokumentace</t>
  </si>
  <si>
    <t xml:space="preserve">Konstrukční sloupy (viz D.01.02.03) : </t>
  </si>
  <si>
    <t>S01 : 2,75*22</t>
  </si>
  <si>
    <t>S02a : 2,12*4</t>
  </si>
  <si>
    <t>S02b : 2,15*4</t>
  </si>
  <si>
    <t>S02c : 2,19*2</t>
  </si>
  <si>
    <t>S02d : 0,93*4</t>
  </si>
  <si>
    <t>S03a : 0,82*5</t>
  </si>
  <si>
    <t>S03b : 0,44*14</t>
  </si>
  <si>
    <t>S03c : 0,36*5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</si>
  <si>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</si>
  <si>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</si>
  <si>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výtahová šachta : 2,1*2,3*0,25</t>
  </si>
  <si>
    <t>411351101RT6</t>
  </si>
  <si>
    <t>Bednění stropů deskových, balkonových nebo plošných konzol plné, rovné, popř. s náběhy systémové, včetně podepření, tloušťka stropu 360 mm, - zřízení</t>
  </si>
  <si>
    <t>s pomocným lešením</t>
  </si>
  <si>
    <t>výtahová šachta : 1,8*1,6+(2,1+2,3)*2*0,25</t>
  </si>
  <si>
    <t>411351102R00</t>
  </si>
  <si>
    <t>Bednění stropů deskových, balkonových nebo plošných konzol plné, rovné, popř. s náběhy  , - odstranění</t>
  </si>
  <si>
    <t>Položka pořadí 36 : 5,08000</t>
  </si>
  <si>
    <t>411361721R00</t>
  </si>
  <si>
    <t>Výztuž stropů z betonářské oceli BSt 500 S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</si>
  <si>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</si>
  <si>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výtahová šachta - vztuž 160 kg/m3 : 2,1*2,3*0,25*0,16</t>
  </si>
  <si>
    <t>4-01-02-001</t>
  </si>
  <si>
    <t>Dodávka a montáž prefabrikovabých železobetonových průvlaků, vč. dopravy, spojovacího materiálu a výrobní dokumentace</t>
  </si>
  <si>
    <t xml:space="preserve">Průvlaky (viz D.01.02.04) : </t>
  </si>
  <si>
    <t>P01a : 0,71*4</t>
  </si>
  <si>
    <t>P01b : 0,72*4</t>
  </si>
  <si>
    <t>P01c : 0,7*4</t>
  </si>
  <si>
    <t>P02 : 0,75*10</t>
  </si>
  <si>
    <t>P03 : 0,5*8</t>
  </si>
  <si>
    <t>P04 : 0,5*3</t>
  </si>
  <si>
    <t>P05 : 0,8*2</t>
  </si>
  <si>
    <t>P06 : 2,21*2</t>
  </si>
  <si>
    <t>P07 : 1,8*6</t>
  </si>
  <si>
    <t>P08 : 0,65*4</t>
  </si>
  <si>
    <t>P09 : 1,3*2</t>
  </si>
  <si>
    <t>P10 : 0,65*2</t>
  </si>
  <si>
    <t>P11 : 0,5*2</t>
  </si>
  <si>
    <t>P12 : 0,5*2</t>
  </si>
  <si>
    <t>P13 : 0,21*1</t>
  </si>
  <si>
    <t>P14 : 0,5*1</t>
  </si>
  <si>
    <t>P15 : 1,88*1</t>
  </si>
  <si>
    <t>P16 : 2*1</t>
  </si>
  <si>
    <t>P17 : 2*1</t>
  </si>
  <si>
    <t>P18 : 2,03*5</t>
  </si>
  <si>
    <t>P19 : 0,45*1</t>
  </si>
  <si>
    <t>P20 : 0,5*1</t>
  </si>
  <si>
    <t>P21 : 0,5*1</t>
  </si>
  <si>
    <t>P22 : 0,454</t>
  </si>
  <si>
    <t>4-01-02-002</t>
  </si>
  <si>
    <t>Dodávka a montáž stropních panelů SPIROLL tl. 250 mm, vč. dopravy, zálivky a výrobní dokumentace</t>
  </si>
  <si>
    <t xml:space="preserve">Stropní panely PP01 : </t>
  </si>
  <si>
    <t>nad 1. NP (viz D.01.02.04) : 6,225*11,95*2+6,2*11,95*4+6,2*10,45*5+6,275*1,3*4+3,25*3,05+6,25*2,3+1,75*4,85</t>
  </si>
  <si>
    <t>nad 2. NP (viz D.01.02.05) : 6,2*8,7*4</t>
  </si>
  <si>
    <t>4-01-02-003</t>
  </si>
  <si>
    <t>Dodávka a montáž prefabrikovaného železobetonového schodiště, vč. dopravy, spojovacího materiálu a výrobní dokumentace</t>
  </si>
  <si>
    <t>viz D.01.02.07 - schodiště Sch01 : 3,2</t>
  </si>
  <si>
    <t>viz D.01.02.04 - konstrukce tribuny P23 : 16,6</t>
  </si>
  <si>
    <t>4-01-02-004</t>
  </si>
  <si>
    <t>Dodávka a montáž prefabrikovaných betonových schodišťových stupňů na tribuně</t>
  </si>
  <si>
    <t xml:space="preserve">viz D.01.02.04 : </t>
  </si>
  <si>
    <t>Ps24 : 0,227*4</t>
  </si>
  <si>
    <t>Ps25 : 0,43*2</t>
  </si>
  <si>
    <t>M43-01-02-001</t>
  </si>
  <si>
    <t>Dodávka a montáž ocelové příhradové konstrukce střechy, žárově zinkované, opatřené nátěrem dle výběru investora (RAL Clasic)</t>
  </si>
  <si>
    <t xml:space="preserve">viz D.01.02.06 : </t>
  </si>
  <si>
    <t>J01 : 766</t>
  </si>
  <si>
    <t>J02 : 855</t>
  </si>
  <si>
    <t>J03 : 1905</t>
  </si>
  <si>
    <t>J04 : 6092</t>
  </si>
  <si>
    <t>J05 : 3153</t>
  </si>
  <si>
    <t>J06 : 1408</t>
  </si>
  <si>
    <t>J07 : 2735</t>
  </si>
  <si>
    <t>J08 : 0355</t>
  </si>
  <si>
    <t>J09 : 2772</t>
  </si>
  <si>
    <t>J10 : 10070</t>
  </si>
  <si>
    <t>J11 : 9750</t>
  </si>
  <si>
    <t>J12 : 9005</t>
  </si>
  <si>
    <t>M43-01-02-002</t>
  </si>
  <si>
    <t>Dodávka a montáž ocelového schodiště vnitřního, žárově zinkované, opatřené nátěrem dle výběru investora (RAL Clasic)</t>
  </si>
  <si>
    <t xml:space="preserve">viz D.01.02.04 - vnitřní schodiště : </t>
  </si>
  <si>
    <t>1090+1086</t>
  </si>
  <si>
    <t>ZOTK1001</t>
  </si>
  <si>
    <t>Požární ventilátor typu BVHA-F300-800-5 v axiálním provedení</t>
  </si>
  <si>
    <t>POL1_1</t>
  </si>
  <si>
    <t>Požadovaný vzduchový výkon 8,0m3/s,, celková tlaková ztráta 500Pa, Pi=5,5kW/400V, teplotní třída F300/60min. Ventilátorová sestava je v provedení s tlumiči vybrací a pružnými vložkami.</t>
  </si>
  <si>
    <t>ZOTK1002</t>
  </si>
  <si>
    <t>Nosná konstrukcepro zavěšení ventilátoru pod střechou/pod podhledem, výška zavěšení cca 9,3m.</t>
  </si>
  <si>
    <t>ZOTK1003</t>
  </si>
  <si>
    <t>Kouřová klapka v single provedení, rozměr 1100x600mm</t>
  </si>
  <si>
    <t>ZOTK1004</t>
  </si>
  <si>
    <t>Protideštová žaluzie 1500x700mm. RAL dle požadavku investora.</t>
  </si>
  <si>
    <t>ZOTK1005</t>
  </si>
  <si>
    <t>Odvodní vyústka 1250x400mm, s regulací průtoku vzduchu, Vo=4.800m3/hod.</t>
  </si>
  <si>
    <t>ZOTK1007</t>
  </si>
  <si>
    <t>Rozvače ZOKT, včetně záložního zdroje - UPS pro PO ventilátory (umístěn vedle rozvaděče R-ZOKT, 11,, 0kW/30min)</t>
  </si>
  <si>
    <t>ZOTK2001</t>
  </si>
  <si>
    <t>Lineární automatický detektor  (vysílač a příjímač), certifikovaný dle ČSN EN 54</t>
  </si>
  <si>
    <t>ZOTK2002</t>
  </si>
  <si>
    <t>Tlačítkový hlásič požáru certifikovaný dle ČSN EN 54...</t>
  </si>
  <si>
    <t>ZOTK2003</t>
  </si>
  <si>
    <t>Siréna pro vyhlášení poplachu certifikovaná dle ČSN EN 54...</t>
  </si>
  <si>
    <t>ZOTK2004</t>
  </si>
  <si>
    <t>Ústředna LDP - certifikovaná dle ČSN EN 54…, včetně záložního zdroje a dalších prvků nutných pro funkčnost systému</t>
  </si>
  <si>
    <t>ZOTK2005</t>
  </si>
  <si>
    <t>Kabelové rozvody mezi hlásiči, sirénami, trasa s funkční integritou P15-R</t>
  </si>
  <si>
    <t>bm</t>
  </si>
  <si>
    <t>ZOTK2006</t>
  </si>
  <si>
    <t>Kabelové rozvody k ovládaným zařízením - dveře, kouřové klapky, rozvaděč pro PO ventilátory, trasa s, funkční integritou P15-R</t>
  </si>
  <si>
    <t>ZOTK3001</t>
  </si>
  <si>
    <t>Potrubí 4hranné pro odvod tepla a kouře v provedení E60030 (ho) S500single, E60030 (ve) S500single, vč. tvarovek 30% do obvodu 3.300mm, včetně montážního a kotvícího materiálu.</t>
  </si>
  <si>
    <t>ZOTK3002</t>
  </si>
  <si>
    <t>Tepelná izolace (zaizoování potrubí od protideštové žaluzie po ventilátor), do obvodu 3.300mm.</t>
  </si>
  <si>
    <t>ZOTK3003</t>
  </si>
  <si>
    <t>Další montážní, kotnvící a spojovací materiál, stavební přípomoce, požární ucpávky atd.</t>
  </si>
  <si>
    <t>P1</t>
  </si>
  <si>
    <t>Zhotovení výrobní a dílenské dokumentace</t>
  </si>
  <si>
    <t>P2</t>
  </si>
  <si>
    <t>Zhotovení štítků, schémat, popisek dle příslušných předpisů</t>
  </si>
  <si>
    <t>P3</t>
  </si>
  <si>
    <t>Zhotovení dokumentace skutečného stavu</t>
  </si>
  <si>
    <t>P4</t>
  </si>
  <si>
    <t>Provedení funkčních a revizních zkoušek, předání všech potřebných dokladů</t>
  </si>
  <si>
    <t>P5</t>
  </si>
  <si>
    <t>Doprava, svislá přeprava, lešení, plošina, jeřáb</t>
  </si>
  <si>
    <t>P6</t>
  </si>
  <si>
    <t>Zaškolení obsluhy uživatele</t>
  </si>
  <si>
    <t>VRN01</t>
  </si>
  <si>
    <t>713571112RT2</t>
  </si>
  <si>
    <t>Požárně ochranná manžeta hl. 60 mm, EI 90, D 63 mm, kan</t>
  </si>
  <si>
    <t>POL1_0</t>
  </si>
  <si>
    <t>713571113RU1</t>
  </si>
  <si>
    <t>Požárně ochranná manžeta hl. 60 mm, EI 90, D 75 mm, kan.</t>
  </si>
  <si>
    <t>713571115R00</t>
  </si>
  <si>
    <t>Požárně ochranná manžeta hl. 60mm, EI 90, D 110 mm, kan.</t>
  </si>
  <si>
    <t>713571114RT2</t>
  </si>
  <si>
    <t>Požárně ochranná manžeta hl. 60 mm, EI 90, D 90 mm, vod</t>
  </si>
  <si>
    <t>713533000R00</t>
  </si>
  <si>
    <t>Protipožární výplň páskou do DN50</t>
  </si>
  <si>
    <t>713552121R00</t>
  </si>
  <si>
    <t>Protipož.trubní ucpávka EI 120, do DN50, (vodov. PZ)</t>
  </si>
  <si>
    <t>71354120.R00</t>
  </si>
  <si>
    <t>Tmelení spár protipožárním tmelem do D110, (vodov. plast, kan)</t>
  </si>
  <si>
    <t>v objektech výšky do 12 m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</si>
  <si>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</si>
  <si>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</si>
  <si>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</si>
  <si>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</si>
  <si>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</si>
  <si>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</si>
  <si>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</si>
  <si>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</si>
  <si>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721176134R00</t>
  </si>
  <si>
    <t>Potrubí HT svodné (ležaté) zavěšené D 75 x 1,9 mm</t>
  </si>
  <si>
    <t>721176135R00</t>
  </si>
  <si>
    <t>Potrubí HT svodné (ležaté) zavěšené D 110 x 2,7 mm</t>
  </si>
  <si>
    <t>721176114R00</t>
  </si>
  <si>
    <t>Potrubí HT odpadní svislé D 75 x 1,9 mm</t>
  </si>
  <si>
    <t>721176115R00</t>
  </si>
  <si>
    <t>Potrubí HT odpadní svislé D 110 x 2,7 mm</t>
  </si>
  <si>
    <t>721151208R00</t>
  </si>
  <si>
    <t>Potrubí PE, dešťové, D 110 x 4,3 mm</t>
  </si>
  <si>
    <t>72141001</t>
  </si>
  <si>
    <t>Podtlak. kanalizace- dodávka, potrubí +vpusti+napoj.+vytápění vp</t>
  </si>
  <si>
    <t>72141002</t>
  </si>
  <si>
    <t>Podtlak. kanalizace- montáž, potrubí +vpusti+napoj.+vytápění vp (střeš. Vtok 15x, příd. Prvek 7x, napojení parozíbrany 15x, vytápění vtoků 15X, potr. D40-11m,d50-69m,d56-11m,d63-10m,d75-67m,d90-33m,d110-83m,d125-16m)</t>
  </si>
  <si>
    <t>d110-83m,d125-16m)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</si>
  <si>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</si>
  <si>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</si>
  <si>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</si>
  <si>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</si>
  <si>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</si>
  <si>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</si>
  <si>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721176225R00</t>
  </si>
  <si>
    <t>Potrubí KG svodné (ležaté) v zemi D 200 x 4,9 mm</t>
  </si>
  <si>
    <t>721176226R00</t>
  </si>
  <si>
    <t>Potrubí KG svodné (ležaté) v zemi DN 250 x 6,2 mm</t>
  </si>
  <si>
    <t>713411202</t>
  </si>
  <si>
    <t>Izolace tl. 10 mm +AL folie (D+M), vnitřní průměr 40 mm</t>
  </si>
  <si>
    <t>713411203</t>
  </si>
  <si>
    <t>Izolace tl. 10 mm +AL folie (D+M), vnitřní průměr 50 mm</t>
  </si>
  <si>
    <t>713411204</t>
  </si>
  <si>
    <t>Izolace tl. 10 mm +AL folie (D+M), vnitřní průměr 56 mm</t>
  </si>
  <si>
    <t>713411205</t>
  </si>
  <si>
    <t>Izolace tl. 10 mm +AL folie (D+M), vnitřní průměr 63 mm</t>
  </si>
  <si>
    <t>713411206</t>
  </si>
  <si>
    <t>Izolace tl. 10 mm +AL folie (D+M), vnitřní průměr 75 mm</t>
  </si>
  <si>
    <t>713411207</t>
  </si>
  <si>
    <t>Izolace tl. 10 mm +AL folie (D+M), vnitřní průměr 90 mm</t>
  </si>
  <si>
    <t>713411208</t>
  </si>
  <si>
    <t>Izolace tl. 10 mm +AL folie (D+M), vnitřní průměr 110 mm</t>
  </si>
  <si>
    <t>713411209</t>
  </si>
  <si>
    <t>Izolace tl. 10 mm +AL folie (D+M), vnitřní průměr 125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</si>
  <si>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</si>
  <si>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</si>
  <si>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</si>
  <si>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</si>
  <si>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</si>
  <si>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</si>
  <si>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721172217R00</t>
  </si>
  <si>
    <t>Čisticí kus  HT,pro odpadní svislé D 75 mm</t>
  </si>
  <si>
    <t>721172218R00</t>
  </si>
  <si>
    <t>Čisticí kus  HT,pro odpadní svislé D 110 mm</t>
  </si>
  <si>
    <t>Čisticí kus  HT,pro odpadní svislé D 125 mm</t>
  </si>
  <si>
    <t>POL12_1</t>
  </si>
  <si>
    <t>721152218R00</t>
  </si>
  <si>
    <t>Čisticí kus PE,pro odpadní svislé D 110 mm</t>
  </si>
  <si>
    <t>721191220R0</t>
  </si>
  <si>
    <t>Závěsy a objímky na podv. potr do DN150, grav.kan, dl.potr.</t>
  </si>
  <si>
    <t>Závěsy a objímky na podv. potr do DN150, podtlak.k, dl.potr.</t>
  </si>
  <si>
    <t>72123413.R00</t>
  </si>
  <si>
    <t>Vtok střešní PP pro plochou zelenou střechu, dvoustup., folie, vyhřív. DN100</t>
  </si>
  <si>
    <t>721273144R00</t>
  </si>
  <si>
    <t>Vent. hlavice D 75 mm</t>
  </si>
  <si>
    <t>721273145R00</t>
  </si>
  <si>
    <t>Vent.hlavice D 110 mm</t>
  </si>
  <si>
    <t>721211550RT1</t>
  </si>
  <si>
    <t>Vpusť podlah. vnitřní, funkční při nedost. vody, nerez mřížka 226 x 226 D 160 mm</t>
  </si>
  <si>
    <t>721223423RT2</t>
  </si>
  <si>
    <t>Vpusti, zápachové uzávěrky a odtokové žlaby podlahové, D 50, 75, 110 mm, se svislým odtokem, zápachový uzávěr funkční i pří vyschnutí, 123x123mm/115x115mm</t>
  </si>
  <si>
    <t>800-721</t>
  </si>
  <si>
    <t>721273180R00</t>
  </si>
  <si>
    <t>Ventil přivzdušňovací podomítkový 50</t>
  </si>
  <si>
    <t>Ventil přivzdušňovací podomítkový 75</t>
  </si>
  <si>
    <t>Ventil přivzdušňovací podomítkový 110</t>
  </si>
  <si>
    <t>721273190RT1</t>
  </si>
  <si>
    <t xml:space="preserve">Mřížka vent. 150/150. (D+M) </t>
  </si>
  <si>
    <t>721273200RT2</t>
  </si>
  <si>
    <t>Souprava ventilační střešní , souprava větrací hlavice PP D 75 mm</t>
  </si>
  <si>
    <t>721273200RT3</t>
  </si>
  <si>
    <t>Souprava ventilační střešní , souprava větrací hlavice PP D 110 mm</t>
  </si>
  <si>
    <t>721263002RT4</t>
  </si>
  <si>
    <t>Uzávěr zpětný automatický s ručním zajištěním, nerezová klapka D 200 mm</t>
  </si>
  <si>
    <t>72141003</t>
  </si>
  <si>
    <t>Stavební výpomoci bez specifikace</t>
  </si>
  <si>
    <t>hod</t>
  </si>
  <si>
    <t>721290112R00</t>
  </si>
  <si>
    <t>Zkouška těsnosti kanalizace DN 200</t>
  </si>
  <si>
    <t>721290113R00</t>
  </si>
  <si>
    <t>Zkouška těsnosti kanalizace vodou DN 300</t>
  </si>
  <si>
    <t>132301111R00</t>
  </si>
  <si>
    <t>Zemní práce pro vnitř. kanal, š0,8m,hl.pr.1,1m, Dl. potr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</si>
  <si>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</si>
  <si>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</si>
  <si>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</si>
  <si>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722130233R00</t>
  </si>
  <si>
    <t>Potrubí z trub.závit.pozink.svařovan. 11343,DN 25</t>
  </si>
  <si>
    <t>722130234R00</t>
  </si>
  <si>
    <t>Potrubí z trub.závit.pozink.svařovan. 11343,DN 32</t>
  </si>
  <si>
    <t>722130235R00</t>
  </si>
  <si>
    <t>Potrubí z trub.závit.pozink.svařovan. 11343,DN 40</t>
  </si>
  <si>
    <t>722130236R00</t>
  </si>
  <si>
    <t>Potrubí z trub.závit.pozink.svařovan. 11343,DN 50</t>
  </si>
  <si>
    <t>722130238R00</t>
  </si>
  <si>
    <t>Potrubí z trub.závit.pozink.svařovan. 11343,DN 80</t>
  </si>
  <si>
    <t>722172311R00</t>
  </si>
  <si>
    <t>Potrubí z PPR , studená, D 20x2,8 mm, PN16, vč. kompenzací</t>
  </si>
  <si>
    <t>722172312R00</t>
  </si>
  <si>
    <t>Potrubí z PPR , studená, D 25x3,5 mm, PN16, vč. kompenzací</t>
  </si>
  <si>
    <t>722172313R00</t>
  </si>
  <si>
    <t>Potrubí z PPR, studená, D 32x4,4 mm, PN16, vč. kompenzací</t>
  </si>
  <si>
    <t>722172314R00</t>
  </si>
  <si>
    <t>Potrubí z PPR, studená, D 40x5,5 mm, PN16, vč. kompenzací</t>
  </si>
  <si>
    <t>722172316R00</t>
  </si>
  <si>
    <t>Potrubí z PPR, studená, D 63x8,6 mm, PN16, vč. kompenzací</t>
  </si>
  <si>
    <t>722172317R00</t>
  </si>
  <si>
    <t>Potrubí z PPR, studená, D 75x10,3 mm, PN16, vč. kompenzací</t>
  </si>
  <si>
    <t>722172318R00</t>
  </si>
  <si>
    <t>Potrubí z PPR, studená, D 90x12,3 mm, PN16, vč. kompenzací</t>
  </si>
  <si>
    <t>722178711R00</t>
  </si>
  <si>
    <t>Potrubí vícevrstvé PPRCT, D 20x2,8 mm, vč. kompenzací</t>
  </si>
  <si>
    <t>722178712R00</t>
  </si>
  <si>
    <t>Potrubí vícevrstvé PPRCT, D 25x3,5 mm, vč. kompenzací</t>
  </si>
  <si>
    <t>722178713R00</t>
  </si>
  <si>
    <t>Potrubí vícevrstvé PPRCT, D 32x4,4 mm, vč. kompenzací</t>
  </si>
  <si>
    <t>722178714R00</t>
  </si>
  <si>
    <t>Potrubí vícevrstvé PPRCT, D 40x5,5 mm, vč. kompenzací</t>
  </si>
  <si>
    <t>722178716R00</t>
  </si>
  <si>
    <t>Potrubí vícevrstvé PPRCT, D 63x8,6 mm, vč. kompenzací</t>
  </si>
  <si>
    <t>722178717R00</t>
  </si>
  <si>
    <t>Potrubí vícevrstvé PPRCT, D 75x8,4 mm, vč. kompenzací</t>
  </si>
  <si>
    <t>722178718R00</t>
  </si>
  <si>
    <t>Potrubí vícevrstvé PPRCT, D 90x10,1 mm, vč. kompenzací</t>
  </si>
  <si>
    <t>722181213RT7</t>
  </si>
  <si>
    <t>Izolace návleková tl. stěny 13 mm, vnitřní průměr 22 mm</t>
  </si>
  <si>
    <t>722181213RT8</t>
  </si>
  <si>
    <t>Izolace návleková tl. stěny 13 mm, vnitřní průměr 25 mm</t>
  </si>
  <si>
    <t>722181213RU1</t>
  </si>
  <si>
    <t>Izolace návleková tl. stěny 13 mm, vnitřní průměr 32 mm</t>
  </si>
  <si>
    <t>722181213RU2</t>
  </si>
  <si>
    <t>Izolace návleková tl. stěny 13 mm, vnitřní průměr 35 mm</t>
  </si>
  <si>
    <t>722181213RV9</t>
  </si>
  <si>
    <t>Izolace návleková tl. stěny 13 mm, vnitřní průměr 40 mm</t>
  </si>
  <si>
    <t>722181213RW2</t>
  </si>
  <si>
    <t>Izolace návleková tl. stěny 13 mm, vnitřní průměr 45 mm</t>
  </si>
  <si>
    <t>722181213RW4</t>
  </si>
  <si>
    <t>Izolace návleková  tl. stěny 13 mm, vnitřní průměr 48 mm</t>
  </si>
  <si>
    <t>722181213RY1</t>
  </si>
  <si>
    <t>Izolace návleková  tl. stěny 13 mm, vnitřní průměr 60 mm</t>
  </si>
  <si>
    <t>722181213RY3</t>
  </si>
  <si>
    <t>Izolace návleková tl. stěny 13 mm, vnitřní průměr 63 mm</t>
  </si>
  <si>
    <t>722181213RY5</t>
  </si>
  <si>
    <t>Izolace návleková tl. stěny 13 mm, vnitřní průměr 76 mm</t>
  </si>
  <si>
    <t>722181213RY7</t>
  </si>
  <si>
    <t>Izolace návleková tl. stěny 13 mm, vnitřní průměr 90 mm</t>
  </si>
  <si>
    <t>722181214RT7</t>
  </si>
  <si>
    <t>Izolace návleková  tl. stěny 20 mm, vnitřní průměr 22 mm</t>
  </si>
  <si>
    <t>722181215RT8</t>
  </si>
  <si>
    <t>Izolace návleková tl. stěny 25 mm, vnitřní průměr 25 mm</t>
  </si>
  <si>
    <t>722181515RU1</t>
  </si>
  <si>
    <t>Izolace návleková tl. stěny 35 mm, vnitřní průměr 32 mm</t>
  </si>
  <si>
    <t>722181515RV9</t>
  </si>
  <si>
    <t>Izolace návleková tl. stěny 40 mm, vnitřní průměr 40 mm</t>
  </si>
  <si>
    <t>722181515RY3</t>
  </si>
  <si>
    <t>Izolace návleková tl. stěny 45 mm, vnitřní průměr 63 mm</t>
  </si>
  <si>
    <t>722181515RY5</t>
  </si>
  <si>
    <t>Izolace návleková tl. stěny 50 mm, vnitřní průměr 76 mm</t>
  </si>
  <si>
    <t>722181515RY7</t>
  </si>
  <si>
    <t>Izolace návleková tl. stěny 50 mm, vnitřní průměr 90 mm</t>
  </si>
  <si>
    <t>722182001R00</t>
  </si>
  <si>
    <t xml:space="preserve">Montáž izolačních skruží na potrubí </t>
  </si>
  <si>
    <t>722222133R00</t>
  </si>
  <si>
    <t>Kohout kulový vypouštěcí DN 20</t>
  </si>
  <si>
    <t>722190401R00</t>
  </si>
  <si>
    <t>Vyvedení a upevnění výpustek DN 15</t>
  </si>
  <si>
    <t>722190402R00</t>
  </si>
  <si>
    <t>Vyvedení a upevnění výpustek DN 20</t>
  </si>
  <si>
    <t>72241001</t>
  </si>
  <si>
    <t>Regulátor tlaku DN80, 0,1-1,6MPa, do 80°c, d+m</t>
  </si>
  <si>
    <t>72241002</t>
  </si>
  <si>
    <t>Filtr se zpět. proplach DN32,automat., nerez.filtr.kart. 200 mikr,do30°c, 8,0 m3/hod, d+m</t>
  </si>
  <si>
    <t>72241003</t>
  </si>
  <si>
    <t>Filtr se zpět. proplach DN32,automat., nerez.filtr.kart. 100 mikr,do30°c, 8,0 m3/hod, d+m</t>
  </si>
  <si>
    <t>72241004</t>
  </si>
  <si>
    <t>Filtr se zpět. proplach DN80,manual, nerez. filtr.kart 100mikr,do30°c, 51,0 m3/hod, d+m</t>
  </si>
  <si>
    <t>722235523R00</t>
  </si>
  <si>
    <t>Filtr mech. DN 25</t>
  </si>
  <si>
    <t>722235528R00</t>
  </si>
  <si>
    <t>Filtr mech.  DN 80</t>
  </si>
  <si>
    <t>722236411R00</t>
  </si>
  <si>
    <t>Ventil regul. DN 15</t>
  </si>
  <si>
    <t>722236500R00</t>
  </si>
  <si>
    <t>Termoskop. směš, vent. DN20, (dod + mont)</t>
  </si>
  <si>
    <t>722237121R00</t>
  </si>
  <si>
    <t>Kohout kulový DN 15</t>
  </si>
  <si>
    <t>722237122R00</t>
  </si>
  <si>
    <t>Kohout kulový, DN 20</t>
  </si>
  <si>
    <t>722237123R00</t>
  </si>
  <si>
    <t>Kohout kulový,DN 25</t>
  </si>
  <si>
    <t>722237124R00</t>
  </si>
  <si>
    <t>Kohout kulový,DN 32</t>
  </si>
  <si>
    <t>722237125R00</t>
  </si>
  <si>
    <t>Kohout kulový, DN 40</t>
  </si>
  <si>
    <t>722237126R00</t>
  </si>
  <si>
    <t>Kohout kulový, DN 50</t>
  </si>
  <si>
    <t>722237127R00</t>
  </si>
  <si>
    <t>Kohout kulový,DN 65</t>
  </si>
  <si>
    <t>722237128R00</t>
  </si>
  <si>
    <t>Kohout kulový, DN 80</t>
  </si>
  <si>
    <t>722237663R00</t>
  </si>
  <si>
    <t>Klapka zpětná DN 25</t>
  </si>
  <si>
    <t>722237664R00</t>
  </si>
  <si>
    <t>Klapka zpětná, DN 32</t>
  </si>
  <si>
    <t>722237666R00</t>
  </si>
  <si>
    <t>Klapka zpětná, DN 50</t>
  </si>
  <si>
    <t>722237668R00</t>
  </si>
  <si>
    <t>Klapka zpětná, DN 80</t>
  </si>
  <si>
    <t>722231163R00</t>
  </si>
  <si>
    <t>Ventil pojistný pružinový 0,6 MPa, G 1</t>
  </si>
  <si>
    <t>734420000R00</t>
  </si>
  <si>
    <t xml:space="preserve">Tlakoměr 0-1 MPa </t>
  </si>
  <si>
    <t>72241005</t>
  </si>
  <si>
    <t>Čerp. cirkul. DN25 se spínac. aut. ovlád., 200V,230W, 2,0m3/h, 30kPa,lit. uslecht.ocel., mont+dod</t>
  </si>
  <si>
    <t>72241006</t>
  </si>
  <si>
    <t>Expanzní nádoba 500 l, 10 bar, průtočná,dn80  , pro pitnou vodu, do 120 °C (dod+mont)</t>
  </si>
  <si>
    <t>72241007</t>
  </si>
  <si>
    <t>Expanzní nádoba 25 l, 10 bar, neprůtočná,DN32 , pro užitk.vodu, do 120 °C (dod+mont)</t>
  </si>
  <si>
    <t>72241008</t>
  </si>
  <si>
    <t>Vodoměr domovní SV DN25,,  s digit. sním. dat, d+m</t>
  </si>
  <si>
    <t>72241009</t>
  </si>
  <si>
    <t>Automat. řídící jednotka úniku vody,  s digit. sním. dat, vodoměr, elektroventil, ,d+m</t>
  </si>
  <si>
    <t>734411112R00</t>
  </si>
  <si>
    <t>Teploměr přímý 0-120°C</t>
  </si>
  <si>
    <t>734213113R00</t>
  </si>
  <si>
    <t>Ventil automatický odvzdušňovací, DN20, vod.potr</t>
  </si>
  <si>
    <t>732199100RM1</t>
  </si>
  <si>
    <t>Montáž orientačního štítku, včetně dodávky štítku</t>
  </si>
  <si>
    <t>722191220R0</t>
  </si>
  <si>
    <t>Závěsy a objímky na podv. potr do DN100, dl.potr</t>
  </si>
  <si>
    <t>722290237R00</t>
  </si>
  <si>
    <t>Proplach a dezinfekce vodovod.potrubí DN 200</t>
  </si>
  <si>
    <t>722290229R00</t>
  </si>
  <si>
    <t>Zkouška tlaku potrubí DN 100</t>
  </si>
  <si>
    <t>72241010</t>
  </si>
  <si>
    <t>72241011</t>
  </si>
  <si>
    <t>Revize hydr. syst</t>
  </si>
  <si>
    <t>998722202R00</t>
  </si>
  <si>
    <t>Přesun hmot pro vnitřní vodovod v objektech výšky do 12 m</t>
  </si>
  <si>
    <t>72541001</t>
  </si>
  <si>
    <t>Klozet závěsný, včet závěs.syst, nádržky, spl.ovl,, sedátka, přípoj. a kotv.prvků, integr.roh. vent. -</t>
  </si>
  <si>
    <t>72541002</t>
  </si>
  <si>
    <t>Klozet záv-Invalid., závěs.syst, nádržky, spl.ovl,, sed, přípoj. a kotv.prvků, integr.roh. vent. -</t>
  </si>
  <si>
    <t>725119306R00</t>
  </si>
  <si>
    <t>Montáž klozetu závěsného vč. nosn.systému</t>
  </si>
  <si>
    <t>72541003</t>
  </si>
  <si>
    <t>Umyvadlo +sifon, včet. kotv. a přípoj. prvků, komplet</t>
  </si>
  <si>
    <t>72541004</t>
  </si>
  <si>
    <t>Umyv.-Invalid +sifon, včet. kotv. a přípoj. prvků, komplet</t>
  </si>
  <si>
    <t>725219401R00</t>
  </si>
  <si>
    <t>Montáž umyvadel  do zdiva</t>
  </si>
  <si>
    <t>72541005</t>
  </si>
  <si>
    <t>Pisoár aut. spl.,včet. sifonu, aut.splach, , včet. přípoj. a kotv. prvků,  komplet</t>
  </si>
  <si>
    <t>72541006</t>
  </si>
  <si>
    <t>Stěna keram.mezi pisoary, včet. přípoj. a kotv. prvků,   komplet</t>
  </si>
  <si>
    <t>Zdroj pro pisoar spl.</t>
  </si>
  <si>
    <t>725129201R00</t>
  </si>
  <si>
    <t>Montáž pisoáru</t>
  </si>
  <si>
    <t>72541007</t>
  </si>
  <si>
    <t>Výlevka keram, odp.DN100, hor. nádr, připoj.potr, kotv.prv.,  komplet</t>
  </si>
  <si>
    <t>725339101R00</t>
  </si>
  <si>
    <t>Montáž výlevky ,nádrže</t>
  </si>
  <si>
    <t>72541008</t>
  </si>
  <si>
    <t>Sprch.van. roh,kruh90cm, zásť´, dveře, bezp. sklo, sifon,kotv.,připoj.prv,- komplet</t>
  </si>
  <si>
    <t>72541009</t>
  </si>
  <si>
    <t>Žlab do sprch. koutu nerez, š.0,15, dl.2,7m, 2xvpusťPP  DN100, přikotv. ke zdi</t>
  </si>
  <si>
    <t>72541010</t>
  </si>
  <si>
    <t>Žlab do sprch. koutu nerez, š.0,15, dl.2,8m, 2xvpusťPP  DN100, přikotv. ke zdi</t>
  </si>
  <si>
    <t>72541011</t>
  </si>
  <si>
    <t>Žlab do sprch. koutu nerez, š.0,15, dl.1,8m, 1xvpusťPP  DN100, přikotv. ke zdi</t>
  </si>
  <si>
    <t>72541012</t>
  </si>
  <si>
    <t>Žlab do sprch. koutu nerez, š.0,15, dl.4,0m, 2xvpusťPP  DN100, přikotv. ke zdi</t>
  </si>
  <si>
    <t>725249102R00</t>
  </si>
  <si>
    <t>Montáž sprchových prvků</t>
  </si>
  <si>
    <t>725329101R00</t>
  </si>
  <si>
    <t>Montáž a připojení dřezů kuch.l., (včet. sifonu, přip. hadiček, kotev. prvků)</t>
  </si>
  <si>
    <t>72586021.R00</t>
  </si>
  <si>
    <t>Sifon podomítk, 6/4 '' , (mont. + dod.)</t>
  </si>
  <si>
    <t>725329001R00</t>
  </si>
  <si>
    <t>Připojení pojist.armat. TV,proplach</t>
  </si>
  <si>
    <t>725329002R00</t>
  </si>
  <si>
    <t>Připojení VZT zařízení</t>
  </si>
  <si>
    <t>725329003R00</t>
  </si>
  <si>
    <t>Připojení expanz. nád</t>
  </si>
  <si>
    <t>725329004R00</t>
  </si>
  <si>
    <t>Připojení myčky</t>
  </si>
  <si>
    <t>725329005R00</t>
  </si>
  <si>
    <t>Připojení žlabů - žlab dod. stavby , DN150, (na rozv. kan.)</t>
  </si>
  <si>
    <t>72541013</t>
  </si>
  <si>
    <t>Baterie umyvadlová stoján. ruční, pák., bez otv. odp., chrom</t>
  </si>
  <si>
    <t>72541014</t>
  </si>
  <si>
    <t>Baterie umyvadlová inval. stoján. ruční, pák., bez otv. odp., chrom</t>
  </si>
  <si>
    <t>72541015</t>
  </si>
  <si>
    <t>Baterie umyvadlová nástěn. ruční, pák., bez otv. odp., chrom</t>
  </si>
  <si>
    <t>72541016</t>
  </si>
  <si>
    <t>Baterie dřezová stoján. ruční, pák., bez otv. odp., chrom</t>
  </si>
  <si>
    <t>72541017</t>
  </si>
  <si>
    <t>Baterie pro výlevk. násť., nástěná, pák,chrom</t>
  </si>
  <si>
    <t>725829202R00</t>
  </si>
  <si>
    <t>Montáž baterie umýv.,dřez, výlev.</t>
  </si>
  <si>
    <t>72541018</t>
  </si>
  <si>
    <t>Baterie sprchová nástěnná ruční, pák.,chrom, sprch. růž.,propoj. had.., kompl. set</t>
  </si>
  <si>
    <t>725849200R00</t>
  </si>
  <si>
    <t>Montáž baterií sprchových, nastavitelná výška</t>
  </si>
  <si>
    <t>72541019</t>
  </si>
  <si>
    <t>Sprch. vent.. tlač., sprch.hlav. antivandal., chrom, propojení., kompl. set</t>
  </si>
  <si>
    <t>72584920.R00</t>
  </si>
  <si>
    <t>Montáž baterií sprchových tlačných , včet. spr.hlav</t>
  </si>
  <si>
    <t>72541020</t>
  </si>
  <si>
    <t>Hydrant D25, stálotv.had. dl.30 m, (D+M)</t>
  </si>
  <si>
    <t>725814125R00</t>
  </si>
  <si>
    <t>Ventil pračkový DN 20</t>
  </si>
  <si>
    <t>725814107R00</t>
  </si>
  <si>
    <t>Ventil rohový DN 15 x DN 10</t>
  </si>
  <si>
    <t>725980122R00</t>
  </si>
  <si>
    <t>Dvířka z plastu, 200 x 300 mm</t>
  </si>
  <si>
    <t>998725202R00</t>
  </si>
  <si>
    <t>Přesun hmot pro zařizovací předměty v objektech výšky do 12 m</t>
  </si>
  <si>
    <t>M2411</t>
  </si>
  <si>
    <t>VZT jednotka ve venkovním provedení</t>
  </si>
  <si>
    <t>M2412</t>
  </si>
  <si>
    <t>Kulisový tlumič hluku 1468x1120/2000 - 9x kulisa 100x1120/2000 s náběhy, (útlum 35 db(A)/250 Hz, dp = 32 Pa)</t>
  </si>
  <si>
    <t>M2413</t>
  </si>
  <si>
    <t>Kulisový tlumič hluku 1162x1000/2000  - 7x kulisa 100x1000/2000 s náběhy, (útlum 33 db(A)/250 Hz, dp= 43 Pa)</t>
  </si>
  <si>
    <t>M2414</t>
  </si>
  <si>
    <t>Kulisový tlumič hluku 1162x397/1000  - 7x kulisa 100x397/2000 s náběhy, (útlum 18 db(A)/250 Hz, dp= 4 Pa)</t>
  </si>
  <si>
    <t>M2415</t>
  </si>
  <si>
    <t>Odvodní pozinkovaná vyústka do kruhového potrubí rozměrů 800x200 mm, jednořadá, včetně regulace,, barva RAL dle stavby</t>
  </si>
  <si>
    <t>M2416</t>
  </si>
  <si>
    <t>Dýza s dalekým dosahem průměru O315 mm, hliníková, barva RAL 9010, včetně sedla průměru O315 mm</t>
  </si>
  <si>
    <t>M2417</t>
  </si>
  <si>
    <t>Šikmý výfukový kus rozměrů 450x397 mm, včetně síta proti hmyzu</t>
  </si>
  <si>
    <t>M2418</t>
  </si>
  <si>
    <t>Šikmý výfukový kus rozměrů 500x505 mm, včetně síta proti hmyzu</t>
  </si>
  <si>
    <t>M2419</t>
  </si>
  <si>
    <t>Krycí mřížka čtyřhranná rozměrů 550x550 mm, včetně upínacího rámečku</t>
  </si>
  <si>
    <t>M24110</t>
  </si>
  <si>
    <t>Šikmý sací kus rozměrů 244x703 mm, včetně síta proti hmyzu</t>
  </si>
  <si>
    <t>M24130</t>
  </si>
  <si>
    <t>Čtyřhranné pozinkované potrubí skupiny I, včetně tvarovek</t>
  </si>
  <si>
    <t>M24131</t>
  </si>
  <si>
    <t>Kruhové spiro potrubí průměru O450, v těsném provedení s gumovými manžetami, včetně tvarovek</t>
  </si>
  <si>
    <t>M24132</t>
  </si>
  <si>
    <t>Kruhové spiro potrubí průměru O630, v těsném provedení s gumovými manžetami, včetně tvarovek</t>
  </si>
  <si>
    <t>M24133</t>
  </si>
  <si>
    <t>Kruhové spiro potrubí průměru O710, v těsném provedení s gumovými manžetami, včetně tvarovek</t>
  </si>
  <si>
    <t>M24134</t>
  </si>
  <si>
    <t>Kruhové spiro potrubí průměru O800, v těsném provedení s gumovými manžetami, včetně tvarovek</t>
  </si>
  <si>
    <t>M24135</t>
  </si>
  <si>
    <t>Kruhové spiro potrubí průměru O900, v těsném provedení s gumovými manžetami, včetně tvarovek</t>
  </si>
  <si>
    <t>M24136</t>
  </si>
  <si>
    <t>Kruhové spiro potrubí průměru O1000, v těsném provedení s gumovými manžetami, včetně tvarovek</t>
  </si>
  <si>
    <t>M24137</t>
  </si>
  <si>
    <t>Kruhové spiro potrubí průměru O1120, v těsném provedení s gumovými manžetami, včetně tvarovek</t>
  </si>
  <si>
    <t>M24138</t>
  </si>
  <si>
    <t>Tepelná/hluková izolace - minerální vlna tl. 100 mm s oplechováním</t>
  </si>
  <si>
    <t>M24139</t>
  </si>
  <si>
    <t>Montážní, těsnící a spojovací materiál</t>
  </si>
  <si>
    <t>M24140</t>
  </si>
  <si>
    <t>Montáž VZT</t>
  </si>
  <si>
    <t>M2421</t>
  </si>
  <si>
    <t>M2422</t>
  </si>
  <si>
    <t>Kulisový tlumič hluku 915x865/1250 - 6x kulisa 100x865/1250 s náběhy, (útlum 27 dB(A)/250 Hz, dp = 13 Pa)</t>
  </si>
  <si>
    <t>M2423</t>
  </si>
  <si>
    <t>Kulisový tlumič hluku 765x815/1000 - 5x kulisa 100x815/1000 s náběhy, (útlum 22 dB(A)/250 Hz, dp = 18 Pa)</t>
  </si>
  <si>
    <t>M2424</t>
  </si>
  <si>
    <t>Šikmý výfukový kus rozměrů 915x865 mm, včetně síta proti hmyzu</t>
  </si>
  <si>
    <t>M2425</t>
  </si>
  <si>
    <t>Šikmý sací kus rozměrů 765x815 mm, včetně síta proti hmyzu</t>
  </si>
  <si>
    <t>M2426</t>
  </si>
  <si>
    <t>Regulační klapka čtyřhranná ruční 800x400 mm</t>
  </si>
  <si>
    <t>M2427</t>
  </si>
  <si>
    <t>Regulační klapka čtyřhranná ruční 630x250 mm</t>
  </si>
  <si>
    <t>M2428</t>
  </si>
  <si>
    <t>Regulační klapka čtyřhranná ruční 500x250 mm</t>
  </si>
  <si>
    <t>M2429</t>
  </si>
  <si>
    <t>Regulační klapka čtyřhranná ruční 500x400 mm</t>
  </si>
  <si>
    <t>M24210</t>
  </si>
  <si>
    <t>Přívodní pozinkovaná vyústka do kruhového potrubí rozměrů 625x75 mm, dvouřadá, včetně regulace,, barva RAL dle stavby</t>
  </si>
  <si>
    <t>M24211</t>
  </si>
  <si>
    <t>Vířivý anemostat přívodní s čtvercovou čelní deskou rozměrů 600x600 mm, počet lamel 24, provedení, lamel typu A, barva RAL dle stavby</t>
  </si>
  <si>
    <t>- včetně čtvercového plenum boxu rozměrů 600x600 mm, velikost připojovacího hrdla O200, přívodní s perforovaným plechem, připojení horizontální, bez těsnění s klapkou</t>
  </si>
  <si>
    <t>M24212</t>
  </si>
  <si>
    <t>Plastový talířový ventil přívodní O125</t>
  </si>
  <si>
    <t>M24213</t>
  </si>
  <si>
    <t>Plastový talířový ventil odvodní O125</t>
  </si>
  <si>
    <t>M24214</t>
  </si>
  <si>
    <t>Plastový talířový ventil odvodní O160</t>
  </si>
  <si>
    <t>M24215</t>
  </si>
  <si>
    <t>Plastový talířový ventil přívodní O125, včetně zděře</t>
  </si>
  <si>
    <t>M24216</t>
  </si>
  <si>
    <t>Plastový talířový ventil přívodní O160, včetně zděře</t>
  </si>
  <si>
    <t>M24217</t>
  </si>
  <si>
    <t>Plastový talířový ventil odvodní O125, včetně zděře</t>
  </si>
  <si>
    <t>M24218</t>
  </si>
  <si>
    <t>Plastový talířový ventil odvodní O200, včetně zděře</t>
  </si>
  <si>
    <t>M24219</t>
  </si>
  <si>
    <t>Stěnová mřížka hliníková rozměrů 500x200 mm, jednořadá, upínání pružinami, včetně upínacího rámečku,, typ tvarování lamel 2, rozteč lamel 20,0 mm, provedení uzavřené, barva RAL dle stavby</t>
  </si>
  <si>
    <t>M24220</t>
  </si>
  <si>
    <t>Stěnová mřížka hliníková rozměrů 300x150 mm, jednořadá, upínání pružinami, včetně upínacího rámečku,, typ tvarování lamel 2, rozteč lamel 20,0 mm, provedení uzavřené, barva RAL dle stavby</t>
  </si>
  <si>
    <t>M24221</t>
  </si>
  <si>
    <t>Požární větrací mřížka rozměrů 500x220 mm, třída EI 90 S, základní mechanické ruční a teplotní, provedení s tavnou pojistkou a spouštěcí pružinou</t>
  </si>
  <si>
    <t>M24222</t>
  </si>
  <si>
    <t>Požární klapka hranatá rozměrů 800x200 mm, třída EI 90 S, základní mechanické ruční a teplotní, provedení s tavnou pojistkou a spouštěcí pružinou</t>
  </si>
  <si>
    <t>M24223</t>
  </si>
  <si>
    <t>Požární klapka hranatá rozměrů 630x160 mm, třída EI 90 S, základní mechanické ruční a teplotní, provedení s tavnou pojistkou a spouštěcí pružinou</t>
  </si>
  <si>
    <t>M24224</t>
  </si>
  <si>
    <t>Požární klapka hranatá rozměrů 630x400 mm, třída EI 90 S, základní mechanické ruční a teplotní, provedení s tavnou pojistkou a spouštěcí pružinou</t>
  </si>
  <si>
    <t>M24225</t>
  </si>
  <si>
    <t>Požární klapka hranatá rozměrů 710x200 mm, třída EI 90 S, základní mechanické ruční a teplotní, provedení s tavnou pojistkou a spouštěcí pružinou</t>
  </si>
  <si>
    <t>M24226</t>
  </si>
  <si>
    <t>Požární klapka hranatá rozměrů 500x200 mm, třída EI 90 S, základní mechanické ruční a teplotní, provedení s tavnou pojistkou a spouštěcí pružinou</t>
  </si>
  <si>
    <t>M24227</t>
  </si>
  <si>
    <t>Požární klapka hranatá rozměrů 280x200 mm, třída EI 90 S, základní mechanické ruční a teplotní, provedení s tavnou pojistkou a spouštěcí pružinou</t>
  </si>
  <si>
    <t>M24228</t>
  </si>
  <si>
    <t>M24229</t>
  </si>
  <si>
    <t>Kruhové spiro potrubí průměru O125, v těsném provedení s gumovými manžetami, včetně tvarovek</t>
  </si>
  <si>
    <t>M24230</t>
  </si>
  <si>
    <t>Kruhové spiro potrubí průměru O160, v těsném provedení s gumovými manžetami, včetně tvarovek</t>
  </si>
  <si>
    <t>M24231</t>
  </si>
  <si>
    <t>Kruhové spiro potrubí průměru O200, v těsném provedení s gumovými manžetami, včetně tvarovek</t>
  </si>
  <si>
    <t>M24232</t>
  </si>
  <si>
    <t>Kruhové spiro potrubí průměru O225, v těsném provedení s gumovými manžetami, včetně tvarovek</t>
  </si>
  <si>
    <t>M24233</t>
  </si>
  <si>
    <t>Ohebná tepelně/hlukově tlumicí Al hadice O125, tl. izolace 25 mm</t>
  </si>
  <si>
    <t>M24234</t>
  </si>
  <si>
    <t>Ohebná tepelně/hlukově tlumicí Al hadice O160, tl. izolace 25 mm</t>
  </si>
  <si>
    <t>M24235</t>
  </si>
  <si>
    <t>Ohebná tepelně/hlukově tlumicí Al hadice O200, tl. izolace 25 mm</t>
  </si>
  <si>
    <t>M24236</t>
  </si>
  <si>
    <t>M24237</t>
  </si>
  <si>
    <t>M24238</t>
  </si>
  <si>
    <t>M2431</t>
  </si>
  <si>
    <t>M2432</t>
  </si>
  <si>
    <t>Kulisový tlumič hluku 650x600/1250 - 4x kulisa 100x600/1250 s náběhy, (útlum 22 dB(A)/250 Hz, dp = 6 Pa)</t>
  </si>
  <si>
    <t>M2433</t>
  </si>
  <si>
    <t>Kulisový tlumič hluku 500x550/1000 - 3x kulisa 100x550/1000 s náběhy, (útlum 17 dB(A)/250 Hz, dp = 9 Pa)</t>
  </si>
  <si>
    <t>M2434</t>
  </si>
  <si>
    <t>Šikmý výfukový kus rozměrů 650x600 mm, včetně síta proti hmyzu</t>
  </si>
  <si>
    <t>M2435</t>
  </si>
  <si>
    <t>Šikmý sací kus rozměrů 500x550 mm, včetně síta proti hmyzu</t>
  </si>
  <si>
    <t>M2436</t>
  </si>
  <si>
    <t>Přívodní pozinkovaná vyústka do kruhového potrubí rozměrů 800x100 mm, dvouřadá, včetně regulace,, barva RAL dle stavby</t>
  </si>
  <si>
    <t>M2437</t>
  </si>
  <si>
    <t>Odvodní pozinkovaná vyústka do kruhového potrubí rozměrů 800x100 mm, jednořadá, včetně regulace,, barva RAL dle stavby</t>
  </si>
  <si>
    <t>M2438</t>
  </si>
  <si>
    <t>M2439</t>
  </si>
  <si>
    <t>M24310</t>
  </si>
  <si>
    <t>Plastový talířový ventil odvodní O160, včetně zděře</t>
  </si>
  <si>
    <t>M24311</t>
  </si>
  <si>
    <t>M24312</t>
  </si>
  <si>
    <t>Stěnová mřížka hliníková rozměrů 500x150 mm, jednořadá, upínání pružinami, včetně upínacího rámečku,, typ tvarování lamel 2, rozteč lamel 20,0 mm, provedení uzavřené, barva RAL dle stavby</t>
  </si>
  <si>
    <t>M24313</t>
  </si>
  <si>
    <t>M24314</t>
  </si>
  <si>
    <t>Stěnová mřížka hliníková rozměrů 800x200 mm, jednořadá, upínání pružinami, včetně upínacího rámečku,, typ tvarování lamel 2, rozteč lamel 20,0 mm, provedení uzavřené, barva RAL dle stavby</t>
  </si>
  <si>
    <t>M24315</t>
  </si>
  <si>
    <t>M24316</t>
  </si>
  <si>
    <t>M24317</t>
  </si>
  <si>
    <t>M24318</t>
  </si>
  <si>
    <t>M24319</t>
  </si>
  <si>
    <t>Kruhové spiro potrubí průměru O315, v těsném provedení s gumovými manžetami, včetně tvarovek</t>
  </si>
  <si>
    <t>M24320</t>
  </si>
  <si>
    <t>Kruhové spiro potrubí průměru O355, v těsném provedení s gumovými manžetami, včetně tvarovek</t>
  </si>
  <si>
    <t>M24321</t>
  </si>
  <si>
    <t>Kruhové spiro potrubí průměru O400, v těsném provedení s gumovými manžetami, včetně tvarovek</t>
  </si>
  <si>
    <t>M24322</t>
  </si>
  <si>
    <t>M24323</t>
  </si>
  <si>
    <t>M24324</t>
  </si>
  <si>
    <t>M24325</t>
  </si>
  <si>
    <t>M24326</t>
  </si>
  <si>
    <t>M24327</t>
  </si>
  <si>
    <t>M2441</t>
  </si>
  <si>
    <t>Diagonální potrubní ventilátor do kruhového potrubí průměru O355 mm, IP54</t>
  </si>
  <si>
    <t>M2441a</t>
  </si>
  <si>
    <t>Regulační klapka těsná čtyřhranná rozměrů 1000x355 mm, provedení na servopohon</t>
  </si>
  <si>
    <t>M2442</t>
  </si>
  <si>
    <t>Diagonální tříotáčkový potrubní ventilátor do kruhového potrubí průměru O200 mm, IP44</t>
  </si>
  <si>
    <t>M2442a</t>
  </si>
  <si>
    <t>Regulační klapka těsná čtyřhranná rozměrů 400x200 mm, provedení na servopohon</t>
  </si>
  <si>
    <t>M2443</t>
  </si>
  <si>
    <t>M2443a</t>
  </si>
  <si>
    <t>M2444</t>
  </si>
  <si>
    <t>M2444a</t>
  </si>
  <si>
    <t>M2445</t>
  </si>
  <si>
    <t>M2445a</t>
  </si>
  <si>
    <t>M2446</t>
  </si>
  <si>
    <t>Protidešťová žaluzie hliníková rozměrů 1000x355 mm, včetně upínacího rámečku a síta proti hmyzu,, barva RAL dle stavby</t>
  </si>
  <si>
    <t>M2447</t>
  </si>
  <si>
    <t>Protidešťová žaluzie hliníková rozměrů 800x355 mm, včetně upínacího rámečku a síta proti hmyzu,, barva RAL dle stavby</t>
  </si>
  <si>
    <t>M2448</t>
  </si>
  <si>
    <t>Protidešťová žaluzie hliníková rozměrů 400x200 mm, včetně upínacího rámečku a síta proti hmyzu,, barva RAL dle stavby</t>
  </si>
  <si>
    <t>M2449</t>
  </si>
  <si>
    <t>M24410</t>
  </si>
  <si>
    <t>Krycí mřížka čtyřhranná rozměrů 1000x355 mm, včetně upínacího rámečku</t>
  </si>
  <si>
    <t>M24411</t>
  </si>
  <si>
    <t>Krycí mřížka čtyřhranná rozměrů 400x200 mm, včetně upínacího rámečku</t>
  </si>
  <si>
    <t>M24412</t>
  </si>
  <si>
    <t>Tlumič hluku do kruhového potrubí průměru O355 mm, délka 900 mm</t>
  </si>
  <si>
    <t>M24413</t>
  </si>
  <si>
    <t>Tlumič hluku do kruhového potrubí průměru O200 mm, délka 900 mm</t>
  </si>
  <si>
    <t>M24414</t>
  </si>
  <si>
    <t>Tlumič hluku do kruhového potrubí průměru O200 mm, délka 600 mm</t>
  </si>
  <si>
    <t>M24415</t>
  </si>
  <si>
    <t>Šikmý sací kus se sítem průměru O355 mm</t>
  </si>
  <si>
    <t>M24416</t>
  </si>
  <si>
    <t>Odvodní pozinkovaná vyústka do kruhového potrubí rozměrů 625x75 mm, jednořadá, včetně regulace,, barva RAL dle stavby</t>
  </si>
  <si>
    <t>M24417</t>
  </si>
  <si>
    <t>Šikmý sací kus se sítem průměru O200 mm</t>
  </si>
  <si>
    <t>M24418</t>
  </si>
  <si>
    <t>M24419</t>
  </si>
  <si>
    <t>M24420</t>
  </si>
  <si>
    <t>M24421</t>
  </si>
  <si>
    <t>Protipožární izolace - minerální vlna tl. 60 mm s Al polepem, tloušťka dle požadované požární, odolnosti</t>
  </si>
  <si>
    <t>M24422</t>
  </si>
  <si>
    <t>M24423</t>
  </si>
  <si>
    <t>M2451</t>
  </si>
  <si>
    <t>Odvlhčovací nástěnná jednotka, v provedení krytu bílý plast</t>
  </si>
  <si>
    <t>M2452</t>
  </si>
  <si>
    <t>M2453</t>
  </si>
  <si>
    <t>M24O1</t>
  </si>
  <si>
    <t>Náklady na dopravu</t>
  </si>
  <si>
    <t>M24O2</t>
  </si>
  <si>
    <t>Zvedací a manipulační technika</t>
  </si>
  <si>
    <t>M24O3</t>
  </si>
  <si>
    <t>Požární ucpávky</t>
  </si>
  <si>
    <t>M24O4</t>
  </si>
  <si>
    <t>Zkoušky technologie zařízení</t>
  </si>
  <si>
    <t>M24O5</t>
  </si>
  <si>
    <t>Uvedení do provozu zařízení VZT vč. zaregulování systému</t>
  </si>
  <si>
    <t>M24O6</t>
  </si>
  <si>
    <t>Zaškolení obsluhy pracovníků objednatele</t>
  </si>
  <si>
    <t>M24O7</t>
  </si>
  <si>
    <t>Dokumentace skutečného provedení stavby</t>
  </si>
  <si>
    <t>73243001</t>
  </si>
  <si>
    <t>Rozdělovač topné vody DN150, délka 3,30m - iz čedič.vatou, překrytí Al plechem</t>
  </si>
  <si>
    <t>73243002</t>
  </si>
  <si>
    <t>Sběrač topné vody DN150, délka 3,60 m - iz čedič.vatou, překrytí Al plechem</t>
  </si>
  <si>
    <t>73243003</t>
  </si>
  <si>
    <t>Hydraulický vyrovnávač DN200 / 1,55m, průtok 20m3/hod</t>
  </si>
  <si>
    <t>73243004</t>
  </si>
  <si>
    <t>Čerpadlo mokroběž.s fr.měničem DN32,Q= 4,5 m3/hod, H = 8 m</t>
  </si>
  <si>
    <t>73243005</t>
  </si>
  <si>
    <t>Čerpadlo mokroběž.s fr.měničem DN 40,Q= 7,2 m3/hod, H = 8 m</t>
  </si>
  <si>
    <t>73243006</t>
  </si>
  <si>
    <t>Čerpadlo mokroběž.s fr.měničem DN25,Q= 2 m3/hod, H = 4 m</t>
  </si>
  <si>
    <t>73243007</t>
  </si>
  <si>
    <t>Montáž čerpadel oběhových</t>
  </si>
  <si>
    <t>POL1_7</t>
  </si>
  <si>
    <t>73243008</t>
  </si>
  <si>
    <t>Trojcestná směšovací klapka DN 40 RV se servopohonem</t>
  </si>
  <si>
    <t>73243009</t>
  </si>
  <si>
    <t>Trojcestná směšovací klapka DN 25 RV se servopohonem</t>
  </si>
  <si>
    <t>998732202R00</t>
  </si>
  <si>
    <t>Přesun hmot pro strojovny v objektech výšky do 12 m</t>
  </si>
  <si>
    <t>800-731</t>
  </si>
  <si>
    <t>73343001</t>
  </si>
  <si>
    <t>Potrubí závit. bezešvé běžné v kotelnách DN 25  (5/4")</t>
  </si>
  <si>
    <t>73343002</t>
  </si>
  <si>
    <t>Potrubí závit. bezešvé běžné v kotelnách DN 32  (5/4")</t>
  </si>
  <si>
    <t>73343003</t>
  </si>
  <si>
    <t>Potrubí závit. bezešvé běžné v kotelnách DN 40  (6/4")</t>
  </si>
  <si>
    <t>73343004</t>
  </si>
  <si>
    <t>Potrubí závit. bezešvé běžné v kotelnách DN 50  (2")</t>
  </si>
  <si>
    <t>73343005</t>
  </si>
  <si>
    <t>Tlaková zkouška potrubí ocel.závitového DN 50</t>
  </si>
  <si>
    <t>73343006</t>
  </si>
  <si>
    <t>Potrubí průměr 16x2</t>
  </si>
  <si>
    <t>73343007</t>
  </si>
  <si>
    <t>Potrubí průměr 20x2,25</t>
  </si>
  <si>
    <t>73343008</t>
  </si>
  <si>
    <t>Potrubí průměr 25x2,5</t>
  </si>
  <si>
    <t>73343009</t>
  </si>
  <si>
    <t>Potrubí průměr 32x3</t>
  </si>
  <si>
    <t>73343010</t>
  </si>
  <si>
    <t>Potrubí průměr 40x4</t>
  </si>
  <si>
    <t>73343011</t>
  </si>
  <si>
    <t>Potrubí průměr 50x4,5</t>
  </si>
  <si>
    <t>73343012</t>
  </si>
  <si>
    <t>Tlaková zkouška těsnost.potrubí do DN 50</t>
  </si>
  <si>
    <t>73343013</t>
  </si>
  <si>
    <t>Protipožární průchodky pro potrubí do DN 50</t>
  </si>
  <si>
    <t>73343014</t>
  </si>
  <si>
    <t>Tmel těsnící pro zatmelení průchodů přes požár.úseky(odolnost 180 min.)</t>
  </si>
  <si>
    <t>73343015</t>
  </si>
  <si>
    <t>Montáž potrubí HZS</t>
  </si>
  <si>
    <t>998733203R00</t>
  </si>
  <si>
    <t>Přesun hmot pro rozvody potrubí v objektech výšky do 24 m</t>
  </si>
  <si>
    <t>73443001</t>
  </si>
  <si>
    <t>Montáž armatur závitových,s 1závitem,do  G 1"</t>
  </si>
  <si>
    <t>73443002</t>
  </si>
  <si>
    <t>Montáž armatur závitových,se 2závity, do G 2"</t>
  </si>
  <si>
    <t>73443003</t>
  </si>
  <si>
    <t>Ventil odvzdušňovací autom. G3/8" OV</t>
  </si>
  <si>
    <t>73443004</t>
  </si>
  <si>
    <t>Odvzdušňovací nádobky z trub.ocelových do DN 70</t>
  </si>
  <si>
    <t>73443005</t>
  </si>
  <si>
    <t>Hlavice ovládání termostatická pro otopná tělesa s vestaveným ventilem, individulně nastavitelná, teplota</t>
  </si>
  <si>
    <t>73443006</t>
  </si>
  <si>
    <t>Šroubení  uzavírací a regul. pro otopná tělesa se spodním připojením</t>
  </si>
  <si>
    <t>73443007</t>
  </si>
  <si>
    <t>Šroubení  přímé, G 1/2</t>
  </si>
  <si>
    <t>73443008</t>
  </si>
  <si>
    <t>Kohouty plnící a vypouštěcí G 1/2</t>
  </si>
  <si>
    <t>73443009</t>
  </si>
  <si>
    <t>Filtr závitový DN 25 (G 1")</t>
  </si>
  <si>
    <t>73443010</t>
  </si>
  <si>
    <t>Filtr závitový DN 32 (G 5/4")</t>
  </si>
  <si>
    <t>73443011</t>
  </si>
  <si>
    <t>Filtr závitový DN 40 (G 6/4")</t>
  </si>
  <si>
    <t>73443012</t>
  </si>
  <si>
    <t>Filtr závitový DN 50 (G 2")</t>
  </si>
  <si>
    <t>73443013</t>
  </si>
  <si>
    <t>Kulový kohout pro vytápění DN25 ( G1" )</t>
  </si>
  <si>
    <t>73443014</t>
  </si>
  <si>
    <t>Kulový kohout pro vytápění DN32 ( G5/4" )</t>
  </si>
  <si>
    <t>73443015</t>
  </si>
  <si>
    <t>Kulový kohout pro vytápění DN40 ( G6/4" )</t>
  </si>
  <si>
    <t>73443016</t>
  </si>
  <si>
    <t>Kulový kohout pro vytápění DN50 ( G2" )</t>
  </si>
  <si>
    <t>73443017</t>
  </si>
  <si>
    <t>Uzavírací klapka přírub. MPK DN 80</t>
  </si>
  <si>
    <t>73443018</t>
  </si>
  <si>
    <t>Vyvažovací ventil DN 15</t>
  </si>
  <si>
    <t>73443019</t>
  </si>
  <si>
    <t>Vyvažovací ventil DN 20</t>
  </si>
  <si>
    <t>73443020</t>
  </si>
  <si>
    <t>Vyvažovací ventil DN 25</t>
  </si>
  <si>
    <t>73443021</t>
  </si>
  <si>
    <t>Vyvažovací ventil DN 32</t>
  </si>
  <si>
    <t>73443022</t>
  </si>
  <si>
    <t>Teploměr dvoukovový DTR,pevný stonek 160 mm</t>
  </si>
  <si>
    <t>73443023</t>
  </si>
  <si>
    <t>Tlakoměr diferenční č. 03360, D 60</t>
  </si>
  <si>
    <t>73443024</t>
  </si>
  <si>
    <t>Návarky M 20x1,5</t>
  </si>
  <si>
    <t>73443025</t>
  </si>
  <si>
    <t>Návarky s trubkovým závitem G 1/2</t>
  </si>
  <si>
    <t>998734203R00</t>
  </si>
  <si>
    <t>Přesun hmot pro armatury v objektech výšky do 4 m</t>
  </si>
  <si>
    <t>73543001</t>
  </si>
  <si>
    <t>Otopné deskové ocelové panely dvojité s jednou přídavnou plochou výška 600 mm, délka 600 mm</t>
  </si>
  <si>
    <t>73543002</t>
  </si>
  <si>
    <t>Otopné deskové ocelové panely dvojité s jednou přídavnou plochou výška 600 mm, délka 800 mm</t>
  </si>
  <si>
    <t>73543003</t>
  </si>
  <si>
    <t>Otopné deskové ocelové panely dvojité s jednou přídavnou plochou výška 900 mm, délka 400 mm</t>
  </si>
  <si>
    <t>73543004</t>
  </si>
  <si>
    <t>Otopné deskové ocelové panely dvojité s jednou přídavnou plochou výška 900 mm, délka 700 mm</t>
  </si>
  <si>
    <t>73543005</t>
  </si>
  <si>
    <t>Otopné deskové ocelové panely dvojité s jednou přídavnou plochou výška 900 mm, délka 900 mm</t>
  </si>
  <si>
    <t>73543006</t>
  </si>
  <si>
    <t>Otopné deskové ocelové panely dvojité se dvěma přídavnými plochami výška 600 mm, délka 1600 mm</t>
  </si>
  <si>
    <t>73543007</t>
  </si>
  <si>
    <t>Otopné deskové ocelové panely dvojité se dvěma přídavnými plochami výška 900 mm, délka 400 mm</t>
  </si>
  <si>
    <t>73543008</t>
  </si>
  <si>
    <t>Otopné deskové ocelové panely dvojité se dvěma přídavnými plochami výška 900 mm, délka 600 mm</t>
  </si>
  <si>
    <t>73543009</t>
  </si>
  <si>
    <t>Otopné deskové ocelové panely dvojité se dvěma přídavnými plochami výška 900 mm, délka 700 mm</t>
  </si>
  <si>
    <t>73543010</t>
  </si>
  <si>
    <t>Otopné deskové ocelové panely dvojité se dvěma přídavnými plochami výška 900 mm, délka 800 mm</t>
  </si>
  <si>
    <t>73543011</t>
  </si>
  <si>
    <t>Otopné deskové ocelové panely dvojité se dvěma přídavnými plochami výška 900 mm, délka 900 mm</t>
  </si>
  <si>
    <t>73543012</t>
  </si>
  <si>
    <t>Otopné deskové ocelové panely dvojité se dvěma přídavnými plochami výška 900 mm, délka 1100 mm</t>
  </si>
  <si>
    <t>73543013</t>
  </si>
  <si>
    <t>Otopné deskové ocelové panely dvojité se dvěma přídavnými plochami výška 900 mm, délka 1200 mm</t>
  </si>
  <si>
    <t>73543014</t>
  </si>
  <si>
    <t>Otopné deskové ocelové panely trojité s přidavnou plochou tři lamely výška 900 mm, délka 1200 mm</t>
  </si>
  <si>
    <t>73543015</t>
  </si>
  <si>
    <t>Stojanové konvektory výška = 200 mm, hloubka =200 mm, délka 2000 mm</t>
  </si>
  <si>
    <t>73543016</t>
  </si>
  <si>
    <t>Montáž těles otopných deskových těles do 2040 mm</t>
  </si>
  <si>
    <t>735430151</t>
  </si>
  <si>
    <t>Dveřní clona l= 2000 mm s nástěnným panelovým ovladačem</t>
  </si>
  <si>
    <t>Dveřní clona l= 2000 mm s nástěnným panelovým ovladačem  , včetně dodatečně nivelovatelných  podstropních závěsů, elelektrického 2-cestného ventilu, dveřního kontaktu  a magnetického přepínače , příkon 36,2 kW</t>
  </si>
  <si>
    <t>998735202R00</t>
  </si>
  <si>
    <t>Přesun hmot pro otopná tělesa v objektech výšky do 12 m</t>
  </si>
  <si>
    <t>78343001</t>
  </si>
  <si>
    <t>Nátěr syntet. potrubí do DN 50 mm  Z+2x +1x email</t>
  </si>
  <si>
    <t>78343002</t>
  </si>
  <si>
    <t>Nátěr syntetický potrubí do DN 50 mm základní</t>
  </si>
  <si>
    <t>71343001</t>
  </si>
  <si>
    <t>Iz.tep.potrubí d16/20</t>
  </si>
  <si>
    <t>71343002</t>
  </si>
  <si>
    <t>Iz.tep.potrubí d20/20</t>
  </si>
  <si>
    <t>71343003</t>
  </si>
  <si>
    <t>Iz.tep.potrubí d25/20</t>
  </si>
  <si>
    <t>71343004</t>
  </si>
  <si>
    <t>Iz.tep.potrubí d32/20</t>
  </si>
  <si>
    <t>71343005</t>
  </si>
  <si>
    <t>Iz.tep.potrubí d40/20</t>
  </si>
  <si>
    <t>71343006</t>
  </si>
  <si>
    <t>Iz.tep.potrubí d50/20</t>
  </si>
  <si>
    <t>71343007</t>
  </si>
  <si>
    <t>Rohož minerální s Al povrch, tloušťka 60 mm pro potrubí vedené v technické místnosti a ve venkovním, prostoru</t>
  </si>
  <si>
    <t>998713203R00</t>
  </si>
  <si>
    <t>Přesun hmot pro izolace tepelné v objektech výšky do 24 m</t>
  </si>
  <si>
    <t>76743001</t>
  </si>
  <si>
    <t>KDK MTZ atyp hmotnost do 5 kg</t>
  </si>
  <si>
    <t>76743002</t>
  </si>
  <si>
    <t>Dodávka dopln.konstrukcí do 5 kg</t>
  </si>
  <si>
    <t>76743003</t>
  </si>
  <si>
    <t>Objímka pro potrubí DN 50, pozinkovaná s protihl. ochranou,</t>
  </si>
  <si>
    <t>HZS43001</t>
  </si>
  <si>
    <t>Stavění lešení</t>
  </si>
  <si>
    <t>HZS43002</t>
  </si>
  <si>
    <t>Zednické výpomoci, (průrazy, drážky)</t>
  </si>
  <si>
    <t>HZS43003</t>
  </si>
  <si>
    <t>HZS-zkousky v ramci montaz.praci TOPNÁ ZKOUŠKA</t>
  </si>
  <si>
    <t>HZS43004</t>
  </si>
  <si>
    <t>Montážní a demontážní práce ostatní nezahrnuté v položkách</t>
  </si>
  <si>
    <t>HZS43005</t>
  </si>
  <si>
    <t>Zaškolení obsluhy</t>
  </si>
  <si>
    <t>M360101001</t>
  </si>
  <si>
    <t>Kabelový snímač teploty odporový Ni1000/5000ppm, rozsah -30 až 130°C, IP65 - délka kabelu 8m</t>
  </si>
  <si>
    <t>POL1_9</t>
  </si>
  <si>
    <t>M360101002</t>
  </si>
  <si>
    <t>Převodník Ni1000/5000ppm -30 až +50°C/4 až 20 mA, IP65, napájení 11,5 až 30 V DC</t>
  </si>
  <si>
    <t>M360101003</t>
  </si>
  <si>
    <t>Modul galvan. oddělení proudové smyčky, vstup/výstup  0/4 - 10mA</t>
  </si>
  <si>
    <t>M360101004</t>
  </si>
  <si>
    <t>Modul galvan. oddělení proudové smyčky bez pomocného napájení s přenosem energie</t>
  </si>
  <si>
    <t>M360101005</t>
  </si>
  <si>
    <t>Snímač teploty prostorový odporový Ni1000/5000ppm, rozsah -50 až +50°C, výstup 4 až 20 mA, venkovní, IP65</t>
  </si>
  <si>
    <t>M360101006</t>
  </si>
  <si>
    <t>Havarijní termostat jímkový, 95 °C, ruční reset</t>
  </si>
  <si>
    <t>M360101007</t>
  </si>
  <si>
    <t>Snímač teploty do jímky, odporový Ni1000/5000ppm, rozsah -30 až 130°C, stonek 100 mm, včetně jímky, G1/2", IP54</t>
  </si>
  <si>
    <t>M360101008</t>
  </si>
  <si>
    <t>Jímka G1/2"</t>
  </si>
  <si>
    <t>M360101009</t>
  </si>
  <si>
    <t>Snímač teploty příložný, odporový Ni1000/5000ppm, rozsah -30 až 130°C</t>
  </si>
  <si>
    <t>M360101010</t>
  </si>
  <si>
    <t>Protimrazový termostat -5 až 15 °C, krytí IP54</t>
  </si>
  <si>
    <t>M360101011</t>
  </si>
  <si>
    <t>Kanálové teplotní čidlo LG - Ni1000, -50 až +80 °C</t>
  </si>
  <si>
    <t>M360101012</t>
  </si>
  <si>
    <t>Snímač teploty prostorový odporový Ni1000/5000ppm, rozsah -50 až +70°C, venkovní IP54</t>
  </si>
  <si>
    <t>M360101013</t>
  </si>
  <si>
    <t>Ni1000/5000, snímač teploty stonkový, plastová hlavice, rozsah:-30+150°C, tř.B, IP65</t>
  </si>
  <si>
    <t>M360101014</t>
  </si>
  <si>
    <t>Termostat s nastavením žádané hodnoty pod krytem, rozsah nastavení 40 až 120°C</t>
  </si>
  <si>
    <t>M360101015</t>
  </si>
  <si>
    <t>Snímač tlaku piezokeramický rozsah 0 až 1000kPa, výstup 4 až 20mA</t>
  </si>
  <si>
    <t>M360101016</t>
  </si>
  <si>
    <t>Diferenční tlakový spínač pro vzduch 50 až 500 Pa</t>
  </si>
  <si>
    <t>M360101017</t>
  </si>
  <si>
    <t>Hydrostatický snímač hladiny piezokeramický výstup 4 až 20mA, rozsah 0 až 4m , ponorná sonda</t>
  </si>
  <si>
    <t>M360101018</t>
  </si>
  <si>
    <t>Spínač plovákový pro otevřené nádrže s přep. kontaktem 1P, IP54, svislý</t>
  </si>
  <si>
    <t>M360101019</t>
  </si>
  <si>
    <t>Ultrazvukový snímač pro kapaliny, měřící rozsah: 0,2…4 m (80 kHz), výstup: 4…20 mA,</t>
  </si>
  <si>
    <t>M360101020</t>
  </si>
  <si>
    <t>Zásuvný grafický displej / programátor pro místní zobrazení a naprogramování snímače</t>
  </si>
  <si>
    <t>M360101021</t>
  </si>
  <si>
    <t>Průtokový spínač pro kapaliny DN 32-200mm, PN 10, R1""</t>
  </si>
  <si>
    <t>M360101022</t>
  </si>
  <si>
    <t>Impulsní snímač pro vodoměr</t>
  </si>
  <si>
    <t>M360101023</t>
  </si>
  <si>
    <t>Prostorové čidlo kvality vzduchu CO2, napájení 24 V AC</t>
  </si>
  <si>
    <t>M360101024</t>
  </si>
  <si>
    <t>Kanálové čidlo teploty a relativní vlhkosti, napájení 24 V AC,-35 až 60 °C, 10 až 100 % r.v., výstup, teplota LG Ni 1000, výstup vlhkost 0 až 10 V DC</t>
  </si>
  <si>
    <t>M360101025</t>
  </si>
  <si>
    <t>Snímač teploty a vlhkosti kombinovaný 0-10V</t>
  </si>
  <si>
    <t>M360101026</t>
  </si>
  <si>
    <t>Klapkový pohon 24V, toč. 2-bod, 18 Nm, havar. fce</t>
  </si>
  <si>
    <t>M360101027</t>
  </si>
  <si>
    <t>Pohon pro klapky do DN 50, 150s, 3-bod / 230V</t>
  </si>
  <si>
    <t>M360101028</t>
  </si>
  <si>
    <t>Klapkový pohon, 10 Nm, přestavná doba 150 s, 24 V AC/DC, 2-, 3-bodové řízení</t>
  </si>
  <si>
    <t>M360101029</t>
  </si>
  <si>
    <t>Klapkový pohon, 10 Nm, přestavná doba 150 s, 24 V AC/DC, řízení 0 až 10 V</t>
  </si>
  <si>
    <t>M360101030</t>
  </si>
  <si>
    <t>Frekvenční měnič,1,1kW, filtr třídy A, IP55, bez panelu</t>
  </si>
  <si>
    <t>M360101031</t>
  </si>
  <si>
    <t>Frekvenční měnič,2,2kW, filtr třídy A, IP55, bez panelu</t>
  </si>
  <si>
    <t>M360101032</t>
  </si>
  <si>
    <t>Inteligentní ovládací panel k frekvenčnímu měniči</t>
  </si>
  <si>
    <t>M360101033</t>
  </si>
  <si>
    <t>Samoregulační kabel 15 W/m pro ochranu potrubí</t>
  </si>
  <si>
    <t>M360102a001</t>
  </si>
  <si>
    <t>Displej: 7", barevný, dotyková obrazovka, Rozhraní: Ethernet, 2× RS485Webserver</t>
  </si>
  <si>
    <t>M360102a002</t>
  </si>
  <si>
    <t>Zdroj UPS 1500VA/900W, 4 min, 1/1f, Line-int.</t>
  </si>
  <si>
    <t>M360102b001</t>
  </si>
  <si>
    <t>PC i7-4790/4G/500/7P+8P</t>
  </si>
  <si>
    <t>M360102b002</t>
  </si>
  <si>
    <t>Monitor 23" LED, 1920x1080, 5ms,300cd, bílý</t>
  </si>
  <si>
    <t>M360102b003</t>
  </si>
  <si>
    <t>Zdroj UPS 600VA/330W, 5 min, 1/1f, Line-int.</t>
  </si>
  <si>
    <t>M360102b004</t>
  </si>
  <si>
    <t>Router VPN, SPI Firewall, 4 portový 10/100Mb</t>
  </si>
  <si>
    <t>M360102c001</t>
  </si>
  <si>
    <t>Runtime systému vizualizačního sw (1 lokalita, 5 stanic, 5 uživatelů), instalace na PC, aktualizace, a technická podpora na 24 mesíců</t>
  </si>
  <si>
    <t>M360103a001</t>
  </si>
  <si>
    <t>Centrální jednotka 8xAI, 4xAO, 8xDI, 8xDO</t>
  </si>
  <si>
    <t>M360103a002</t>
  </si>
  <si>
    <t>Analogové vstupy 12xAI - 0…5V, 4...20mA</t>
  </si>
  <si>
    <t>M360103a003</t>
  </si>
  <si>
    <t>Digitální vstupy 24xDI 24VDC</t>
  </si>
  <si>
    <t>M360103a004</t>
  </si>
  <si>
    <t>Digitální výstupy 18xDO 24VDC 0,3A</t>
  </si>
  <si>
    <t>M360103a005</t>
  </si>
  <si>
    <t>Podomítkový modul, 2DI, 2RDO, RS485</t>
  </si>
  <si>
    <t>M360103a006</t>
  </si>
  <si>
    <t>Průmyslový ethernetový switch 4x100Mb s PoE</t>
  </si>
  <si>
    <t>M360103a007</t>
  </si>
  <si>
    <t>Rozvádeč skrínový 2000 x 800 x 400 mm, RAL 7035</t>
  </si>
  <si>
    <t>M360103a008</t>
  </si>
  <si>
    <t>Bocnice 2000 x 400, RAL 7035, balení 1 pár (2ks)</t>
  </si>
  <si>
    <t>M360103a009</t>
  </si>
  <si>
    <t>Víko dolní pro rozvádec 800 x 400 mm</t>
  </si>
  <si>
    <t>M360103a010</t>
  </si>
  <si>
    <t>Podstavec, rohový díl 100mm</t>
  </si>
  <si>
    <t>M360103a011</t>
  </si>
  <si>
    <t>Univerzální díl podstavce 100x800 mm,2 kusy</t>
  </si>
  <si>
    <t>M360103a012</t>
  </si>
  <si>
    <t>Univerzální díl podstavce 100x400 mm,2 kusy</t>
  </si>
  <si>
    <t>M360103a013</t>
  </si>
  <si>
    <t>Montážní panel</t>
  </si>
  <si>
    <t>M360103a014</t>
  </si>
  <si>
    <t>Držák montážního panelu</t>
  </si>
  <si>
    <t>M360103a015</t>
  </si>
  <si>
    <t>Kabelová forma</t>
  </si>
  <si>
    <t>M360103a016</t>
  </si>
  <si>
    <t>Transformátor 400V/230VAC</t>
  </si>
  <si>
    <t>M360103a017</t>
  </si>
  <si>
    <t>Modul spín.zdroje 24Vss/3A bez krytu 230VAC/24VDC 3A)</t>
  </si>
  <si>
    <t>M360103a018</t>
  </si>
  <si>
    <t>Přepěťová ochrana 3. stupeň 230V</t>
  </si>
  <si>
    <t>M360103a019</t>
  </si>
  <si>
    <t>Jistič 3pólový, In=50A</t>
  </si>
  <si>
    <t>M360103a020</t>
  </si>
  <si>
    <t>Vypínací spoušť 208-250V AC/DC</t>
  </si>
  <si>
    <t>M360103a021</t>
  </si>
  <si>
    <t>Kryt svorek pro 3-pólový</t>
  </si>
  <si>
    <t>M360103a022</t>
  </si>
  <si>
    <t>Pomocný kontakt 1Z+1R</t>
  </si>
  <si>
    <t>M360103a023</t>
  </si>
  <si>
    <t>Motorový spínač 2,5 až 4,0A/3p</t>
  </si>
  <si>
    <t>M360103a024</t>
  </si>
  <si>
    <t>Motorový spínač 4,0-6,3A 3P</t>
  </si>
  <si>
    <t>M360103a025</t>
  </si>
  <si>
    <t>M360103a026</t>
  </si>
  <si>
    <t>Jistič s proudovým chráničem B16-003/A</t>
  </si>
  <si>
    <t>M360103a027</t>
  </si>
  <si>
    <t>Jistič 25A/B/3p</t>
  </si>
  <si>
    <t>M360103a028</t>
  </si>
  <si>
    <t>Jistič 16A/C/1p</t>
  </si>
  <si>
    <t>M360103a029</t>
  </si>
  <si>
    <t>Jistič 10A/C/1p+N</t>
  </si>
  <si>
    <t>M360103a030</t>
  </si>
  <si>
    <t>Jistič 10A/C/2p</t>
  </si>
  <si>
    <t>M360103a031</t>
  </si>
  <si>
    <t>Jistič 2A/C/1p</t>
  </si>
  <si>
    <t>M360103a032</t>
  </si>
  <si>
    <t>Jistič 2A/C/2p</t>
  </si>
  <si>
    <t>M360103a033</t>
  </si>
  <si>
    <t>Pomocný kontakt 5-250V/6A</t>
  </si>
  <si>
    <t>M360103a034</t>
  </si>
  <si>
    <t>Svorka pro pojistku</t>
  </si>
  <si>
    <t>M360103a035</t>
  </si>
  <si>
    <t>Koncová deska</t>
  </si>
  <si>
    <t>M360103a036</t>
  </si>
  <si>
    <t>Pojistka trubičková 100mA</t>
  </si>
  <si>
    <t>M360103a037</t>
  </si>
  <si>
    <t>Pojistka trubičková 250mA</t>
  </si>
  <si>
    <t>M360103a038</t>
  </si>
  <si>
    <t>Pojistka trubičková 2,5A</t>
  </si>
  <si>
    <t>M360103a039</t>
  </si>
  <si>
    <t>Stykač 7A/3kW/400V,3+1Z/230VAC</t>
  </si>
  <si>
    <t>M360103a040</t>
  </si>
  <si>
    <t>Stykač 40A/18,5kW/400V,3p./230VAC</t>
  </si>
  <si>
    <t>M360103a041</t>
  </si>
  <si>
    <t>Pomocný kontakt 1Z</t>
  </si>
  <si>
    <t>M360103a042</t>
  </si>
  <si>
    <t>Relé 2P/8A,24VDC+LED, 5mm</t>
  </si>
  <si>
    <t>M360103a043</t>
  </si>
  <si>
    <t>Relé 2P/8A,230VAC+LED,5mm</t>
  </si>
  <si>
    <t>M360103a044</t>
  </si>
  <si>
    <t>Patice relé,šroubové vývody,5mm</t>
  </si>
  <si>
    <t>M360103a045</t>
  </si>
  <si>
    <t>Popisný štítek na patici relé</t>
  </si>
  <si>
    <t>M360103a046</t>
  </si>
  <si>
    <t>Zásuvka na DIN lištu, 16A,230VAC</t>
  </si>
  <si>
    <t>M360103a047</t>
  </si>
  <si>
    <t>Spínací blok</t>
  </si>
  <si>
    <t>M360103a048</t>
  </si>
  <si>
    <t>Ochrana tlačítka nouzového zastavení</t>
  </si>
  <si>
    <t>M360103a049</t>
  </si>
  <si>
    <t>Hlavice hřibová, červená</t>
  </si>
  <si>
    <t>M360103a050</t>
  </si>
  <si>
    <t>Adaptér</t>
  </si>
  <si>
    <t>M360103a051</t>
  </si>
  <si>
    <t>Nosič štítků 18x27mm bez štítku</t>
  </si>
  <si>
    <t>M360103a052</t>
  </si>
  <si>
    <t>LED prvek, barva zelená 85-264V AC</t>
  </si>
  <si>
    <t>M360103a053</t>
  </si>
  <si>
    <t>Signálka zelená</t>
  </si>
  <si>
    <t>M360103a054</t>
  </si>
  <si>
    <t>LED prvek, barva rudá 85-264V AC</t>
  </si>
  <si>
    <t>M360103a055</t>
  </si>
  <si>
    <t>Signálka rudá</t>
  </si>
  <si>
    <t>M360103a056</t>
  </si>
  <si>
    <t>Svorkovnice 3/175A</t>
  </si>
  <si>
    <t>M360103a057</t>
  </si>
  <si>
    <t>Svorka šedá 2,5mm</t>
  </si>
  <si>
    <t>M360103a058</t>
  </si>
  <si>
    <t>Svorka modrá 2,5mm</t>
  </si>
  <si>
    <t>M360103a059</t>
  </si>
  <si>
    <t>Svorka šedá 6mm</t>
  </si>
  <si>
    <t>M360103a060</t>
  </si>
  <si>
    <t>Zemnící můstek</t>
  </si>
  <si>
    <t>M360103a061</t>
  </si>
  <si>
    <t>Nulovací můstek</t>
  </si>
  <si>
    <t>M360103a062</t>
  </si>
  <si>
    <t>Průchodka Pg29</t>
  </si>
  <si>
    <t>M360103a063</t>
  </si>
  <si>
    <t>Průchodka Pg21</t>
  </si>
  <si>
    <t>M360103a064</t>
  </si>
  <si>
    <t>Průchodka Pg16</t>
  </si>
  <si>
    <t>M360103a065</t>
  </si>
  <si>
    <t>Průchodka Pg13,5</t>
  </si>
  <si>
    <t>M360103a066</t>
  </si>
  <si>
    <t>Průchodka Pg11</t>
  </si>
  <si>
    <t>M360103b001</t>
  </si>
  <si>
    <t>M360103b002</t>
  </si>
  <si>
    <t>M360103b003</t>
  </si>
  <si>
    <t>M360103b004</t>
  </si>
  <si>
    <t>M360103b005</t>
  </si>
  <si>
    <t>Převodník M-Bus na Ethernet</t>
  </si>
  <si>
    <t>M360103b006</t>
  </si>
  <si>
    <t>M360103b007</t>
  </si>
  <si>
    <t>Rozvádec skrínový 2000 x 800 x 400 mm, RAL 7035</t>
  </si>
  <si>
    <t>M360103b008</t>
  </si>
  <si>
    <t>M360103b009</t>
  </si>
  <si>
    <t>M360103b010</t>
  </si>
  <si>
    <t>M360103b011</t>
  </si>
  <si>
    <t>M360103b012</t>
  </si>
  <si>
    <t>M360103b013</t>
  </si>
  <si>
    <t>M360103b014</t>
  </si>
  <si>
    <t>M360103b015</t>
  </si>
  <si>
    <t>M360103b016</t>
  </si>
  <si>
    <t>Trafo 230V/24V,175VA</t>
  </si>
  <si>
    <t>M360103b017</t>
  </si>
  <si>
    <t>M360103b018</t>
  </si>
  <si>
    <t>M360103b019</t>
  </si>
  <si>
    <t>Jistič 6A/C/2p</t>
  </si>
  <si>
    <t>M360103b020</t>
  </si>
  <si>
    <t>M360103b021</t>
  </si>
  <si>
    <t>Jistič 6A/C/1p</t>
  </si>
  <si>
    <t>M360103b022</t>
  </si>
  <si>
    <t>M360103b023</t>
  </si>
  <si>
    <t>M360103b024</t>
  </si>
  <si>
    <t>M360103b025</t>
  </si>
  <si>
    <t>M360103b026</t>
  </si>
  <si>
    <t>M360103b027</t>
  </si>
  <si>
    <t>Pojistka trubičková 1A</t>
  </si>
  <si>
    <t>M360103b028</t>
  </si>
  <si>
    <t>Pojistka trubičková 2A</t>
  </si>
  <si>
    <t>M360103b029</t>
  </si>
  <si>
    <t>M360103b030</t>
  </si>
  <si>
    <t>Pojistka trubičková 8A</t>
  </si>
  <si>
    <t>M360103b031</t>
  </si>
  <si>
    <t>M360103b032</t>
  </si>
  <si>
    <t>M360103b033</t>
  </si>
  <si>
    <t>Patice ,šroubové vývody,5mm</t>
  </si>
  <si>
    <t>M360103b034</t>
  </si>
  <si>
    <t>M360103b035</t>
  </si>
  <si>
    <t>M360103b036</t>
  </si>
  <si>
    <t>M360103b037</t>
  </si>
  <si>
    <t>M360103b038</t>
  </si>
  <si>
    <t>M360103b039</t>
  </si>
  <si>
    <t>M360103b040</t>
  </si>
  <si>
    <t>M360103b041</t>
  </si>
  <si>
    <t>M360103b042</t>
  </si>
  <si>
    <t>M360103b043</t>
  </si>
  <si>
    <t>M360103b044</t>
  </si>
  <si>
    <t>M360103c001</t>
  </si>
  <si>
    <t>M360103c002</t>
  </si>
  <si>
    <t>M360103c003</t>
  </si>
  <si>
    <t>M360103c004</t>
  </si>
  <si>
    <t>M360103c005</t>
  </si>
  <si>
    <t>M360103c006</t>
  </si>
  <si>
    <t>M360103c007</t>
  </si>
  <si>
    <t>M360103c008</t>
  </si>
  <si>
    <t>Jistic výkonový, typ A, 3-pólový, 25kA, 200A</t>
  </si>
  <si>
    <t>M360103c009</t>
  </si>
  <si>
    <t>Tunelová svorka 3-pólová 185 mm</t>
  </si>
  <si>
    <t>M360103c010</t>
  </si>
  <si>
    <t>Vypínací spoušt 208-250V AC/DC</t>
  </si>
  <si>
    <t>M360103c011</t>
  </si>
  <si>
    <t>Zapínací a rozpínací kontakt k výkonovým jisticum</t>
  </si>
  <si>
    <t>M360103c012</t>
  </si>
  <si>
    <t>Tlacítko Not-Aus</t>
  </si>
  <si>
    <t>M360103c013</t>
  </si>
  <si>
    <t>Kontakt 1Z,zadní,šroubová svorka</t>
  </si>
  <si>
    <t>M360103c014</t>
  </si>
  <si>
    <t>Propojovací díl</t>
  </si>
  <si>
    <t>M360103c015</t>
  </si>
  <si>
    <t>Pojistkový odpínac 1P,32A</t>
  </si>
  <si>
    <t>M360103c016</t>
  </si>
  <si>
    <t>Pojistka válcová gG10x38 6A 500V</t>
  </si>
  <si>
    <t>M360103c017</t>
  </si>
  <si>
    <t>Pojistkový odpínac vel.00, 3pól, 160A, 60mm</t>
  </si>
  <si>
    <t>M360103c018</t>
  </si>
  <si>
    <t>Nožová pojistka 00/63A/400VAC</t>
  </si>
  <si>
    <t>M360103c019</t>
  </si>
  <si>
    <t>Jistic C32/3</t>
  </si>
  <si>
    <t>M360103c020</t>
  </si>
  <si>
    <t>Jistic B25/3</t>
  </si>
  <si>
    <t>M360103c021</t>
  </si>
  <si>
    <t>Jistic C20/3</t>
  </si>
  <si>
    <t>M360103c022</t>
  </si>
  <si>
    <t>Jistic C16/3</t>
  </si>
  <si>
    <t>M360103c023</t>
  </si>
  <si>
    <t>Jistic C13/3</t>
  </si>
  <si>
    <t>M360103c024</t>
  </si>
  <si>
    <t>Jistic C10/3</t>
  </si>
  <si>
    <t>M360103c025</t>
  </si>
  <si>
    <t>M360103c026</t>
  </si>
  <si>
    <t>Jistic C10/1N</t>
  </si>
  <si>
    <t>M360103c027</t>
  </si>
  <si>
    <t>Jistic C16/1N</t>
  </si>
  <si>
    <t>M360103c028</t>
  </si>
  <si>
    <t>M360103c029</t>
  </si>
  <si>
    <t>M360103c030</t>
  </si>
  <si>
    <t>Motorový spínač 6,3 až 10A/3P</t>
  </si>
  <si>
    <t>M360103c031</t>
  </si>
  <si>
    <t>Pomocný kontakt</t>
  </si>
  <si>
    <t>M360103c032</t>
  </si>
  <si>
    <t>Svorka univerzální 16 - 70mm2 pro sběrnici 5 mm</t>
  </si>
  <si>
    <t>M360103c033</t>
  </si>
  <si>
    <t>Stykac modulový 40A,230VAC, 4Z</t>
  </si>
  <si>
    <t>M360103c034</t>
  </si>
  <si>
    <t>Stykac modulový 63A,230VAC, 4Z</t>
  </si>
  <si>
    <t>M360103c035</t>
  </si>
  <si>
    <t>Propojovací lišta 3P/16mm+pomocný kontakt</t>
  </si>
  <si>
    <t>M360103c036</t>
  </si>
  <si>
    <t>Lišta nulová 16mm2</t>
  </si>
  <si>
    <t>M360103c037</t>
  </si>
  <si>
    <t>Blok 1pól/250A, přívod 1x120mm2</t>
  </si>
  <si>
    <t>M360103c038</t>
  </si>
  <si>
    <t>Radová svorka šedá, 2,5mm2</t>
  </si>
  <si>
    <t>M360103c039</t>
  </si>
  <si>
    <t>Radová svorka modrá 2,5mm2</t>
  </si>
  <si>
    <t>M360103c040</t>
  </si>
  <si>
    <t>Radová svorka šedá, 10mm2</t>
  </si>
  <si>
    <t>M360103c041</t>
  </si>
  <si>
    <t>Radová svorka šedá, 35mm2</t>
  </si>
  <si>
    <t>M360103c042</t>
  </si>
  <si>
    <t>Nosic sbernic 3P</t>
  </si>
  <si>
    <t>M360103c043</t>
  </si>
  <si>
    <t>Nosic PE/N</t>
  </si>
  <si>
    <t>M360103c044</t>
  </si>
  <si>
    <t>Cuponal 20 x 5, 2m</t>
  </si>
  <si>
    <t>M360103c045</t>
  </si>
  <si>
    <t>Cuponal 30 x 5, 2m</t>
  </si>
  <si>
    <t>M360103c046</t>
  </si>
  <si>
    <t>Vývodka na kabely PK69, až do prumeru 69 mm</t>
  </si>
  <si>
    <t>M360103c047</t>
  </si>
  <si>
    <t>Vývodka PG 36 s maticí</t>
  </si>
  <si>
    <t>M360103c048</t>
  </si>
  <si>
    <t>Vývodka PG 21 s maticí</t>
  </si>
  <si>
    <t>M360103c049</t>
  </si>
  <si>
    <t>Vývodka PG 16 s maticí</t>
  </si>
  <si>
    <t>M360103c050</t>
  </si>
  <si>
    <t>Vývodka PG 13,5 s maticí</t>
  </si>
  <si>
    <t>M360103c051</t>
  </si>
  <si>
    <t>Držák nosníku roštu</t>
  </si>
  <si>
    <t>M360103c052</t>
  </si>
  <si>
    <t>Nosník prístrojového mustku, pro krycí panely</t>
  </si>
  <si>
    <t>M360103c053</t>
  </si>
  <si>
    <t>Držák mustku, hloubka až 100 mm</t>
  </si>
  <si>
    <t>M360103c054</t>
  </si>
  <si>
    <t>Prístrojový mustek 800x55mm</t>
  </si>
  <si>
    <t>M360103c055</t>
  </si>
  <si>
    <t>Prístrojový mustek 800x100mm</t>
  </si>
  <si>
    <t>M360103c056</t>
  </si>
  <si>
    <t>Zákryt plný+zámek 800x300mm</t>
  </si>
  <si>
    <t>M360103c057</t>
  </si>
  <si>
    <t>Zákryt výrez+zámek 800x150mm</t>
  </si>
  <si>
    <t>M360103c058</t>
  </si>
  <si>
    <t>Zákryt plný+zámek 800x150mm</t>
  </si>
  <si>
    <t>M360103d001</t>
  </si>
  <si>
    <t>Rozvaděč polyesterový 1000x750x300, uzavřený</t>
  </si>
  <si>
    <t>M360103d002</t>
  </si>
  <si>
    <t>Montážní deska 695x900x6</t>
  </si>
  <si>
    <t>M360103d003</t>
  </si>
  <si>
    <t>Vložka zámku FAB, systém EMKA s jedním klíčem</t>
  </si>
  <si>
    <t>M360103d004</t>
  </si>
  <si>
    <t>Klíč k zámku FAB</t>
  </si>
  <si>
    <t>M360103d005</t>
  </si>
  <si>
    <t>Podstavec plast 1000x750x300</t>
  </si>
  <si>
    <t>M360103d006</t>
  </si>
  <si>
    <t>M360103d007</t>
  </si>
  <si>
    <t>M360103d008</t>
  </si>
  <si>
    <t>M360103d009</t>
  </si>
  <si>
    <t>M360103d010</t>
  </si>
  <si>
    <t>M360103d011</t>
  </si>
  <si>
    <t>M360103d012</t>
  </si>
  <si>
    <t>M360103d013</t>
  </si>
  <si>
    <t>M360103d014</t>
  </si>
  <si>
    <t>M360103d015</t>
  </si>
  <si>
    <t>M360103d016</t>
  </si>
  <si>
    <t>M360103d017</t>
  </si>
  <si>
    <t>M360103d018</t>
  </si>
  <si>
    <t>M360103d019</t>
  </si>
  <si>
    <t>M360103d020</t>
  </si>
  <si>
    <t>M360104001</t>
  </si>
  <si>
    <t>Oceloplechový kabelový žlab neděrovaný s integrovanou spojkou včetně víka, přepážky a montážního, příslušenství 125x50</t>
  </si>
  <si>
    <t>M360104002</t>
  </si>
  <si>
    <t>Oceloplechový kabelový žlab neděrovaný s integrovanou spojkou včetně víka, přepážky a montážního, příslušenství 500x100</t>
  </si>
  <si>
    <t>M360104003</t>
  </si>
  <si>
    <t>Drátěný kabelový žlab včetně montážního příslušenství 100/50 s přepážkou</t>
  </si>
  <si>
    <t>M360104004</t>
  </si>
  <si>
    <t>Drátěný kabelový žlab včetně montážního příslušenství 200/100 s přepážkou</t>
  </si>
  <si>
    <t>M360104005</t>
  </si>
  <si>
    <t>Drátěný kabelový žlab včetně montážního příslušenství 500/100 s přepážkou</t>
  </si>
  <si>
    <t>M360104006</t>
  </si>
  <si>
    <t>Cu trubka průměr 25</t>
  </si>
  <si>
    <t>M360104007</t>
  </si>
  <si>
    <t>Elektroinstalační PVC trubka průměr 32</t>
  </si>
  <si>
    <t>M360104008</t>
  </si>
  <si>
    <t>Elektroinstalační PVC trubka průměr 25</t>
  </si>
  <si>
    <t>M360104009</t>
  </si>
  <si>
    <t>Sestava víceúčelové přístrojové krabice do betonu 175x80x68</t>
  </si>
  <si>
    <t>M360104010</t>
  </si>
  <si>
    <t>Elektroinstalační PVC trubka pevná průměr 25</t>
  </si>
  <si>
    <t>M360104011</t>
  </si>
  <si>
    <t>Kolébkový spínač řazení 1/0</t>
  </si>
  <si>
    <t>M360104012</t>
  </si>
  <si>
    <t>Napájecí kabel CYKY J 5x10</t>
  </si>
  <si>
    <t>M360104013</t>
  </si>
  <si>
    <t>Napájecí kabel CYKY J 5x6</t>
  </si>
  <si>
    <t>M360104014</t>
  </si>
  <si>
    <t>Napájecí kabel CYKY J 5x2,5</t>
  </si>
  <si>
    <t>M360104015</t>
  </si>
  <si>
    <t>Napájecí kabel CYKY J 3x1,5</t>
  </si>
  <si>
    <t>M360104016</t>
  </si>
  <si>
    <t>Napájecí kabel NYCY 4x10</t>
  </si>
  <si>
    <t>M360104017</t>
  </si>
  <si>
    <t>Napájecí kabel NYCY 4x6</t>
  </si>
  <si>
    <t>M360104018</t>
  </si>
  <si>
    <t>Napájecí kabel NYCY 4x2,5</t>
  </si>
  <si>
    <t>M360104019</t>
  </si>
  <si>
    <t>Napájecí kabel HO5VV-F 3Gx2,5</t>
  </si>
  <si>
    <t>M360104020</t>
  </si>
  <si>
    <t>Signálový kabel J-Y(ST)Y 2x2x0,8</t>
  </si>
  <si>
    <t>M360104021</t>
  </si>
  <si>
    <t>Signálový kabel JYTY 2x1</t>
  </si>
  <si>
    <t>M360104022</t>
  </si>
  <si>
    <t>Signálový kabel JYTY 4x1</t>
  </si>
  <si>
    <t>M360104023</t>
  </si>
  <si>
    <t>Signálový kabel JYTY 7x1</t>
  </si>
  <si>
    <t>M360104024</t>
  </si>
  <si>
    <t>Datový kabel UTP Cat 5e</t>
  </si>
  <si>
    <t>M360105001</t>
  </si>
  <si>
    <t>software pro DDC regulaci</t>
  </si>
  <si>
    <t>M360105002</t>
  </si>
  <si>
    <t>software pro vizualizaci</t>
  </si>
  <si>
    <t>M360105003</t>
  </si>
  <si>
    <t>školení obsluhy</t>
  </si>
  <si>
    <t>M360105004</t>
  </si>
  <si>
    <t>výchozí revize</t>
  </si>
  <si>
    <t>M360105005</t>
  </si>
  <si>
    <t>uvedení do provozu</t>
  </si>
  <si>
    <t>M360105006</t>
  </si>
  <si>
    <t>dokumentace skutečného provedení</t>
  </si>
  <si>
    <t>M360105007</t>
  </si>
  <si>
    <t>provedení komplexní zkoušky</t>
  </si>
  <si>
    <t>M360105008</t>
  </si>
  <si>
    <t>VRN45001</t>
  </si>
  <si>
    <t>Pronájem montážní plošiny 10m</t>
  </si>
  <si>
    <t>POL13_0</t>
  </si>
  <si>
    <t>VRN45002</t>
  </si>
  <si>
    <t>Závěrečný úklid po montáži</t>
  </si>
  <si>
    <t>VRN45003</t>
  </si>
  <si>
    <t>Dokumentace skutečného provedení silnoproudých rozvodů</t>
  </si>
  <si>
    <t>VRN45004</t>
  </si>
  <si>
    <t>Vybavení rozvodnen a trafostanice, dielektrický koberec, lékarnička, štítky, popisy</t>
  </si>
  <si>
    <t>VRN45005</t>
  </si>
  <si>
    <t>Revize připojení napájení silnoproudých zařízení</t>
  </si>
  <si>
    <t>VRN45006</t>
  </si>
  <si>
    <t>Protokol o měření osvětlení</t>
  </si>
  <si>
    <t>VRN45007</t>
  </si>
  <si>
    <t>Koodinace instalace silnoproudu a ostatních technologií</t>
  </si>
  <si>
    <t>VRN45008</t>
  </si>
  <si>
    <t>Úprava PD dle potřeb realizace</t>
  </si>
  <si>
    <t>VRN45009</t>
  </si>
  <si>
    <t>Vedlejší rozpočtové náklady (doprava, ubytování, manipulace s materiálem, ...)</t>
  </si>
  <si>
    <t>M214501001</t>
  </si>
  <si>
    <t>Rozvaděč RH</t>
  </si>
  <si>
    <t>M214501002</t>
  </si>
  <si>
    <t>Kompenzační rozvaděč RC 100kvar, hrazená kompenzace, rozměry 800x600x2000+100mm, proud In = 144A,, počet stupňů 5, řazení 1:1:2:4:8, základní stupeň 6.3kvar, včetně regulátoru jalové energie</t>
  </si>
  <si>
    <t>M214501003</t>
  </si>
  <si>
    <t>Rozvaděč RP1</t>
  </si>
  <si>
    <t>M214501004</t>
  </si>
  <si>
    <t>Rozvaděč RP2</t>
  </si>
  <si>
    <t>M214501005</t>
  </si>
  <si>
    <t>Rozvaděč RO1</t>
  </si>
  <si>
    <t>M214501006</t>
  </si>
  <si>
    <t>SW pro rozbaděč RO1, naprogramování předřadníků, otevírání dveří</t>
  </si>
  <si>
    <t>M214501007</t>
  </si>
  <si>
    <t>Rozvaděč RPO</t>
  </si>
  <si>
    <t>M214501008</t>
  </si>
  <si>
    <t>Ovládací skříň osvětlení ledové plochy RO1.1</t>
  </si>
  <si>
    <t>M214501009</t>
  </si>
  <si>
    <t>Skříň zásuvková s FI a jištěním - 2xzásuvka 16A/230V, 2xzásuvka 5k/16A/400V</t>
  </si>
  <si>
    <t>M214501010</t>
  </si>
  <si>
    <t>Skříň zásuvková s FI a jištěním - 3xzásuvka 16A/230V, 1xzásuvka 5k/16A/400V, 1xzásuvka 5k/32A/400V</t>
  </si>
  <si>
    <t>M214501011</t>
  </si>
  <si>
    <t>Skříň obchodního měření USM - plastová de standardů E.ON</t>
  </si>
  <si>
    <t>M214501012</t>
  </si>
  <si>
    <t>Záložní zdroj 20kVA, 3f, 30minut, OFF-LINE, postupné spínání jednotlivých výstupů a plynulé, rozbíhání ventilátorů. Rozměr cca 1700 x 850 x 400 mm, 500 kg, kryt EI30 DP1 dle ČSN 73 0810</t>
  </si>
  <si>
    <t>M214502001</t>
  </si>
  <si>
    <t>M214502002</t>
  </si>
  <si>
    <t>M214502003</t>
  </si>
  <si>
    <t>M214502004</t>
  </si>
  <si>
    <t>M214502005</t>
  </si>
  <si>
    <t>M214502006</t>
  </si>
  <si>
    <t>M214502007</t>
  </si>
  <si>
    <t>M214502008</t>
  </si>
  <si>
    <t>M214502009</t>
  </si>
  <si>
    <t>M214502010</t>
  </si>
  <si>
    <t>M214502011</t>
  </si>
  <si>
    <t>M21453A</t>
  </si>
  <si>
    <t>LED panel 40W/4000K 4200lm</t>
  </si>
  <si>
    <t>M21453B</t>
  </si>
  <si>
    <t>29W, 3040lm, rozměr svítidla 1200x295x65mm</t>
  </si>
  <si>
    <t>M21453C</t>
  </si>
  <si>
    <t>LED 36W/840 IP65</t>
  </si>
  <si>
    <t>M21453D</t>
  </si>
  <si>
    <t>LED 56W/840 IP65</t>
  </si>
  <si>
    <t>M21453D1</t>
  </si>
  <si>
    <t>58W LED, 7350lm, IP65</t>
  </si>
  <si>
    <t>M21453E</t>
  </si>
  <si>
    <t>Vestavné LED, 25W/4000K</t>
  </si>
  <si>
    <t>M21453E2</t>
  </si>
  <si>
    <t>Vestavné LED, 15W/4000K</t>
  </si>
  <si>
    <t>M21453E3</t>
  </si>
  <si>
    <t>Vestavné LED, 10W/4000K</t>
  </si>
  <si>
    <t>M21453F</t>
  </si>
  <si>
    <t>LED 400 24W/4000K IP44</t>
  </si>
  <si>
    <t>M21453L</t>
  </si>
  <si>
    <t>LED profil, například 15W/m v rámci mobiliáře recepce</t>
  </si>
  <si>
    <t>M21453M</t>
  </si>
  <si>
    <t>Stropní LED34000lm 238W (2 předřadníky DALI)</t>
  </si>
  <si>
    <t>M21453Mn</t>
  </si>
  <si>
    <t>dtto + montáž modulu pro CBS</t>
  </si>
  <si>
    <t>Modul pro CBS</t>
  </si>
  <si>
    <t>M21453O</t>
  </si>
  <si>
    <t>LED 25W/4000K IP44</t>
  </si>
  <si>
    <t>M21453V1</t>
  </si>
  <si>
    <t>Profil 1000mm, 15W/4000K,IP65</t>
  </si>
  <si>
    <t>M21453V2</t>
  </si>
  <si>
    <t>Venkovní LED 1X59W 4000K, optika L03</t>
  </si>
  <si>
    <t>M21453NL1</t>
  </si>
  <si>
    <t>Nouzové LED svítidlo ve vyšším krytí s adresným dohledováním s speciální povrchovou úpravou pro, vyšší odolnost</t>
  </si>
  <si>
    <t>M21453NK1</t>
  </si>
  <si>
    <t>Nouzové LED svítidlo v konvexním designu a s vyšším krytí s adresným dohledováním připojitelné na, CBS</t>
  </si>
  <si>
    <t>M21453N1</t>
  </si>
  <si>
    <t>Přisazené nouzové LED svítidlo s adresným dohledováním (připojitelné k CBS) s tzv. „protipanickou“, char.</t>
  </si>
  <si>
    <t>M21453N2</t>
  </si>
  <si>
    <t>Přisazené nouzové LED svítidlo s adresným dohledováním (připojitelné k CBS) s tzv. „chodbovou“ char.</t>
  </si>
  <si>
    <t>M21453N4</t>
  </si>
  <si>
    <t>Vestavné nouzové LED svítidlo s adresným dohledováním (připojitelné k CBS) s tzv. „protipanickou“, char.</t>
  </si>
  <si>
    <t>M21453N5</t>
  </si>
  <si>
    <t>Vestavnénouzové LED svítidlo s adresným dohledováním (připojitelné k CBS) s tzv. „chodbovou“ char.</t>
  </si>
  <si>
    <t>M21453Nea</t>
  </si>
  <si>
    <t>Univerzální nouzové piktogramové LED svítidlo 2W určené pro vyznačení směru úniku, s adresným, dohledováním</t>
  </si>
  <si>
    <t>M21453NE</t>
  </si>
  <si>
    <t>Nástěnné nouzové piktogramové LED svítidlo 5W ve vyšším krytí, určené pro vyznačení směru úniku, s, adresným dohledováním</t>
  </si>
  <si>
    <t>M21453CBS</t>
  </si>
  <si>
    <t>Centrální bateriový systém 8x3A okruh, 4x6A okruh, adresný/okruhový, monitoring, akumulátory 216V,, 17Ah, životnost baterií 10let dle Eurobat, vč. instalace, oživení, naprogramování</t>
  </si>
  <si>
    <t>M21454A</t>
  </si>
  <si>
    <t>M21454B</t>
  </si>
  <si>
    <t>M21454C</t>
  </si>
  <si>
    <t>M21454D</t>
  </si>
  <si>
    <t>M21454D1</t>
  </si>
  <si>
    <t>M21454E</t>
  </si>
  <si>
    <t>M21454E2</t>
  </si>
  <si>
    <t>M21454E3</t>
  </si>
  <si>
    <t>M21454F</t>
  </si>
  <si>
    <t>M21454L</t>
  </si>
  <si>
    <t>M21454M</t>
  </si>
  <si>
    <t>M21454Mn</t>
  </si>
  <si>
    <t>M21454O</t>
  </si>
  <si>
    <t>M21454V1</t>
  </si>
  <si>
    <t>M21454V2</t>
  </si>
  <si>
    <t>M21454NL1</t>
  </si>
  <si>
    <t>M21454NK1</t>
  </si>
  <si>
    <t>M21454N1</t>
  </si>
  <si>
    <t>M21454N2</t>
  </si>
  <si>
    <t>M21454N4</t>
  </si>
  <si>
    <t>M21454N5</t>
  </si>
  <si>
    <t>M21454Nea</t>
  </si>
  <si>
    <t>M21454NE</t>
  </si>
  <si>
    <t>M21454CBS</t>
  </si>
  <si>
    <t>Centrální bateriový systém 8x3A okruh, 4x6A okruh, adresný/okruhový, monitoring, akumulátory 216V,, 17Ah, životnost baterií 10let dle Eurobat, vč. instalace, oživení,</t>
  </si>
  <si>
    <t>naprogramování</t>
  </si>
  <si>
    <t>M214505001</t>
  </si>
  <si>
    <t>Pásek zemnící FeZn 30x4</t>
  </si>
  <si>
    <t>M214505002</t>
  </si>
  <si>
    <t>Vodič kruhový FeZn zemnící 10  (1m = 0,62kg)</t>
  </si>
  <si>
    <t>M214505003</t>
  </si>
  <si>
    <t>Svorka spojovací  SR2b pás/pas</t>
  </si>
  <si>
    <t>M214505004</t>
  </si>
  <si>
    <t>Svorka SR 3b zemnící, pásek-drát 4xšroub</t>
  </si>
  <si>
    <t>M214505005</t>
  </si>
  <si>
    <t>Svorka SRK páska - páska - klín</t>
  </si>
  <si>
    <t>M214505006</t>
  </si>
  <si>
    <t>Držák pásky DP</t>
  </si>
  <si>
    <t>M214505007</t>
  </si>
  <si>
    <t>Ocharnný asfaltový nátěr</t>
  </si>
  <si>
    <t>M214505008</t>
  </si>
  <si>
    <t>Montážní materiál</t>
  </si>
  <si>
    <t>M214506001</t>
  </si>
  <si>
    <t>M214506002</t>
  </si>
  <si>
    <t>M214506003</t>
  </si>
  <si>
    <t>M214506004</t>
  </si>
  <si>
    <t>M214506005</t>
  </si>
  <si>
    <t>M214506006</t>
  </si>
  <si>
    <t>M214506007</t>
  </si>
  <si>
    <t>M214507001</t>
  </si>
  <si>
    <t>Zásuvka, bílá, 2P+T (strojek)</t>
  </si>
  <si>
    <t>M214507002</t>
  </si>
  <si>
    <t>Zásuvka  dvojnásobná, bílá, 2x 2P+T (strojek)</t>
  </si>
  <si>
    <t>M214507003</t>
  </si>
  <si>
    <t>Zásuvka nástěnná, bílá, s víčkem, IP44</t>
  </si>
  <si>
    <t>M214507004</t>
  </si>
  <si>
    <t>Strojek spínače č.1/0, bílá</t>
  </si>
  <si>
    <t>M214507005</t>
  </si>
  <si>
    <t>Strojek spínače č.1, bílá</t>
  </si>
  <si>
    <t>M214507006</t>
  </si>
  <si>
    <t>Strojek přepínače střídavý č.6, bílá</t>
  </si>
  <si>
    <t>M214507007</t>
  </si>
  <si>
    <t>Strojek přepínače dvojnásobný střídavý č.6+6, bílá</t>
  </si>
  <si>
    <t>M214507008</t>
  </si>
  <si>
    <t>Strojek spínače seriového č.5, bílá</t>
  </si>
  <si>
    <t>M214507009</t>
  </si>
  <si>
    <t>Spínač č.1 nástěnný, bílá, IP44</t>
  </si>
  <si>
    <t>M214507010</t>
  </si>
  <si>
    <t>Přepínač střídavý nástěnný č.6, bílá, IP44</t>
  </si>
  <si>
    <t>M214507011</t>
  </si>
  <si>
    <t>Přepínač křížový nástěnný č.7, bílá, IP44</t>
  </si>
  <si>
    <t>M214507012</t>
  </si>
  <si>
    <t>Čidlo pohybové stropní, bílá</t>
  </si>
  <si>
    <t>M214507013</t>
  </si>
  <si>
    <t>Impulsní relé do krabice</t>
  </si>
  <si>
    <t>M214507014</t>
  </si>
  <si>
    <t>Časový spínač do krabice CS3-4</t>
  </si>
  <si>
    <t>M214507015</t>
  </si>
  <si>
    <t>Krabice přístojová</t>
  </si>
  <si>
    <t>M214507016</t>
  </si>
  <si>
    <t>Krabice spojovací</t>
  </si>
  <si>
    <t>M214507017</t>
  </si>
  <si>
    <t>Krabice pro povrchovou montáž jeden přístroj, bílá,</t>
  </si>
  <si>
    <t>M214507018</t>
  </si>
  <si>
    <t>Krabice pro povrchovou montáž spojovací s víčkem</t>
  </si>
  <si>
    <t>M214507019</t>
  </si>
  <si>
    <t>Rámeček, bílá, 1 násobný</t>
  </si>
  <si>
    <t>M214507020</t>
  </si>
  <si>
    <t>Rámeček, bílá, 2 násobný</t>
  </si>
  <si>
    <t>M214507021</t>
  </si>
  <si>
    <t>Rámeček, bílá, 3 násobný</t>
  </si>
  <si>
    <t>M214507022</t>
  </si>
  <si>
    <t>Tlačítko STOP, krabička, štítek</t>
  </si>
  <si>
    <t>M214507023</t>
  </si>
  <si>
    <t>Hlásič požární tlačítkový řady 2000, montážní krabička, sklíčko</t>
  </si>
  <si>
    <t>M214507024</t>
  </si>
  <si>
    <t>Spínač trojpólový 400V/45A pod omítku, IP65, včetně krabice a vývodek</t>
  </si>
  <si>
    <t>M214507025</t>
  </si>
  <si>
    <t>M214508001</t>
  </si>
  <si>
    <t>M214508002</t>
  </si>
  <si>
    <t>M214508003</t>
  </si>
  <si>
    <t>M214508004</t>
  </si>
  <si>
    <t>M214508005</t>
  </si>
  <si>
    <t>M214508006</t>
  </si>
  <si>
    <t>M214508007</t>
  </si>
  <si>
    <t>M214508008</t>
  </si>
  <si>
    <t>M214508009</t>
  </si>
  <si>
    <t>M214508010</t>
  </si>
  <si>
    <t>M214508011</t>
  </si>
  <si>
    <t>M214508012</t>
  </si>
  <si>
    <t>M214508013</t>
  </si>
  <si>
    <t>M214508014</t>
  </si>
  <si>
    <t>M214508015</t>
  </si>
  <si>
    <t>M214508016</t>
  </si>
  <si>
    <t>M214508017</t>
  </si>
  <si>
    <t>M214508018</t>
  </si>
  <si>
    <t>M214508019</t>
  </si>
  <si>
    <t>M214508020</t>
  </si>
  <si>
    <t>M214508021</t>
  </si>
  <si>
    <t>M214508022</t>
  </si>
  <si>
    <t>M214508023</t>
  </si>
  <si>
    <t>M214508024</t>
  </si>
  <si>
    <t>M214509001</t>
  </si>
  <si>
    <t>Kabel CYKY-O 2x1,5</t>
  </si>
  <si>
    <t>M214509002</t>
  </si>
  <si>
    <t>Kabel CYKY-J 3x1,5</t>
  </si>
  <si>
    <t>M214509003</t>
  </si>
  <si>
    <t>Kabel CYKY-J 5x1,5</t>
  </si>
  <si>
    <t>M214509004</t>
  </si>
  <si>
    <t>Kabel CYKY-J  3x2,5</t>
  </si>
  <si>
    <t>M214509005</t>
  </si>
  <si>
    <t>Kabel CYKY-J 4x2,5</t>
  </si>
  <si>
    <t>M214509006</t>
  </si>
  <si>
    <t>Kabel CYKY-J 5x2,5</t>
  </si>
  <si>
    <t>M214509007</t>
  </si>
  <si>
    <t>Kabel CYKY-J 5x4</t>
  </si>
  <si>
    <t>M214509008</t>
  </si>
  <si>
    <t>Kabel CYKY-J 4x10</t>
  </si>
  <si>
    <t>M214509009</t>
  </si>
  <si>
    <t>Kabel CYKY-J 4x25</t>
  </si>
  <si>
    <t>M214509010</t>
  </si>
  <si>
    <t>Kabel CYKY-J 3x95+50</t>
  </si>
  <si>
    <t>M214509011</t>
  </si>
  <si>
    <t>Kabel CYKY-J 3x120+70</t>
  </si>
  <si>
    <t>M214509012</t>
  </si>
  <si>
    <t>Kabel JYTY 4x1</t>
  </si>
  <si>
    <t>M214509013</t>
  </si>
  <si>
    <t>Kabel JYTY 14x1</t>
  </si>
  <si>
    <t>M214509014</t>
  </si>
  <si>
    <t>Kabel bezhalogenový CHKE-V (O) 2x1,5 odolnost do 180min</t>
  </si>
  <si>
    <t>M214509015</t>
  </si>
  <si>
    <t>Kabel bezhalogenový CHKE-V (J) 3x1,5 FE180/P30-60-R B2s1d0</t>
  </si>
  <si>
    <t>M214509016</t>
  </si>
  <si>
    <t>Kabel bezhalogenový CHKE-V-J 3x2,5 odolnost do 180min</t>
  </si>
  <si>
    <t>M214509017</t>
  </si>
  <si>
    <t>Kabel bezhalogenový CHKE-V (J) 5x4 odolnost do 180min</t>
  </si>
  <si>
    <t>M214509018</t>
  </si>
  <si>
    <t>Kabel HO7V-K (CYA) 6mm, barva zelenožlutá</t>
  </si>
  <si>
    <t>M214509019</t>
  </si>
  <si>
    <t>Kabel HO7V-K (CYA) 10mm, barva zelenožlutá</t>
  </si>
  <si>
    <t>M214509020</t>
  </si>
  <si>
    <t>Kabel HO7V-K (CYA) 16mm, barva zelenožlutá</t>
  </si>
  <si>
    <t>M214509021</t>
  </si>
  <si>
    <t>Kabel HO7V-K (CYA) 25mm, barva zelenožlutá</t>
  </si>
  <si>
    <t>M214509022</t>
  </si>
  <si>
    <t>Kabel HO7V-K (CYA) 70mm, barva černá</t>
  </si>
  <si>
    <t>M214509023</t>
  </si>
  <si>
    <t>M214510001</t>
  </si>
  <si>
    <t>M214510002</t>
  </si>
  <si>
    <t>M214510003</t>
  </si>
  <si>
    <t>M214510004</t>
  </si>
  <si>
    <t>M214510005</t>
  </si>
  <si>
    <t>M214510006</t>
  </si>
  <si>
    <t>M214510007</t>
  </si>
  <si>
    <t>M214510008</t>
  </si>
  <si>
    <t>M214510009</t>
  </si>
  <si>
    <t>M214510010</t>
  </si>
  <si>
    <t>M214510011</t>
  </si>
  <si>
    <t>M214510012</t>
  </si>
  <si>
    <t>M214510013</t>
  </si>
  <si>
    <t>M214510014</t>
  </si>
  <si>
    <t>M214510015</t>
  </si>
  <si>
    <t>M214510016</t>
  </si>
  <si>
    <t>M214510017</t>
  </si>
  <si>
    <t>M214510018</t>
  </si>
  <si>
    <t>M214510019</t>
  </si>
  <si>
    <t>M214510020</t>
  </si>
  <si>
    <t>M214510021</t>
  </si>
  <si>
    <t>M214510022</t>
  </si>
  <si>
    <t>M214511001</t>
  </si>
  <si>
    <t>Příchytka  kovová jednostranná pro průměr 12mm, požár odolná</t>
  </si>
  <si>
    <t>M214511002</t>
  </si>
  <si>
    <t>Žlab 60x50x1,25 s integr. spojkou, zinek,1ks=3m, požár odolný</t>
  </si>
  <si>
    <t>M214511003</t>
  </si>
  <si>
    <t>Kabelový žlab drátěnný 250x50, včetně ukotvení a spoj. dílů</t>
  </si>
  <si>
    <t>M214511004</t>
  </si>
  <si>
    <t>Kabelový žlab drátěnný 100x50, včetně ukotvení a spoj. dílů</t>
  </si>
  <si>
    <t>M214511005</t>
  </si>
  <si>
    <t>Kabelový žlab dtátěnný 50/50  (1ks=2m)</t>
  </si>
  <si>
    <t>M214511006</t>
  </si>
  <si>
    <t>Držák drátěnného žlabu</t>
  </si>
  <si>
    <t>M214511007</t>
  </si>
  <si>
    <t>Hmoždinka ocelová  M8x30, pro závitové tyče</t>
  </si>
  <si>
    <t>M214511008</t>
  </si>
  <si>
    <t>Žlab plechový 100X250X0.70 s integr. spojkou 2m</t>
  </si>
  <si>
    <t>M214511009</t>
  </si>
  <si>
    <t>Závěs 250 mm pro žlaby zinkování</t>
  </si>
  <si>
    <t>M214511010</t>
  </si>
  <si>
    <t>Tyč závitová M8, 2m ( balení 50m )</t>
  </si>
  <si>
    <t>M214511011</t>
  </si>
  <si>
    <t>Spojka závitové tyče M8 (matice M8x30)</t>
  </si>
  <si>
    <t>M214511012</t>
  </si>
  <si>
    <t>Držák stoupačkový pro drátěný žlab</t>
  </si>
  <si>
    <t>M214511013</t>
  </si>
  <si>
    <t>Trubka pevná, PVC samozhášivé, šedá, 320N</t>
  </si>
  <si>
    <t>M214511014</t>
  </si>
  <si>
    <t>Trubka,průměr 20/14,1 mm 320N</t>
  </si>
  <si>
    <t>M214511015</t>
  </si>
  <si>
    <t>Spojka PVC 320N šedá</t>
  </si>
  <si>
    <t>M214511016</t>
  </si>
  <si>
    <t>Příchytka průměr 20mm, světle šedá</t>
  </si>
  <si>
    <t>M214511017</t>
  </si>
  <si>
    <t>Elektroinstalační krabice v uzavřeném provedení požárně odolná</t>
  </si>
  <si>
    <t>M214511018</t>
  </si>
  <si>
    <t>Můstek nulovací  s krytem</t>
  </si>
  <si>
    <t>M214511019</t>
  </si>
  <si>
    <t>Svorka pružinová instalační 4x1 až 2,5mm2</t>
  </si>
  <si>
    <t>M214511020</t>
  </si>
  <si>
    <t>Pásek zemnící, nerez, svitek 10m, pro</t>
  </si>
  <si>
    <t>M214511021</t>
  </si>
  <si>
    <t>Svorka zemnící vel. 16</t>
  </si>
  <si>
    <t>M214511022</t>
  </si>
  <si>
    <t>Řetěz závěs., 2,5mm 30m</t>
  </si>
  <si>
    <t>M214511023</t>
  </si>
  <si>
    <t>Tmel protipožární (balení 310ml)</t>
  </si>
  <si>
    <t>M214511024</t>
  </si>
  <si>
    <t>M214512001</t>
  </si>
  <si>
    <t>M214512002</t>
  </si>
  <si>
    <t>M214512003</t>
  </si>
  <si>
    <t>M214512004</t>
  </si>
  <si>
    <t>M214512005</t>
  </si>
  <si>
    <t>Kabelový žlab dtátěnný 50/50 (1ks=2m)</t>
  </si>
  <si>
    <t>M214512006</t>
  </si>
  <si>
    <t>M214512007</t>
  </si>
  <si>
    <t>M214512008</t>
  </si>
  <si>
    <t>M214512009</t>
  </si>
  <si>
    <t>M214512010</t>
  </si>
  <si>
    <t>M214512011</t>
  </si>
  <si>
    <t>M214512012</t>
  </si>
  <si>
    <t>M214512013</t>
  </si>
  <si>
    <t>M214512014</t>
  </si>
  <si>
    <t>M214512015</t>
  </si>
  <si>
    <t>M214512016</t>
  </si>
  <si>
    <t>M214512017</t>
  </si>
  <si>
    <t>M214512018</t>
  </si>
  <si>
    <t>M214512019</t>
  </si>
  <si>
    <t>M214512020</t>
  </si>
  <si>
    <t>Pásek zemnící, nerez, svitek 10m</t>
  </si>
  <si>
    <t>M214512021</t>
  </si>
  <si>
    <t>M214512022</t>
  </si>
  <si>
    <t>M214512023</t>
  </si>
  <si>
    <t>M214513001</t>
  </si>
  <si>
    <t>Vodič kruhový 10 FeZn</t>
  </si>
  <si>
    <t>M214513002</t>
  </si>
  <si>
    <t>Držák vodiče svodu</t>
  </si>
  <si>
    <t>M214513003</t>
  </si>
  <si>
    <t>Vodič kruhový 8 AlMgSi T/2 (0,135Kg/m) polotvrdý ( balení 20 kg )</t>
  </si>
  <si>
    <t>M214513004</t>
  </si>
  <si>
    <t>Svorka spojovací</t>
  </si>
  <si>
    <t>M214513005</t>
  </si>
  <si>
    <t>Svorka zkušební</t>
  </si>
  <si>
    <t>M214513006</t>
  </si>
  <si>
    <t>Podpěra vedení beton/plast</t>
  </si>
  <si>
    <t>M214513007</t>
  </si>
  <si>
    <t>Úhelník ochranný FeZn 30x30x3 délka 1700mm</t>
  </si>
  <si>
    <t>M214513008</t>
  </si>
  <si>
    <t>Držák ochranného úhelníku FeZn, délka 270mm</t>
  </si>
  <si>
    <t>M214513009</t>
  </si>
  <si>
    <t>Podpěra vedení</t>
  </si>
  <si>
    <t>M214513010</t>
  </si>
  <si>
    <t>Jímač komplet s podstavcem, délka 3m</t>
  </si>
  <si>
    <t>M214513011</t>
  </si>
  <si>
    <t>Betonová zátěž cca 17kg+ pryžová podložka</t>
  </si>
  <si>
    <t>M214513012</t>
  </si>
  <si>
    <t>Jímací tyč 1,5m, M16</t>
  </si>
  <si>
    <t>M214513013</t>
  </si>
  <si>
    <t>Betonová zátěž M16 cca 17kg+ pryžová podložka</t>
  </si>
  <si>
    <t>M214513014</t>
  </si>
  <si>
    <t>Jímací tyč 1,0m, M10</t>
  </si>
  <si>
    <t>M214513015</t>
  </si>
  <si>
    <t>Betonová zátěž M10 cca 8,5kg+ pryžová podložka</t>
  </si>
  <si>
    <t>M214513016</t>
  </si>
  <si>
    <t>Svorka okapová</t>
  </si>
  <si>
    <t>M214513017</t>
  </si>
  <si>
    <t>Svorka univerzální bez středové destičky</t>
  </si>
  <si>
    <t>M214513018</t>
  </si>
  <si>
    <t>Tyč izolační pro jímací tyč 430mm</t>
  </si>
  <si>
    <t>M214513019</t>
  </si>
  <si>
    <t>Izolační držák</t>
  </si>
  <si>
    <t>M214513020</t>
  </si>
  <si>
    <t>Izolační držák na VZT</t>
  </si>
  <si>
    <t>M214513021</t>
  </si>
  <si>
    <t>Štítky pro označení svodů</t>
  </si>
  <si>
    <t>M214513022</t>
  </si>
  <si>
    <t>M214514001</t>
  </si>
  <si>
    <t>M214514002</t>
  </si>
  <si>
    <t>M214514003</t>
  </si>
  <si>
    <t>M214514004</t>
  </si>
  <si>
    <t>M214514005</t>
  </si>
  <si>
    <t>M214514006</t>
  </si>
  <si>
    <t>M214514007</t>
  </si>
  <si>
    <t>M214514008</t>
  </si>
  <si>
    <t>M214514009</t>
  </si>
  <si>
    <t>M214514010</t>
  </si>
  <si>
    <t>M214514011</t>
  </si>
  <si>
    <t>M214514012</t>
  </si>
  <si>
    <t>M214514013</t>
  </si>
  <si>
    <t>M214514014</t>
  </si>
  <si>
    <t>M214514015</t>
  </si>
  <si>
    <t>M214514016</t>
  </si>
  <si>
    <t>M214514017</t>
  </si>
  <si>
    <t>M214514018</t>
  </si>
  <si>
    <t>M214514019</t>
  </si>
  <si>
    <t>M214514020</t>
  </si>
  <si>
    <t>M214514021</t>
  </si>
  <si>
    <t>M214515001</t>
  </si>
  <si>
    <t>Drážkování pro světelné a zásuvkové obvody 20x20mm</t>
  </si>
  <si>
    <t>M214515002</t>
  </si>
  <si>
    <t>Průrazy pro trasy 100x100mm</t>
  </si>
  <si>
    <t>M214515003</t>
  </si>
  <si>
    <t>Průrazy pro trasy 200x200mm</t>
  </si>
  <si>
    <t>M210501001</t>
  </si>
  <si>
    <t>Zemnící pásek FeZn 30/4</t>
  </si>
  <si>
    <t>M210501002</t>
  </si>
  <si>
    <t>Svorka SR2b</t>
  </si>
  <si>
    <t>M210501003</t>
  </si>
  <si>
    <t>Opatření zemnící pásky proti korozi</t>
  </si>
  <si>
    <t>M210501004</t>
  </si>
  <si>
    <t>Olejový transformátor 22/0,4kV, 400kVA, zapojení Dyn1 v hermetickém provedení typ ECODESIGN</t>
  </si>
  <si>
    <t>M210501005</t>
  </si>
  <si>
    <t>Vnitřní pospojení technologie trafostanice páskou FeZn 30/3</t>
  </si>
  <si>
    <t>M210501006</t>
  </si>
  <si>
    <t>Vodič CYA 25 ZŽ</t>
  </si>
  <si>
    <t>M210501007</t>
  </si>
  <si>
    <t>Ukončení vodiče CYA 25 kabelovým okem</t>
  </si>
  <si>
    <t>M210501008</t>
  </si>
  <si>
    <t>Kabel CYKY 7x4 pro proudové okruhy MTP</t>
  </si>
  <si>
    <t>M210501009</t>
  </si>
  <si>
    <t>Kabel CYKY 5x2,5 pro napěťové okruhy USM</t>
  </si>
  <si>
    <t>M210501010</t>
  </si>
  <si>
    <t>Úhlový T adaptér do rozvadeče VN - pole vývod pro TR</t>
  </si>
  <si>
    <t>sd</t>
  </si>
  <si>
    <t>M210501011</t>
  </si>
  <si>
    <t>Kabel 22-AXEKVCEY 1x70</t>
  </si>
  <si>
    <t>M210501012</t>
  </si>
  <si>
    <t>Kabelová koncovka vnitřní pro kabel AXEKVCEY 1x70</t>
  </si>
  <si>
    <t>M210501013</t>
  </si>
  <si>
    <t>Kabel 1-CHBU 1x240</t>
  </si>
  <si>
    <t>M210501014</t>
  </si>
  <si>
    <t>Kabel 1-CHBU 1x120</t>
  </si>
  <si>
    <t>M210501015</t>
  </si>
  <si>
    <t>Ukončení kabelu 1-CHBU</t>
  </si>
  <si>
    <t>M210501016</t>
  </si>
  <si>
    <t>Svorka úhlová NN k trafu</t>
  </si>
  <si>
    <t>M210501017</t>
  </si>
  <si>
    <t>Kabelový žlab</t>
  </si>
  <si>
    <t>M210501018</t>
  </si>
  <si>
    <t>Vybavení transformovny bezpečnostními tabulkami</t>
  </si>
  <si>
    <t>M210501019</t>
  </si>
  <si>
    <t>Kabelové trasy na propojení NN v trafostanici</t>
  </si>
  <si>
    <t>M210501020</t>
  </si>
  <si>
    <t>Dřevěná zábrana do prostoru transformátoru dl.1,2m</t>
  </si>
  <si>
    <t>M210501021</t>
  </si>
  <si>
    <t>Štítky na označení kabelů NN</t>
  </si>
  <si>
    <t>M210501022</t>
  </si>
  <si>
    <t>Příchytky pro kabely NN</t>
  </si>
  <si>
    <t>M210501023</t>
  </si>
  <si>
    <t>Tlumič vybrací EK90</t>
  </si>
  <si>
    <t>M210501024</t>
  </si>
  <si>
    <t>Uvedení do provozu</t>
  </si>
  <si>
    <t>M210501025</t>
  </si>
  <si>
    <t>Dokumentace</t>
  </si>
  <si>
    <t>M210501026</t>
  </si>
  <si>
    <t>Montážní materiál 10%</t>
  </si>
  <si>
    <t>M210502001</t>
  </si>
  <si>
    <t>M210502002</t>
  </si>
  <si>
    <t>M210502003</t>
  </si>
  <si>
    <t>M210502004</t>
  </si>
  <si>
    <t>M210502005</t>
  </si>
  <si>
    <t>M210502006</t>
  </si>
  <si>
    <t>M210502007</t>
  </si>
  <si>
    <t>M210502008</t>
  </si>
  <si>
    <t>M210502009</t>
  </si>
  <si>
    <t>M210502010</t>
  </si>
  <si>
    <t>M210502011</t>
  </si>
  <si>
    <t>M210502012</t>
  </si>
  <si>
    <t>M210502013</t>
  </si>
  <si>
    <t>M210502014</t>
  </si>
  <si>
    <t>M210502015</t>
  </si>
  <si>
    <t>M210502016</t>
  </si>
  <si>
    <t>M210502017</t>
  </si>
  <si>
    <t>M210502018</t>
  </si>
  <si>
    <t>M210502019</t>
  </si>
  <si>
    <t>M210502020</t>
  </si>
  <si>
    <t>M210502021</t>
  </si>
  <si>
    <t>M210502022</t>
  </si>
  <si>
    <t>M210502023</t>
  </si>
  <si>
    <t>M210502024</t>
  </si>
  <si>
    <t>M210502025</t>
  </si>
  <si>
    <t>M210502026</t>
  </si>
  <si>
    <t>M210503001</t>
  </si>
  <si>
    <t>VN přívod a VN rozvaděč včetně připojení - dle vyjádření k žádosti o připojení k distribuční, soustavě č. 12225990</t>
  </si>
  <si>
    <t>M22SK001</t>
  </si>
  <si>
    <t>Rozvaděč datový stojanový , 19", v. 21U, h.  600mm, š. 600m, RAL7035</t>
  </si>
  <si>
    <t>M22SK002</t>
  </si>
  <si>
    <t>Instalace rozvaděče</t>
  </si>
  <si>
    <t>M22SK003</t>
  </si>
  <si>
    <t>Rozvaděč datový nástěnný , 19", v. 9U, h.  600mm, š. 500m, RAL7035</t>
  </si>
  <si>
    <t>M22SK004</t>
  </si>
  <si>
    <t>M22SK005</t>
  </si>
  <si>
    <t>Patch panel 24 portů, UTP CAT5e, velikost 1U, montáž 19"</t>
  </si>
  <si>
    <t>M22SK006</t>
  </si>
  <si>
    <t>Instalace Patch panelu</t>
  </si>
  <si>
    <t>M22SK007</t>
  </si>
  <si>
    <t>Zapojení datového portu v nestíněném Patch panelu (včetně vyvázání kabelu)</t>
  </si>
  <si>
    <t>M22SK008</t>
  </si>
  <si>
    <t>19" vyvazovací panel 1U - jednostranný, 5x háček malýmm</t>
  </si>
  <si>
    <t>M22SK009</t>
  </si>
  <si>
    <t>Montáž vyvazovacího panelu</t>
  </si>
  <si>
    <t>M22SK010</t>
  </si>
  <si>
    <t>Polička 19" 1U/350mm, nosnost 50kg, RAL7035</t>
  </si>
  <si>
    <t>M22SK011</t>
  </si>
  <si>
    <t>Instalace poličky</t>
  </si>
  <si>
    <t>M22SK012</t>
  </si>
  <si>
    <t>Panel 19" napájecí, 7x230V, 1,8m kabel, naproudová ochrana, vypínač</t>
  </si>
  <si>
    <t>M22SK013</t>
  </si>
  <si>
    <t>Instalace Panel napájecí</t>
  </si>
  <si>
    <t>M22SK014</t>
  </si>
  <si>
    <t>Gigabit VPN Router DHCP, VPN, Management, Firewall, 1x 1Gb/s WAN, 4x 1Gb/s LAN, IPsec,, Point-to-Point, 3G, IPv6</t>
  </si>
  <si>
    <t>M22SK015</t>
  </si>
  <si>
    <t>Instalace aktivního prvku</t>
  </si>
  <si>
    <t>M22SK016</t>
  </si>
  <si>
    <t>Nastavení přístupu na WAN</t>
  </si>
  <si>
    <t>M22SK017</t>
  </si>
  <si>
    <t>Switch Gigabit Ethernet 8-port PoE+ 10/100/1000Mbps až 124W, 802.3at or 802.3af</t>
  </si>
  <si>
    <t>M22SK018</t>
  </si>
  <si>
    <t>M22SK019</t>
  </si>
  <si>
    <t>Výkonný 16portový 10/100/1000 Mbps switch, automatická konfigurace, Auto MDI/MDI/MDI-X, RM</t>
  </si>
  <si>
    <t>M22SK020</t>
  </si>
  <si>
    <t>M22SK021</t>
  </si>
  <si>
    <t>Zdroj UPS 600VA/360W, Rack mount, indikace LED, VFD (Off-line)</t>
  </si>
  <si>
    <t>M22SK022</t>
  </si>
  <si>
    <t>Instalace zdroje UPS</t>
  </si>
  <si>
    <t>M22SK023</t>
  </si>
  <si>
    <t>Zdroj UPS 2200VA/1980W, Rack mount, indikace LCD, VI (Line Interactiv)</t>
  </si>
  <si>
    <t>M22SK024</t>
  </si>
  <si>
    <t>M22SK025</t>
  </si>
  <si>
    <t>Výsuvné 19' rackové lišty pro rackové UPSky - pár</t>
  </si>
  <si>
    <t>M22SK026</t>
  </si>
  <si>
    <t>Instalace lisť výsuvných</t>
  </si>
  <si>
    <t>M22SK027</t>
  </si>
  <si>
    <t>Keystone 1xRJ45, UTP, Cat5E, černý</t>
  </si>
  <si>
    <t>M22SK028</t>
  </si>
  <si>
    <t>Měření datového vývodu, tisk protokolu</t>
  </si>
  <si>
    <t>M22SK029</t>
  </si>
  <si>
    <t>Montáž a zapojení datové zásuvky (1 datový bod)</t>
  </si>
  <si>
    <t>M22SK030</t>
  </si>
  <si>
    <t>Kryt zásuvky komunikační s popisovým polem, barva černá</t>
  </si>
  <si>
    <t>M22SK031</t>
  </si>
  <si>
    <t>Montáž krytu zásuvky</t>
  </si>
  <si>
    <t>M22SK032</t>
  </si>
  <si>
    <t>Rámeček jednonásobný pro zásuvku komunikační, barva černá</t>
  </si>
  <si>
    <t>M22SK033</t>
  </si>
  <si>
    <t>Montáž rámečku zásuvky</t>
  </si>
  <si>
    <t>M22SK034</t>
  </si>
  <si>
    <t>Maska nosná se dvěma otvory Modular Jack RJ pro zásuvku komunikační, barva černá</t>
  </si>
  <si>
    <t>M22SK035</t>
  </si>
  <si>
    <t>Montáž masky zásuvky</t>
  </si>
  <si>
    <t>M22SK036</t>
  </si>
  <si>
    <t>Krabice pro jeden přístroj pro povrchovou montáž hranatá, barva černá</t>
  </si>
  <si>
    <t>M22SK037</t>
  </si>
  <si>
    <t>Montáž instalační krabice na povrch</t>
  </si>
  <si>
    <t>M22SK038</t>
  </si>
  <si>
    <t>Vnitřní Wi-Fi point</t>
  </si>
  <si>
    <t>Vnitřní Wi-Fi point pro hostpotové řešení ve standardu 802.11n, dvě integrované antény, veškerý potřebný materiál pro montáž jednotky na stěnu nebo strop, podpora PoE - v dodávce zdroj PoE-24, správa vytvořené bezdrátové sítě přes webový prohlížeč</t>
  </si>
  <si>
    <t>M22SK039</t>
  </si>
  <si>
    <t>Instalace aktivního prvku wifi</t>
  </si>
  <si>
    <t>M22SK040</t>
  </si>
  <si>
    <t>Kabel UTP,Cat5E,LSZH plášť,4páry</t>
  </si>
  <si>
    <t>M22SK041</t>
  </si>
  <si>
    <t>Instalace kabelu</t>
  </si>
  <si>
    <t>M22SK042</t>
  </si>
  <si>
    <t>Drobný instalační materiál (montážní sady, patch kabely, konektory RJ, ...)</t>
  </si>
  <si>
    <t>sada</t>
  </si>
  <si>
    <t>M22SK043</t>
  </si>
  <si>
    <t>Montáž drobného instalačního materiálu</t>
  </si>
  <si>
    <t>M22SK044</t>
  </si>
  <si>
    <t>Pomocné práce (příprava a úklid pracoviště, manipulace s materiálem, ...)</t>
  </si>
  <si>
    <t>M22PTZS001</t>
  </si>
  <si>
    <t>Ústředna + ovládací klávesnice + plechový kryt</t>
  </si>
  <si>
    <t>Sestava: ústředna + ovládací klávesnice + plechový kryt, (základní deska ústředny pro 192 zón, 999 kódů, 8 podsystémů, 2048 událostí, 4 x PGM opto-relé + 1 x PGM relé + relé pro sirénu, 8 x 2 zóny na desce) (ovládací LCD klávesnice s dvouřádkovým modrým displejem určená pro ovládání a zobrazování informací o stavu ústředny) (plechový kryt pro ústředny s prostorem pro akumulátor 18Ah a včetně trafa  80VA)</t>
  </si>
  <si>
    <t>M22PTZS002</t>
  </si>
  <si>
    <t>Montáž, zapojení ústředny</t>
  </si>
  <si>
    <t>M22PTZS003</t>
  </si>
  <si>
    <t>Programování systému</t>
  </si>
  <si>
    <t>M22PTZS004</t>
  </si>
  <si>
    <t>Montáž ovládacího modulu - klávesnice</t>
  </si>
  <si>
    <t>M22PTZS005</t>
  </si>
  <si>
    <t>Programování a nastavení ovládacího modulu - klávesnice</t>
  </si>
  <si>
    <t>M22PTZS006</t>
  </si>
  <si>
    <t>Montáž boxu</t>
  </si>
  <si>
    <t>M22PTZS007</t>
  </si>
  <si>
    <t>M22PTZS008</t>
  </si>
  <si>
    <t>Akumulátor 12 V/18 Ah, olověný, bezúdržbový</t>
  </si>
  <si>
    <t>M22PTZS009</t>
  </si>
  <si>
    <t>Montáž, měření akumulátoru</t>
  </si>
  <si>
    <t>M22PTZS010</t>
  </si>
  <si>
    <t>Textová klávesnice LCD se dvěma řádky, česká verze, 1 klávesnicová zóna, 1PGM na desce, modré, podsvícení</t>
  </si>
  <si>
    <t>M22PTZS011</t>
  </si>
  <si>
    <t>M22PTZS012</t>
  </si>
  <si>
    <t>M22PTZS013</t>
  </si>
  <si>
    <t>Univerzální plechový box</t>
  </si>
  <si>
    <t>Univerzální plechový box pro klávesnice, dvířka s panty, promyšlená konstrukce s "vyjímatelným" zadním plechem pro snadnou instalaci nebo výměnu klávesnic bez nutnosti BOX demontovat</t>
  </si>
  <si>
    <t>M22PTZS014</t>
  </si>
  <si>
    <t>Montáž, zapojení boxu s tamprem</t>
  </si>
  <si>
    <t>M22PTZS015</t>
  </si>
  <si>
    <t>Zámek mechanický pro BOX klávesnice včetně 2ks klíčů</t>
  </si>
  <si>
    <t>M22PTZS016</t>
  </si>
  <si>
    <t>Montáž - zámek mechanický</t>
  </si>
  <si>
    <t>M22PTZS017</t>
  </si>
  <si>
    <t>Komunikátor GSM/GPRS</t>
  </si>
  <si>
    <t>Komunikátor GSM/GPRS pro navrženou zabezpečovací ústřednu se signalizačními LED, přenos formátů na PCO v pásmu GSM i GPRS, dálkové programování přes GPRS a WinLoad/NEware (48 Kbit/s), SMS zprávy uživateli - poplachy na zóně včetně popisů, zapnutí, vypnutí, poruchy, umožňuje připojit hlasový modul pro přenos hlasových zpráv a dálkové uživatelské ovládání ústředny, 16 telefonních čísel pro sms zprávy, ovládání výstupů na ústředně až do počtu 8 přes hlasový modul a tónovou volbu, česká verze, anténa a plechový box součástí dodávky</t>
  </si>
  <si>
    <t>M22PTZS018</t>
  </si>
  <si>
    <t>Montáž, zapojení GSM brány</t>
  </si>
  <si>
    <t>M22PTZS019</t>
  </si>
  <si>
    <t>Programování přenosového zařízení, připojení k PZTS</t>
  </si>
  <si>
    <t>M22PTZS020</t>
  </si>
  <si>
    <t>Sběrnicový modul - Expander vstupů s 8x2 zónami s ATZ</t>
  </si>
  <si>
    <t>M22PTZS021</t>
  </si>
  <si>
    <t>Montáž, zapojení expanderu</t>
  </si>
  <si>
    <t>M22PTZS022</t>
  </si>
  <si>
    <t>Univerzální plechový box pro montáž expandérů a dalších modulů, dvířka s panty, TAMPER, zajištění, dvířek je řešeno šroubem</t>
  </si>
  <si>
    <t>M22PTZS023</t>
  </si>
  <si>
    <t>M22PTZS024</t>
  </si>
  <si>
    <t>Magnetický kontakt na dveře, plastový, šroubovací svorkovnice, povrchová montáž, pracovní mezera, 15mm</t>
  </si>
  <si>
    <t>M22PTZS025</t>
  </si>
  <si>
    <t>Montáž, zapojení magnet. kontaktu</t>
  </si>
  <si>
    <t>M22PTZS026</t>
  </si>
  <si>
    <t>Programování ústředny - jeden prvek</t>
  </si>
  <si>
    <t>M22PTZS027</t>
  </si>
  <si>
    <t>Magnetický kontakt na brány, plastový, šroubovací svorkovnice, povrchová montáž, pracovní mezera, 31mm</t>
  </si>
  <si>
    <t>M22PTZS028</t>
  </si>
  <si>
    <t>M22PTZS029</t>
  </si>
  <si>
    <t>M22PTZS030</t>
  </si>
  <si>
    <t>Duální audiodetektor s pamětí poplachu, dosah maximálně 9m, 10 -14VDC / 25mA</t>
  </si>
  <si>
    <t>M22PTZS031</t>
  </si>
  <si>
    <t>Montáž, zapojení detektoru tříštění skla</t>
  </si>
  <si>
    <t>M22PTZS032</t>
  </si>
  <si>
    <t>M22PTZS033</t>
  </si>
  <si>
    <t>Digitální DUAL PIR, dosah 0-15m/85°, stojánek na stěnu a strop, vyvažovací rezistory</t>
  </si>
  <si>
    <t>M22PTZS034</t>
  </si>
  <si>
    <t>Montáž, zapojení prostorového detektoru</t>
  </si>
  <si>
    <t>M22PTZS035</t>
  </si>
  <si>
    <t>M22PTZS036</t>
  </si>
  <si>
    <t>Digitální DUAL PIR+MW, dosah 15m/85°, dvě úrovně citlivosti, AND/OR logika, stojánek</t>
  </si>
  <si>
    <t>M22PTZS037</t>
  </si>
  <si>
    <t>M22PTZS038</t>
  </si>
  <si>
    <t>M22PTZS039</t>
  </si>
  <si>
    <t>Infrazávora venkovní 2 paprsky,dosah 20m, IP65, (1 pár)</t>
  </si>
  <si>
    <t>M22PTZS040</t>
  </si>
  <si>
    <t>Montáž, zapojení infrastěny</t>
  </si>
  <si>
    <t>M22PTZS041</t>
  </si>
  <si>
    <t>M22PTZS042</t>
  </si>
  <si>
    <t>Kombinovaný optickokouřový a teplotní detektor 58°C, samoresetovací</t>
  </si>
  <si>
    <t>M22PTZS043</t>
  </si>
  <si>
    <t>Montáž požárního detektoru</t>
  </si>
  <si>
    <t>M22PTZS044</t>
  </si>
  <si>
    <t>Montáž, zapojení patice</t>
  </si>
  <si>
    <t>M22PTZS045</t>
  </si>
  <si>
    <t>M22PTZS046</t>
  </si>
  <si>
    <t>Provozní kniha EZS</t>
  </si>
  <si>
    <t>M22PTZS047</t>
  </si>
  <si>
    <t>Vnitřní nezálohovaná plastová piezosiréna</t>
  </si>
  <si>
    <t>Vnitřní nezálohovaná plastová piezosiréna, napájení 11 - 14Vss / 250 mA, akustický výkon 110 dB / 1m, barva slonová kost, rozměry 122 x 72 x 43 mm (v x š x h).</t>
  </si>
  <si>
    <t>M22PTZS048</t>
  </si>
  <si>
    <t>Montáž, zapojení nezálohované signalizace</t>
  </si>
  <si>
    <t>M22PTZS049</t>
  </si>
  <si>
    <t>M22PTZS050</t>
  </si>
  <si>
    <t>Plastová nízká propojovací krabice pro povrchovou montáž</t>
  </si>
  <si>
    <t>Plastová nízká propojovací krabice pro povrchovou montáž s ochranným meandrem, pájecí svorky, počet svorek 7+1, ochranný kontakt NC, barva bílá, rozměry: 96 x 41 x 18 mm.</t>
  </si>
  <si>
    <t>M22PTZS051</t>
  </si>
  <si>
    <t>M22PTZS052</t>
  </si>
  <si>
    <t>Drobný instalační materiál (svorkovnice, podložky pro magnety, ...)</t>
  </si>
  <si>
    <t>M22PTZS053</t>
  </si>
  <si>
    <t>M22PTZS054</t>
  </si>
  <si>
    <t>M22PTZS055</t>
  </si>
  <si>
    <t>Stíněný šestižilový twistovaný kabel pro PZTS</t>
  </si>
  <si>
    <t>M22PTZS056</t>
  </si>
  <si>
    <t>M22PTZS057</t>
  </si>
  <si>
    <t>Stíněný čtyřžilový kabel pro PZTS</t>
  </si>
  <si>
    <t>M22PTZS058</t>
  </si>
  <si>
    <t>M22PTZS059</t>
  </si>
  <si>
    <t>Stíněný šestižilový kabel pro PZTS</t>
  </si>
  <si>
    <t>M22PTZS060</t>
  </si>
  <si>
    <t>M22PTZS061</t>
  </si>
  <si>
    <t>Kabel silový 2x1 (CYSY) pro napájení prků PZTS</t>
  </si>
  <si>
    <t>M22PTZS062</t>
  </si>
  <si>
    <t>M22AV001</t>
  </si>
  <si>
    <t>Limitér - kompresor , audio procesor</t>
  </si>
  <si>
    <t>Limitér - kompresor , audio procesor, Vlastnosti:</t>
  </si>
  <si>
    <t>- funkce Gain – nastavitelná vstupní citlivost a výstupní hlasitost v rozsahu –40 – +12 dB pro vstupy i výstupy zvlášť</t>
  </si>
  <si>
    <t>- audio procesor nahrazující přístroje pro úpravu signálu ozvučení: aktivní výhybka, matice 2×6, equalizér typu Shelf i parametrický, změna polarity (fáze), limiter / kompresor, zpoždění, umlčení</t>
  </si>
  <si>
    <t>- 2 vstupy, 6 výstupů</t>
  </si>
  <si>
    <t>- zpracování signálu pomocí Delta-Sigma A/D a D/A převodníků, 24 rozlišení, 48 kHz vzorkování</t>
  </si>
  <si>
    <t>- 32 b DSP procesor</t>
  </si>
  <si>
    <t>- zcela variabilní – nastavení všech úprav signálu se děje pro každý vstup / výstup zvlášť</t>
  </si>
  <si>
    <t>- vstupní impedance 10 k?</t>
  </si>
  <si>
    <t>- vybuditelnost vstupu až +20 dBu</t>
  </si>
  <si>
    <t>- výstupní impedance procesoru &gt; 100 ?</t>
  </si>
  <si>
    <t>- min. zatěžovací výstupní impedance &gt; 600 ?</t>
  </si>
  <si>
    <t>- max. výstupní úroveň +20 dBu</t>
  </si>
  <si>
    <t>- indikace vybuzení vstupů i výstupů pomocí LED bargrafu</t>
  </si>
  <si>
    <t>- indikace umlčení vstupů i výstupů pomocí LED</t>
  </si>
  <si>
    <t>- podsvícený LCD displej</t>
  </si>
  <si>
    <t>M22AV002</t>
  </si>
  <si>
    <t>Montáž limiter</t>
  </si>
  <si>
    <t>M22AV003</t>
  </si>
  <si>
    <t>Nastavení limiter</t>
  </si>
  <si>
    <t>M22AV004</t>
  </si>
  <si>
    <t>Zesilovač</t>
  </si>
  <si>
    <t>Zesilovač určený pro profesionální zátěžové použití, Vlastnosti:</t>
  </si>
  <si>
    <t>- 2×500 W RMS / 8?, 2×660 W / 4?, 2×1 000 W / 2?, 1×1 300 W / 8?, 1×2 000 W / 4?, třída H, 20 – 20 000 Hz</t>
  </si>
  <si>
    <t>- frekvenční rozsah 20 – 20 000 Hz / +0, –0,25 dB, 10 % výkon</t>
  </si>
  <si>
    <t>- vstupní citlivost 1 V ef.</t>
  </si>
  <si>
    <t>- odstup L/R / 8 ? &gt; 75 dB</t>
  </si>
  <si>
    <t>- odstup S/N / max. výkon, A &gt; 108 dB</t>
  </si>
  <si>
    <t>- zkreslení THD / 10 % výkon &lt; 0,05 %</t>
  </si>
  <si>
    <t>- zkreslení IMD SMPTE / 60 Hz, 7 kHz, 10% výkon &lt; 0,1 %</t>
  </si>
  <si>
    <t>- tlumení &gt; 800 / 8  ?, 100 Hz</t>
  </si>
  <si>
    <t>- rychlost přeběhu 70 V / us</t>
  </si>
  <si>
    <t>- vstupní impedance 10 k  ? nesym., 20 k ? symetr.</t>
  </si>
  <si>
    <t>- vstupní konektory XLR, Jack 6.3</t>
  </si>
  <si>
    <t>- výstupní konektory Speacon – 4 pin; šroubovací</t>
  </si>
  <si>
    <t>- pracovní teplota okolí – 10 – 40 °C</t>
  </si>
  <si>
    <t>- napájení AC 230 V / 50 Hz, rozměry 483 × 88 (2U) × 375 mm</t>
  </si>
  <si>
    <t>M22AV005</t>
  </si>
  <si>
    <t>Montáž Zesilovač</t>
  </si>
  <si>
    <t>M22AV006</t>
  </si>
  <si>
    <t>Mixážní pult</t>
  </si>
  <si>
    <t>Mixážní pult obsahuje 2 mono a 2 stereo vstupy, Vlastnosti:</t>
  </si>
  <si>
    <t xml:space="preserve"> - 2 mono a 2 stereo vstupy přes XLR nebo Jack, 3 pásm. korekce, AUX, fantom, 3 sběrnice</t>
  </si>
  <si>
    <t>- potenciometry výstupů: 1 + 1</t>
  </si>
  <si>
    <t>- indikace výstup. signálu: led bargraf</t>
  </si>
  <si>
    <t>- fadery: odolné ALPS</t>
  </si>
  <si>
    <t>- frekvenční rozsah: 10 – 60 kHz / ± 3 dB</t>
  </si>
  <si>
    <t>- vhodné pro: malé kapely, ozvučení, dom. video atp.</t>
  </si>
  <si>
    <t>- zkreslení: THD+N &lt; 0,01 % / A</t>
  </si>
  <si>
    <t>- odstup S/N: 112 dB</t>
  </si>
  <si>
    <t>- napájení: adaptérem (je součástí balení)</t>
  </si>
  <si>
    <t>- výbava mono vstupů: sym. / nesym. přes XLR nebo Jack 6,3 + 3 pásmový frekvenční korektor + nastavení vst. citlivosti + nastavení panoramy + nastavení úrovně do efektové cesty + sepnutelné fantomové napájení</t>
  </si>
  <si>
    <t>- výbava stereo vstupů: nesym. přes Jack s nastavením hlasitosti a vyvážení + 3 pásmový frekvenční korek-tor +  nastavení úrovně do efektové cesty</t>
  </si>
  <si>
    <t>- citlivost mono vstupu – 40 dBu - +10 dBu</t>
  </si>
  <si>
    <t>- nastavení frekv. korektoru: 80 Hz; 2,5 kHz; 2 kHz / ± 15 dB</t>
  </si>
  <si>
    <t>- max. výstupní úroveň master: + 22 dBu</t>
  </si>
  <si>
    <t>M22AV007</t>
  </si>
  <si>
    <t>Montáž Pult mixážní</t>
  </si>
  <si>
    <t>M22AV008</t>
  </si>
  <si>
    <t>Multifunkční přehrávač  podkresové hudby</t>
  </si>
  <si>
    <t>Multifunkční přehrávač  podkresové hudby jednoduchý, Vlastnosti:</t>
  </si>
  <si>
    <t>- kompaktní přístroj s 1 nebo 2 vestavěnými digitálními multifunkční moduly tuneru / přehrávače MP3/WMA souborů z CD disku, USB (Flash paměti) a paměťové SD karty s podsvětleným LCD displejem</t>
  </si>
  <si>
    <t>- 1× modul (CD, USB, SD, MP3/WMA, AM/FM tuner), 1 stereo výstup</t>
  </si>
  <si>
    <t>- možnost programování přehrávání</t>
  </si>
  <si>
    <t>- 10 (20) paměťových pozic pro nalazené stanice</t>
  </si>
  <si>
    <t>- automatické i manuální prohledávání adresářů</t>
  </si>
  <si>
    <t>- IR dálkové ovládání</t>
  </si>
  <si>
    <t>- 1 (2)× vstup pro 330 Ohm dipól i 75 Ohm anténu</t>
  </si>
  <si>
    <t>- nastavitelné hlasitostní úrovně obou modulů</t>
  </si>
  <si>
    <t>- odstup S/N &gt; 70 dB, odstup L/R &gt; 65 dB</t>
  </si>
  <si>
    <t>- frekvenční rozsah 20 – 20 000 Hz / - 3 dB</t>
  </si>
  <si>
    <t>- výstupní úroveň signálu 1,06 V, vnitřním přepojením možno zvýšit na 2,5 V ef.</t>
  </si>
  <si>
    <t>- ocelová konstrukce, černá barva</t>
  </si>
  <si>
    <t>- napájení AC 230 V / 50 Hz, DC 12 V</t>
  </si>
  <si>
    <t>- příkon 7 (15) W</t>
  </si>
  <si>
    <t>- rozměry 480 × 42 (1U) × 270 mm</t>
  </si>
  <si>
    <t>M22AV009</t>
  </si>
  <si>
    <t>Montáž Přehrávač</t>
  </si>
  <si>
    <t>M22AV010</t>
  </si>
  <si>
    <t>Uzamykatelný box rackový velikost 3U pro limitér</t>
  </si>
  <si>
    <t>M22AV011</t>
  </si>
  <si>
    <t>Montáž speciálního boxu do rack</t>
  </si>
  <si>
    <t>M22AV012</t>
  </si>
  <si>
    <t>Jednokanálový bezdrátový systém</t>
  </si>
  <si>
    <t>Jednokanálový bezdrátový systém obsahuje přijímač a 1 ruční mikrofon, Vlastnosti:</t>
  </si>
  <si>
    <t xml:space="preserve"> PŘIJÍMAČ:</t>
  </si>
  <si>
    <t>- diverzitní UHF tuner, 1 kanál, PLL</t>
  </si>
  <si>
    <t>- indikace fungování tuneru A nebo B, indikace příjmu audio signálu</t>
  </si>
  <si>
    <t>- regulace úrovně výstupní hlasitosti</t>
  </si>
  <si>
    <t>- přepínač nalazené frekvence – volba z 16 frekvencí</t>
  </si>
  <si>
    <t>- kompresor, expander, šumová brána</t>
  </si>
  <si>
    <t>- technologie ACR (Audio Reference Companding) pro další vylepšení zvuku a jeho odstupu od rušení</t>
  </si>
  <si>
    <t>- 2 nastavitelné antény</t>
  </si>
  <si>
    <t>- sym. výstup konektorem XLR a nesym. výstup konektorem Jack 6,3</t>
  </si>
  <si>
    <t>- výstupní úroveň 350 mV ef. / nesym, ± 170 mV ef. / sym. 2,2 k?</t>
  </si>
  <si>
    <t>- možnost nastavení SQUELCH příjmových podmínek uvnitř přijímače</t>
  </si>
  <si>
    <t>- šířka pásma &lt; 200 kHz</t>
  </si>
  <si>
    <t>- frekvenční rozsah audio 40 - 18 000 Hz</t>
  </si>
  <si>
    <t xml:space="preserve"> dynamika &gt; 110 dB</t>
  </si>
  <si>
    <t>- odstup S/N &gt; 90 dB</t>
  </si>
  <si>
    <t>- napájení adaptérem (je součástí) DC 14 - 22 V / 0,5 A</t>
  </si>
  <si>
    <t xml:space="preserve"> VYSÍLAČ - ruční mikrofon:</t>
  </si>
  <si>
    <t>- elektrodynamická vložka s kardioidní charakteristikou</t>
  </si>
  <si>
    <t>- vypínač</t>
  </si>
  <si>
    <t>- LED indikace zapnutí / skoro vybité baterie</t>
  </si>
  <si>
    <t>- skrytý přepínač pro volbu frekvence z 16 možných</t>
  </si>
  <si>
    <t>- dosah cca. 100 m ve volném prostoru bez překážek</t>
  </si>
  <si>
    <t>- vyzářený výkon 5 / 10 mW</t>
  </si>
  <si>
    <t>- frekvenční rozsah audio 60 - 15 000 Hz</t>
  </si>
  <si>
    <t>M22AV013</t>
  </si>
  <si>
    <t>Montáž Mikrofon bezdrátový</t>
  </si>
  <si>
    <t>M22AV014</t>
  </si>
  <si>
    <t>Mikrofon elektrodynamický</t>
  </si>
  <si>
    <t>Mikrofon elektrodynamický, vyrovnaná kmitočtová charakteristika, Vlastnosti:</t>
  </si>
  <si>
    <t xml:space="preserve"> - frekvenční rozsah 50 – 15 000 Hz</t>
  </si>
  <si>
    <t xml:space="preserve"> - citlivost – 54 dB ± 3 dB / (0dB = 1V / Pa, 1 kHz)</t>
  </si>
  <si>
    <t xml:space="preserve"> - výstupní impedance 500 ? ± 30% / 1 kHz</t>
  </si>
  <si>
    <t xml:space="preserve"> - robustní tělo tubusu</t>
  </si>
  <si>
    <t xml:space="preserve"> - kardioidní směrová charakteristika</t>
  </si>
  <si>
    <t xml:space="preserve"> - plastový kufřík s měkkým uložením</t>
  </si>
  <si>
    <t xml:space="preserve"> - kabel XLR / Jack nesym.</t>
  </si>
  <si>
    <t xml:space="preserve"> - hmotnost 270 g</t>
  </si>
  <si>
    <t xml:space="preserve"> - vhodný pro řeč i zpěv</t>
  </si>
  <si>
    <t>M22AV015</t>
  </si>
  <si>
    <t>Montáž mic</t>
  </si>
  <si>
    <t>M22AV016</t>
  </si>
  <si>
    <t>Stojan pro mikrofon na stůl, Vlastnosti. - plastové ABS tělo černé barvy - opatřeno závitem W3/8“, 16 ch/p a W5/8“ 28 ch/p - podstava zabírá cca O 230 mm - výška max. 180 mm - skládací - možno</t>
  </si>
  <si>
    <t>použít úchyt pevný nebo pružinový, nejsou součástí dodávky</t>
  </si>
  <si>
    <t>M22AV017</t>
  </si>
  <si>
    <t>Montáž stojanu/držáku mic</t>
  </si>
  <si>
    <t>M22AV018</t>
  </si>
  <si>
    <t>Držák pro mikrofon na stěnu/stojan, Vlastnosti. - pro mikrofony se standardním tubusem - pro, kondenzátorové (MC) nebo dynamické (MD) mikrofony - z houževnatého plastu - závit W 5/8“ – 28 ch/p</t>
  </si>
  <si>
    <t>na stojan</t>
  </si>
  <si>
    <t>M22AV019</t>
  </si>
  <si>
    <t>M22AV020</t>
  </si>
  <si>
    <t>Kabel signálový 2x Cinch (RCA)/ 2x Jack 6,3</t>
  </si>
  <si>
    <t>M22AV021</t>
  </si>
  <si>
    <t>Montáž Kabel signálový</t>
  </si>
  <si>
    <t>M22AV022</t>
  </si>
  <si>
    <t>Velmi robustní kloubový držák profesionálních reprosoustav</t>
  </si>
  <si>
    <t>Velmi robustní kloubový držák profesionálních reprosoustav, Vlastnosti:</t>
  </si>
  <si>
    <t>- natočení ve dvou směrech</t>
  </si>
  <si>
    <t>- celokovové hliníkové provedení + černění</t>
  </si>
  <si>
    <t>- zajištění pozice pomocí dvou šroubů s imbusovou hlavou</t>
  </si>
  <si>
    <t>- pevné zajištění pozice díky tisícihranu v obou kloubech</t>
  </si>
  <si>
    <t>- poloha přírub vůči sobě 90°</t>
  </si>
  <si>
    <t>- základnová příruba 82 × 52 mm</t>
  </si>
  <si>
    <t>- vzdálenost přírub cca 120 mm</t>
  </si>
  <si>
    <t>- instalace na stěnu pomocí 2 šroubů na každé přírubě</t>
  </si>
  <si>
    <t>- rozteč otvorů pro šrouby 60 mm</t>
  </si>
  <si>
    <t>- otvory pro instalační šrouby O 7,5 mm</t>
  </si>
  <si>
    <t>M22AV023</t>
  </si>
  <si>
    <t>Montáž Držák kloubový profesionální</t>
  </si>
  <si>
    <t>M22AV024</t>
  </si>
  <si>
    <t>Sloupová reprosoustava profesionální - pasivní verze</t>
  </si>
  <si>
    <t>Sloupová reprosoustava profesionální - pasivní verze, Vlastnosti:</t>
  </si>
  <si>
    <t>- osazeno 6,5” reproduktory</t>
  </si>
  <si>
    <t>- zatížitelnost 40 / 80 W rms/max</t>
  </si>
  <si>
    <t>- impedance min. 250 ?</t>
  </si>
  <si>
    <t>- ekv. citlivost 96 dB / 1W, 1m</t>
  </si>
  <si>
    <t>- frekv. pásmo 140 – 15 000 Hz</t>
  </si>
  <si>
    <t>- černobílé provedení</t>
  </si>
  <si>
    <t>- krytí IP 44</t>
  </si>
  <si>
    <t>- rozměry 227×952×125 mm</t>
  </si>
  <si>
    <t>M22AV025</t>
  </si>
  <si>
    <t>Montáž Reprosoustava profesionální</t>
  </si>
  <si>
    <t>M22AV026</t>
  </si>
  <si>
    <t>Sloupová reprosoustava s transformátorem - pasivní verze</t>
  </si>
  <si>
    <t>Sloupová reprosoustava s transformátorem - pasivní verze, Vhodné pro: ozvučení do šířky, exteriéry, sjezdovky, tribuny, hřiště, náměstí, Vlastnosti</t>
  </si>
  <si>
    <t>- 20 W / 100 V</t>
  </si>
  <si>
    <t>- zatížitelnost 20 / 40 W rms/max</t>
  </si>
  <si>
    <t>- impedance min. 500 ?</t>
  </si>
  <si>
    <t>- ekv. citlivost 94 dB / 1W, 1m</t>
  </si>
  <si>
    <t>- rozměry 227×520×125 mm</t>
  </si>
  <si>
    <t>M22AV027</t>
  </si>
  <si>
    <t>M22AV028</t>
  </si>
  <si>
    <t>Kloubový držák profesionálních reprosoustav</t>
  </si>
  <si>
    <t>Držák kloubový profesionální, Vlastnosti:</t>
  </si>
  <si>
    <t>M22AV029</t>
  </si>
  <si>
    <t>M22AV030</t>
  </si>
  <si>
    <t>Speacon kabel on 4 pin</t>
  </si>
  <si>
    <t>M22AV031</t>
  </si>
  <si>
    <t>Montáž Speacon kabel on 4 pin</t>
  </si>
  <si>
    <t>M22AV032</t>
  </si>
  <si>
    <t>Ústředna rozhlasová</t>
  </si>
  <si>
    <t>Ústředna rozhlasová, Vlastnosti:</t>
  </si>
  <si>
    <t xml:space="preserve"> - výkon 350 W rms / 100 V, 70 V, 4 – 16 ?</t>
  </si>
  <si>
    <t xml:space="preserve"> - 2 vstupy Mic konektorem Jack 6,3 nesym., odděleně nastavitelná hlasitost, citlivost 3 mV, vstupní impedance 600 ?</t>
  </si>
  <si>
    <t xml:space="preserve"> - 1 vstup Mic konektorem Jack 6,3 nesym. na předním panelu ústředny s funkcí priority (umlčování), odděleně nastavitelná hlasitost, citlivost 3 mV, vstupní impedance 600 ?</t>
  </si>
  <si>
    <t xml:space="preserve"> - 3 vstupy Aux stereo, konektory RCA Cinch, citlivost 200 mV, vstupní impedance 10 k?</t>
  </si>
  <si>
    <t xml:space="preserve"> - vestavěný digitální modul přehrávače Mp3 souborů z USB (Flash paměti) nebo SD karty a tuneru</t>
  </si>
  <si>
    <t xml:space="preserve"> - vestavěný FM tuner</t>
  </si>
  <si>
    <t xml:space="preserve"> - softwarový equalizér z přednastavenými režimy v modulu přehrávače</t>
  </si>
  <si>
    <t xml:space="preserve"> - podsvětlený LCD display modulu přehrávače</t>
  </si>
  <si>
    <t xml:space="preserve"> - prioritní funkce s možností nastavení prahu umlčení</t>
  </si>
  <si>
    <t xml:space="preserve"> - všechny stereo vstupy a zdroje jsou převáděny do mono formátu přímo ústřednou</t>
  </si>
  <si>
    <t xml:space="preserve"> - 1 stereofonní výstup Line Out konektory RCA Cinch, pro nahrávání a další zesílení</t>
  </si>
  <si>
    <t xml:space="preserve"> - 2 pásmový frekvenční korektor ± 12 dB na 100 Hz a 10 kHz</t>
  </si>
  <si>
    <t xml:space="preserve"> - vestavěný gong, aktivovaný tlačítkem zepředu ústředny</t>
  </si>
  <si>
    <t xml:space="preserve"> - vestavěný limiter proti přebuzení ústředny</t>
  </si>
  <si>
    <t xml:space="preserve"> - IR dálkové ovládání modulu přehrávače</t>
  </si>
  <si>
    <t xml:space="preserve"> - LED výstupní indikátor úrovně</t>
  </si>
  <si>
    <t xml:space="preserve"> - výstupní ochrany proti zkratu, přehřátí, přebuzení, nadměrnému zatížení</t>
  </si>
  <si>
    <t xml:space="preserve"> - odstup S/N &gt; 85 dB / LINE</t>
  </si>
  <si>
    <t xml:space="preserve"> - frekvenční rozsah 80 – 16 000 Hz / ± 3 dB</t>
  </si>
  <si>
    <t xml:space="preserve"> - zkreslení THD &lt; 5 %</t>
  </si>
  <si>
    <t xml:space="preserve"> - napájení AC 230 V / 50 Hz</t>
  </si>
  <si>
    <t xml:space="preserve"> - pracovní teplota -10 – 40 °C</t>
  </si>
  <si>
    <t xml:space="preserve"> - rozměry 480 × 88 (2U) × 390 mm</t>
  </si>
  <si>
    <t xml:space="preserve"> - hmotnost 11 (14) kg</t>
  </si>
  <si>
    <t>M22AV033</t>
  </si>
  <si>
    <t>Montáž Ústředna rozhlasová</t>
  </si>
  <si>
    <t>M22AV034</t>
  </si>
  <si>
    <t>Zvukový projektor oboustranný pro plošné ozvučování</t>
  </si>
  <si>
    <t>Zvukový projektor oboustranný pro plošné ozvučování bílý, 100V transf., Vlastnosti:</t>
  </si>
  <si>
    <t>- výkon 20 W rms / 100 V</t>
  </si>
  <si>
    <t>- vstupní impedance min. 500 ?</t>
  </si>
  <si>
    <t>- ekv. citlivost 92 dB / 1W, 1m</t>
  </si>
  <si>
    <t>- frekvenční rozsah 110 – 15 000 Hz</t>
  </si>
  <si>
    <t>- 6,5“ širokopásmový reproduktor</t>
  </si>
  <si>
    <t>- oboustranné vyzařování zvuku</t>
  </si>
  <si>
    <t>- možnost volby výkonu ve třech krocích, dle připojení kabelu</t>
  </si>
  <si>
    <t>- instalace do exteriérů, vlhku odolný</t>
  </si>
  <si>
    <t>- vestavěná ocelová konzola s možností nasměrování</t>
  </si>
  <si>
    <t>- stupeň krytí IP 55</t>
  </si>
  <si>
    <t>- ozvučnice z hliníku, nástřik práškovou barvou</t>
  </si>
  <si>
    <t>- antikorozní provedení</t>
  </si>
  <si>
    <t>- kovová čelní mřížka</t>
  </si>
  <si>
    <t>- vyvedení kabelu z boku válce</t>
  </si>
  <si>
    <t>- barva bílá, RAL 9016</t>
  </si>
  <si>
    <t>- rozměry O 170×250 mm</t>
  </si>
  <si>
    <t>M22AV035</t>
  </si>
  <si>
    <t>Montáž Reprosoustava 100V transformátor</t>
  </si>
  <si>
    <t>M22AV036</t>
  </si>
  <si>
    <t>Podhledový reproduktor</t>
  </si>
  <si>
    <t>Podhledový reproduktor - pasivní verze, Vlastnosti:</t>
  </si>
  <si>
    <t>- nominál. O reproduk. 8“</t>
  </si>
  <si>
    <t>- výkon rms 10 – 5 W / 100 V</t>
  </si>
  <si>
    <t>- membrána / magnet grafit. papír / ferit</t>
  </si>
  <si>
    <t>- materiál koše ocel</t>
  </si>
  <si>
    <t>- barva bílá RAL 9016</t>
  </si>
  <si>
    <t>- impedance 1 k? / 8 ?</t>
  </si>
  <si>
    <t>- ekvivalentní citlivost 92 dB / 1W, 1m</t>
  </si>
  <si>
    <t>- frekvenční rozsah 90 – 18 000 Hz</t>
  </si>
  <si>
    <t>- pracovní teplota –10 – 40 °C</t>
  </si>
  <si>
    <t>- způsob uchycení – pružiny</t>
  </si>
  <si>
    <t>- rozměry O 265 × 75 mm</t>
  </si>
  <si>
    <t>- O montážního otvoru 230 mm</t>
  </si>
  <si>
    <t>- rozměr ocel. krytu O 205 × 87 mm</t>
  </si>
  <si>
    <t>M22AV037</t>
  </si>
  <si>
    <t>Montáž reproduktor podhledový</t>
  </si>
  <si>
    <t>M22AV038</t>
  </si>
  <si>
    <t>Držák reproduktoru pro kazetové podhledy, slouží k instalaci podhledového reproduktoru do, minerálních kazetových podhledů</t>
  </si>
  <si>
    <t>M22AV039</t>
  </si>
  <si>
    <t>Montáž držáku</t>
  </si>
  <si>
    <t>M22AV040</t>
  </si>
  <si>
    <t>Konektor Jack 3,5 on panel, samice+s přírubou do stolu</t>
  </si>
  <si>
    <t>M22AV041</t>
  </si>
  <si>
    <t>Montáž Konektor</t>
  </si>
  <si>
    <t>M22AV042</t>
  </si>
  <si>
    <t>Konektor kov XLR on kabel, poniklované kontakty+gumová pružinka+kovová matice</t>
  </si>
  <si>
    <t>M22AV043</t>
  </si>
  <si>
    <t>M22AV044</t>
  </si>
  <si>
    <t>Konektor Jack 6.3 mono on kabel Au, masivní pro signálové napojení</t>
  </si>
  <si>
    <t>M22AV045</t>
  </si>
  <si>
    <t>M22AV046</t>
  </si>
  <si>
    <t>Konektor Cinch zlatý celokovový, barevné odlišení, pro signálové napojení</t>
  </si>
  <si>
    <t>M22AV047</t>
  </si>
  <si>
    <t>M22AV048</t>
  </si>
  <si>
    <t>Konektor XLR on panel, samice+s přírubou do stolu+poniklované kontakty+pojistka</t>
  </si>
  <si>
    <t>M22AV049</t>
  </si>
  <si>
    <t>M22AV050</t>
  </si>
  <si>
    <t>Kabel signálový 2x Jack 6,3</t>
  </si>
  <si>
    <t>M22AV051</t>
  </si>
  <si>
    <t>Montáž Kabel signálový 2x Jack 6,3</t>
  </si>
  <si>
    <t>M22AV052</t>
  </si>
  <si>
    <t>Stíněný PVC kabel profesionální 2*1,5mm , signálové napojení, Cu opředení</t>
  </si>
  <si>
    <t>M22AV053</t>
  </si>
  <si>
    <t>Montáž Kabel</t>
  </si>
  <si>
    <t>M22AV054</t>
  </si>
  <si>
    <t>Stíněná dvojlinka profesionální, 2*0,3mm, signálové propojení, Cu opředení</t>
  </si>
  <si>
    <t>M22AV055</t>
  </si>
  <si>
    <t>M22AV056</t>
  </si>
  <si>
    <t>Kabel silový pro reproduktory 2Ox2,5</t>
  </si>
  <si>
    <t>M22AV057</t>
  </si>
  <si>
    <t>M22AV058</t>
  </si>
  <si>
    <t>Kabel silový pro reproduktory 2Ox1,5</t>
  </si>
  <si>
    <t>M22AV059</t>
  </si>
  <si>
    <t>M22AV060</t>
  </si>
  <si>
    <t>Kabel silový pro napájení bezdrátového přijímače 2x1,5</t>
  </si>
  <si>
    <t>M22AV061</t>
  </si>
  <si>
    <t>M22AV062</t>
  </si>
  <si>
    <t>Drobný instalační materiál (spojky, držáky přijímačů, dvě skříňky na stěnu, ...)</t>
  </si>
  <si>
    <t>M22AV063</t>
  </si>
  <si>
    <t>M22AV064</t>
  </si>
  <si>
    <t>M22TRU001</t>
  </si>
  <si>
    <t>Lišta vkládací bílá, 20x40</t>
  </si>
  <si>
    <t>M22TRU002</t>
  </si>
  <si>
    <t>Instalace lišty</t>
  </si>
  <si>
    <t>M22TRU003</t>
  </si>
  <si>
    <t>Trubka pevná průměr 32mm  (stejná barva jako trubka ohebná)</t>
  </si>
  <si>
    <t>M22TRU004</t>
  </si>
  <si>
    <t>Instalace trubky</t>
  </si>
  <si>
    <t>M22TRU005</t>
  </si>
  <si>
    <t>Trubka ohebná 32mm 750N (stejná barva jako trubka pevná)</t>
  </si>
  <si>
    <t>M22TRU006</t>
  </si>
  <si>
    <t>M22TRU007</t>
  </si>
  <si>
    <t>Chránička pod podlahu</t>
  </si>
  <si>
    <t>M22TRU008</t>
  </si>
  <si>
    <t>Instalace zemní chráničky</t>
  </si>
  <si>
    <t>M22TRU009</t>
  </si>
  <si>
    <t>Tmel protipožární balení 310ml</t>
  </si>
  <si>
    <t>M22TRU010</t>
  </si>
  <si>
    <t>Montáž protipožární ucpávky</t>
  </si>
  <si>
    <t>h</t>
  </si>
  <si>
    <t>M22TRU011</t>
  </si>
  <si>
    <t>Drobný instalační materiál</t>
  </si>
  <si>
    <t>M22TRU012</t>
  </si>
  <si>
    <t>M22TRU013</t>
  </si>
  <si>
    <t>Pomocné stavební práce</t>
  </si>
  <si>
    <t>NM22VRN001</t>
  </si>
  <si>
    <t>Dokumentace skutečného provedení slaboproudých systémů</t>
  </si>
  <si>
    <t>NM22VRN002</t>
  </si>
  <si>
    <t>Revize připojení napájení slaboproudých systémů</t>
  </si>
  <si>
    <t>NM22VRN003</t>
  </si>
  <si>
    <t>Koodinace instalace slaboproudu a ostatních technologií</t>
  </si>
  <si>
    <t>NM22VRN004</t>
  </si>
  <si>
    <t>Vedlejší rozpočtové náklady (doprava, ubytování, manipulace s materiálem, ...</t>
  </si>
  <si>
    <t>R_01</t>
  </si>
  <si>
    <t>Geometrie hřiště</t>
  </si>
  <si>
    <t>R_02</t>
  </si>
  <si>
    <t>Nátěr ledové plochy odstín RAL 9010  (vč.  dodávky epoxidového natěru)</t>
  </si>
  <si>
    <t>R_03</t>
  </si>
  <si>
    <t>Betonáž registru chlazení tl.130 mm Beton C 30/37 XC4 s přísadou propylenových vláken (vč.  dodávky, výztuže, betonu a jeho čerpaní)</t>
  </si>
  <si>
    <t>R_04</t>
  </si>
  <si>
    <t>Betonáž základové desky tl. 150 mm Beton C16/20 (vč.  dodávky výztuže, betonu  a jeho čerpaní)</t>
  </si>
  <si>
    <t>R_05</t>
  </si>
  <si>
    <t>HDPE fólie - kluzná vrstva tl. 0,6 mm</t>
  </si>
  <si>
    <t>R_06</t>
  </si>
  <si>
    <t>PE fólie tl. 0,1 mm</t>
  </si>
  <si>
    <t>R_07</t>
  </si>
  <si>
    <t>PVC fólie tl. 1,5 mm</t>
  </si>
  <si>
    <t>R_08</t>
  </si>
  <si>
    <t>Expandovaný polystyren se zámkem tl. 100 mm</t>
  </si>
  <si>
    <t>R_09</t>
  </si>
  <si>
    <t>Separační textilie 300g/m2 - umělá vlákna</t>
  </si>
  <si>
    <t>R_10</t>
  </si>
  <si>
    <t>Pružná hydroizolace</t>
  </si>
  <si>
    <t>R_11</t>
  </si>
  <si>
    <t>Pěnový polyetylen tl. 30 mm, výška 130 mm</t>
  </si>
  <si>
    <t>ING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</si>
  <si>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</si>
  <si>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</si>
  <si>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</si>
  <si>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viz D.2.1.2 : 10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</si>
  <si>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</si>
  <si>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</si>
  <si>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</si>
  <si>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 xml:space="preserve">viz D.2.1.2 : </t>
  </si>
  <si>
    <t>rozebrání plochy zatravňovacích tvárnic : 211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</si>
  <si>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</si>
  <si>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</si>
  <si>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rozebrání plochy z panelů : 8</t>
  </si>
  <si>
    <t>113107630R00</t>
  </si>
  <si>
    <t>Odstranění podkladů nebo krytů z kameniva hrubého drceného, v ploše jednotlivě nad 50 m2, tloušťka vrstvy 300 mm</t>
  </si>
  <si>
    <t>viz D.2.1.2 : 70*45+8*15*2</t>
  </si>
  <si>
    <t xml:space="preserve">stávající parkoviště pod halou a novou dlažbou : </t>
  </si>
  <si>
    <t>Položka pořadí 5 : 408,30425</t>
  </si>
  <si>
    <t>113108415R00</t>
  </si>
  <si>
    <t>Odstranění podkladů nebo krytů živičných, v ploše jednotlivě nad 50 m2, tloušťka vrstvy 150 mm</t>
  </si>
  <si>
    <t>stávající parkoviště pod halou a novou dlažbou : (6,16+5,77)/2*68,45</t>
  </si>
  <si>
    <t>121101102R00</t>
  </si>
  <si>
    <t>Sejmutí ornice s přemístěním na vzdálenost přes 50 do 100 m</t>
  </si>
  <si>
    <t>nebo lesní půdy, s vodorovným přemístěním na hromady v místě upotřebení nebo na dočasné či trvalé skládky se složením</t>
  </si>
  <si>
    <t>viz D.2.1.2 - plochy realizované : (3109+25+979+347+1666+103)*0,15</t>
  </si>
  <si>
    <t>odpočet bouraných zpevněných ploch : (-211-8)*0,15</t>
  </si>
  <si>
    <t>131201112R00</t>
  </si>
  <si>
    <t>Hloubení nezapažených jam a zářezů do 1000 m3, v hornině 3, hloubení strojně</t>
  </si>
  <si>
    <t>odkop na severní straně haly (po sejmutí ornice : 47,4*11,5*(0,625+0,16)/2</t>
  </si>
  <si>
    <t>výkop na základovou spáru budovy zímního stadionu (na kótu 440,05) : 44,3*65,7*(2,4+1,2)/2+12,25*6,42*1,69+12,25*6,42*0,92</t>
  </si>
  <si>
    <t>odkop pro okapové chodníky : 103*0,8</t>
  </si>
  <si>
    <t>odkop pro komunikace a zatravňovací tvárnice : (25+979+347-408,30425)*0,55+(124+116+646)*0,15*0,3</t>
  </si>
  <si>
    <t>odkop pro základy technologie : (7*11)*0,8</t>
  </si>
  <si>
    <t>162601102R00</t>
  </si>
  <si>
    <t>Vodorovné přemístění výkopku z horniny 1 až 4, na vzdálenost přes 4 000  do 5 000 m</t>
  </si>
  <si>
    <t xml:space="preserve">Hloubené vykopávky v rámci HTÚ : </t>
  </si>
  <si>
    <t>Položka pořadí 7 : 6360,48586</t>
  </si>
  <si>
    <t>zemina z vrtů pro piloty : 135,06125+794,86402</t>
  </si>
  <si>
    <t>zemina z výkopů pro SO01 : 96,7096</t>
  </si>
  <si>
    <t>odppočet zeminy pro zpětné zásypy SO01 : -238,5-68,2046</t>
  </si>
  <si>
    <t>171201201R00</t>
  </si>
  <si>
    <t>Uložení sypaniny na dočasnou skládku tak, že na 1 m2 plochy připadá přes 2 m3 výkopku nebo ornice</t>
  </si>
  <si>
    <t>Položka pořadí 8 : 7080,41613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</si>
  <si>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</si>
  <si>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</si>
  <si>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</si>
  <si>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</si>
  <si>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 xml:space="preserve">viz D.2.1.2 a 3 : </t>
  </si>
  <si>
    <t>zatravněné plochy - skladba E (výměra z CAD) : 1691,314</t>
  </si>
  <si>
    <t>180405114R00</t>
  </si>
  <si>
    <t>Založení trávníku ve vegetačních prefabrikátech výsevem směsi ornice nebo substrátu a semene, v rovině nebo na svahu do 1:5</t>
  </si>
  <si>
    <t>s doplněním ornice nebo substrátu ve vrstvě do 7 cm s utužením vodou a s případným naložením, odvozem odpadu do 20 km a se složením,</t>
  </si>
  <si>
    <t xml:space="preserve">zatravňovací tvárnice - skladba C (výměra z CAD) : </t>
  </si>
  <si>
    <t>Položka pořadí 30 : 346,77240</t>
  </si>
  <si>
    <t>181101101R00</t>
  </si>
  <si>
    <t>Úprava pláně v zářezech v hornině 1 až 4, bez zhutnění</t>
  </si>
  <si>
    <t xml:space="preserve">zatravněné plochy - skladba E (výměra z CAD) : </t>
  </si>
  <si>
    <t>Položka pořadí 10 : 1691,31400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</si>
  <si>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</si>
  <si>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</si>
  <si>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</si>
  <si>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 xml:space="preserve">(uvažováno 50% plochy - výplň zatravňovacích tvárnic) : </t>
  </si>
  <si>
    <t>Položka pořadí 11 : 346,77240*0,5</t>
  </si>
  <si>
    <t>184201111R00</t>
  </si>
  <si>
    <t>Výsadba stromů bez balu výška do 1,8 m, v rovině nebo na svahu do 1:5</t>
  </si>
  <si>
    <t>do předem vyhloubené jamky se zalitím,</t>
  </si>
  <si>
    <t>199000005R00</t>
  </si>
  <si>
    <t>Poplatky za skládku zeminy 1- 4</t>
  </si>
  <si>
    <t>Položka pořadí 8 : 7080,41613*1,5</t>
  </si>
  <si>
    <t>00572460R</t>
  </si>
  <si>
    <t>směs travní technická</t>
  </si>
  <si>
    <t xml:space="preserve">spotřeba cca 1,5 kg/100 m2 : </t>
  </si>
  <si>
    <t>Položka pořadí 30 : 346,77267*0,015</t>
  </si>
  <si>
    <t xml:space="preserve">spotřeba cca 3 kg/100 m2 : </t>
  </si>
  <si>
    <t>Položka pořadí 10 : 1691,31400*0,03</t>
  </si>
  <si>
    <t>026503209R</t>
  </si>
  <si>
    <t>dřevina listnatá Javor mléč; Acer platanoides; v = od 121 cm; kontejner 3-5 l; odrostek, krytokořenná sadba</t>
  </si>
  <si>
    <t>viz D.2.1.2 : 7</t>
  </si>
  <si>
    <t>026503319R</t>
  </si>
  <si>
    <t>dřevina listnatá Lípa malolistá; Tilia cordata; v = od 121 cm; kontejner 3-5 l; odrostek, krytokořenná sadba</t>
  </si>
  <si>
    <t>viz D.2.1.2 : 3</t>
  </si>
  <si>
    <t xml:space="preserve">parkoviště pro osobní automobily - skladba B (výměra z CAD) : </t>
  </si>
  <si>
    <t>Položka pořadí 29 : 180,22520</t>
  </si>
  <si>
    <t>564261114R00</t>
  </si>
  <si>
    <t>Podklad nebo podsyp ze štěrkopísku tloušťka po zhutnění 230 mm</t>
  </si>
  <si>
    <t>s rozprostřením, vlhčením a zhutněním</t>
  </si>
  <si>
    <t>podkladní vrstvy základů technologie : 7*11*2</t>
  </si>
  <si>
    <t>564681111R00</t>
  </si>
  <si>
    <t>Podklad z kameniva hrubého drceného vel. 63-125 mm tloušťka po zhutnění 300 mm</t>
  </si>
  <si>
    <t>s rozprostřením a zhutněním</t>
  </si>
  <si>
    <t>zpevnění pilotovací roviny : 70*45+8*15*2</t>
  </si>
  <si>
    <t>564861111RT2</t>
  </si>
  <si>
    <t>Podklad ze štěrkodrti s rozprostřením a zhutněním frakce 0-32 mm, tloušťka po zhutnění 200 mm</t>
  </si>
  <si>
    <t xml:space="preserve">okapový chodník - skladba D (výměra z CAD) : </t>
  </si>
  <si>
    <t>Položka pořadí 33 : 103,09220</t>
  </si>
  <si>
    <t>564861112RT2</t>
  </si>
  <si>
    <t>Podklad ze štěrkodrti s rozprostřením a zhutněním frakce 0-32 mm, tloušťka po zhutnění 210 mm</t>
  </si>
  <si>
    <t>564861114RT2</t>
  </si>
  <si>
    <t>Podklad ze štěrkodrti s rozprostřením a zhutněním frakce 0-32 mm, tloušťka po zhutnění 230 mm</t>
  </si>
  <si>
    <t>564871111RT2</t>
  </si>
  <si>
    <t>Podklad ze štěrkodrti s rozprostřením a zhutněním frakce 0-32 mm, tloušťka po zhutnění 250 mm</t>
  </si>
  <si>
    <t xml:space="preserve">chodníky - skladba A (výměra z CAD) : </t>
  </si>
  <si>
    <t>Položka pořadí 28 : 497,38500</t>
  </si>
  <si>
    <t>564871111RT4</t>
  </si>
  <si>
    <t>Podklad ze štěrkodrti s rozprostřením a zhutněním frakce 0-63 mm, tloušťka po zhutnění 250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</si>
  <si>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</si>
  <si>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</si>
  <si>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</si>
  <si>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chodníky - skladba A (výměra z CAD) : 497,385</t>
  </si>
  <si>
    <t>596215040R00</t>
  </si>
  <si>
    <t>Kladení zámkové dlažby do drtě tloušťka dlažby 80 mm, tloušťka lože 40 mm</t>
  </si>
  <si>
    <t>parkoviště pro osobní automobily - skladba B (výměra z CAD) : 180,2252</t>
  </si>
  <si>
    <t>596921112R00</t>
  </si>
  <si>
    <t>Kladení vegetačních tvárnic betonových, plocha do 100 m2</t>
  </si>
  <si>
    <t>zřízení podkladního lože, položení tvárnic.</t>
  </si>
  <si>
    <t>zatravňovací tvárnice - skladba C (výměra z CAD) : 346,7724</t>
  </si>
  <si>
    <t>59245110R</t>
  </si>
  <si>
    <t>dlažba betonová dvouvrstvá, skladebná; obdélník; šedá; l = 200 mm; š = 100 mm; tl. 60,0 mm</t>
  </si>
  <si>
    <t>592451170R</t>
  </si>
  <si>
    <t>dlažba betonová dvouvrstvá; obdélník; šedá; l = 200 mm; š = 100 mm; tl. 80,0 mm</t>
  </si>
  <si>
    <t>639571215R00</t>
  </si>
  <si>
    <t>Okapový chodník podél budovy z kačírku z kačírku, tloušťky 150 mm</t>
  </si>
  <si>
    <t>bez obrubníku a bez textílie</t>
  </si>
  <si>
    <t>okapový chodník - skladba D (výměra z CAD) : 103,0922</t>
  </si>
  <si>
    <t>639571311R00</t>
  </si>
  <si>
    <t>Okapový chodník podél budovy z kačírku textilie proti prorůstání, 45 g/m2</t>
  </si>
  <si>
    <t>914001121R00</t>
  </si>
  <si>
    <t xml:space="preserve">Osazení a montáž svislých dopravních značek sloupek, do betonového základu a AL patky,  </t>
  </si>
  <si>
    <t xml:space="preserve">viz D.02.01.02 : </t>
  </si>
  <si>
    <t>parkoviště pro invalidy : 1</t>
  </si>
  <si>
    <t>914001125R00</t>
  </si>
  <si>
    <t xml:space="preserve">Osazení a montáž svislých dopravních značek značka, na sloupek,sloup, konzolu nebo objekt,  </t>
  </si>
  <si>
    <t>parkoviště pro invalidy IP12 + E8b : 2</t>
  </si>
  <si>
    <t>915701111R00</t>
  </si>
  <si>
    <t>Zřízení vodorovného značení z nátěrových hmot stopčar, zeber, stínů, šipek, nápisů, přechodů, dělících čar a vodících proužků</t>
  </si>
  <si>
    <t>tl. 2,5 až 3 mm</t>
  </si>
  <si>
    <t>3x značení V10f : 3*1,1231</t>
  </si>
  <si>
    <t>dělící čáry parkovacích stání : 12*4,5*0,12</t>
  </si>
  <si>
    <t>916561111RT7</t>
  </si>
  <si>
    <t>Osazení záhonového obrubníku betonového včetně dodávky obrubníků_x000D_
 1000/50/200 mm, do lože z betonu prostého C 12/15, s boční opěrou z betonu prostého</t>
  </si>
  <si>
    <t>se zřízením lože z betonu prostého C 12/15 tl. 80-100 mm</t>
  </si>
  <si>
    <t>zahradní obrubníky (výměra z CAD) : 646</t>
  </si>
  <si>
    <t>917762111RT8</t>
  </si>
  <si>
    <t>Osazení silničního nebo chodníkového obrubníku včetně dodávky betonovéího obrubníku_x000D_
 rozměru 1000/150/300 mm, ležatého, s boční opěrou z betonu prostého, do lože z betonu prostého C 12/15</t>
  </si>
  <si>
    <t>S dodáním hmot pro lože tl. 80-100 mm.</t>
  </si>
  <si>
    <t>silniční obrubníky (výměra z CAD) : 10,5</t>
  </si>
  <si>
    <t>917862111RT8</t>
  </si>
  <si>
    <t>Osazení silničního nebo chodníkového obrubníku včetně dodávky betonovéího obrubníku_x000D_
 rozměru 1000/150/300 mm, stojatého, s boční opěrou z betonu prostého, do lože z betonu prostého C 12/15</t>
  </si>
  <si>
    <t>silniční obrubníky (výměra z CAD) : 124-10,5</t>
  </si>
  <si>
    <t>917862111V01</t>
  </si>
  <si>
    <t>Osazení stojat. obrub.bet. s opěrou,lože z C 12/15, včetně obrubníku ABO 13-10 1000/100/200</t>
  </si>
  <si>
    <t>chodníkové obrubníky (výměra z CAD) : 116</t>
  </si>
  <si>
    <t>900100002TA0</t>
  </si>
  <si>
    <t>Oplocení z dílců svařovaného pletiva, ocelové sloupky</t>
  </si>
  <si>
    <t>100 m</t>
  </si>
  <si>
    <t>nové oplocení u technologie : (15,9+7,92)/100</t>
  </si>
  <si>
    <t>40445050.AR</t>
  </si>
  <si>
    <t>značka dopravní silniční svislá; informativní provozní IP11-IP13; tvar obdélník svislý; 500x700 mm; štít z pozink.plechu s dvoj.ohybem,retroref.folie I.tř.; záruka 7 let</t>
  </si>
  <si>
    <t>parkoviště pro invalidy IP12 : 1</t>
  </si>
  <si>
    <t>40445157.AR</t>
  </si>
  <si>
    <t>značka dopravní silniční svislá; dodatková tabule E8; tvar obdélník svislý; 500x150 mm; štít z pozink.plechu s dvoj.ohybem,retroref.folie I.tř.; záruka 7 let</t>
  </si>
  <si>
    <t>parkoviště pro invalidy E8b : 1</t>
  </si>
  <si>
    <t>404459508R</t>
  </si>
  <si>
    <t>příslušenství k dopr.značení sloupek Fe 70 pozinkovaný, délka 3000 mm</t>
  </si>
  <si>
    <t>998223011R00</t>
  </si>
  <si>
    <t>Přesun hmot pozemních komunikací, kryt dlážděný jakékoliv délky objektu</t>
  </si>
  <si>
    <t>vodorovně do 200 m</t>
  </si>
  <si>
    <t>979081111R00</t>
  </si>
  <si>
    <t>Odvoz suti a vybouraných hmot na skládku do 1 km</t>
  </si>
  <si>
    <t>801-3</t>
  </si>
  <si>
    <t>POL8_</t>
  </si>
  <si>
    <t>979081121R00</t>
  </si>
  <si>
    <t>Odvoz suti a vybouraných hmot na skládku příplatek za každý další 1 km</t>
  </si>
  <si>
    <t>979990001R00</t>
  </si>
  <si>
    <t>Poplatek za skládku stavební suti</t>
  </si>
  <si>
    <t>822.59</t>
  </si>
  <si>
    <t>plochy charakteru pozemních komunikací ostatní</t>
  </si>
  <si>
    <t>1024,3826 m2</t>
  </si>
  <si>
    <t>kryt (materiál konstrukce krytu) dlážděný</t>
  </si>
  <si>
    <t>132101212R00</t>
  </si>
  <si>
    <t>Hloubení rýh š.do 200 cm hor.2 do 1000 m3,STROJNĚ</t>
  </si>
  <si>
    <t>132201212R00</t>
  </si>
  <si>
    <t>Hloubení rýh š.do 200 cm hor.3 do 1000m3,STROJNĚ</t>
  </si>
  <si>
    <t>132201219R00</t>
  </si>
  <si>
    <t>Příplatek za lepivost - hloubení rýh 200cm v hor.3</t>
  </si>
  <si>
    <t>131101201R00</t>
  </si>
  <si>
    <t>Hloubení zapažených jam v hor.2 do 100 m3</t>
  </si>
  <si>
    <t>131201201R00</t>
  </si>
  <si>
    <t>Hloubení zapažených jam v hor.3 do 100 m3</t>
  </si>
  <si>
    <t>131201209R00</t>
  </si>
  <si>
    <t>Příplatek za lepivost - hloubení zapaž.jam v hor.3</t>
  </si>
  <si>
    <t>151101101R00</t>
  </si>
  <si>
    <t>Pažení a rozepření stěn rýh - příložné - hl. do 2m</t>
  </si>
  <si>
    <t>151101111R00</t>
  </si>
  <si>
    <t>Odstranění pažení stěn rýh - příložné - hl. do 2 m</t>
  </si>
  <si>
    <t>151101102R00</t>
  </si>
  <si>
    <t>Pažení a rozepření stěn rýh - příložné - hl. do 4m</t>
  </si>
  <si>
    <t>151101112R00</t>
  </si>
  <si>
    <t>Odstranění pažení stěn rýh - příložné - hl. do 4 m</t>
  </si>
  <si>
    <t>151101201R00</t>
  </si>
  <si>
    <t>Pažení stěn výkopu - příložné - hloubky do 4 m</t>
  </si>
  <si>
    <t>151101211R00</t>
  </si>
  <si>
    <t>Odstranění pažení stěn - příložné - hl. do 4 m</t>
  </si>
  <si>
    <t>151101301R00</t>
  </si>
  <si>
    <t>Rozepření stěn pažení - příložné -  hl. do 4 m</t>
  </si>
  <si>
    <t>151101311R00</t>
  </si>
  <si>
    <t>Odstranění rozepření stěn - příložné - hl. do 4 m</t>
  </si>
  <si>
    <t>113108310R00</t>
  </si>
  <si>
    <t>Odstranění podkladu pl.do 50 m2, živice tl. 10 cm</t>
  </si>
  <si>
    <t>113107510R00</t>
  </si>
  <si>
    <t>Odstranění podkladu pl. 50 m2,kam.drcené,obal., tl.10 cm</t>
  </si>
  <si>
    <t>113107530R00</t>
  </si>
  <si>
    <t>Odstranění podkladu pl. 50 m2,kam.drcené tl.30 cm</t>
  </si>
  <si>
    <t>175101101RT2</t>
  </si>
  <si>
    <t>Obsyp potrubí bez prohození sypaniny, s dodáním štěrkopísku frakce 0 - 22 mm</t>
  </si>
  <si>
    <t>Zásyp jam, rýh se zhutněním</t>
  </si>
  <si>
    <t>115101202R00</t>
  </si>
  <si>
    <t>Čerpání vody na výšku do 10 m, přítok 500 - 1000 l</t>
  </si>
  <si>
    <t>115101302R00</t>
  </si>
  <si>
    <t>Pohotovost čerp.soustavy, do 10 m, přítok 500 - 1000 l</t>
  </si>
  <si>
    <t>Vodorovné přemístění výkopku z hor.1-4 do 5000 m</t>
  </si>
  <si>
    <t>167101102R00</t>
  </si>
  <si>
    <t>Nakládání výkopku z hor.1-4 v množství nad 100 m3, včet. vybour. hmot</t>
  </si>
  <si>
    <t>171201101R00</t>
  </si>
  <si>
    <t>Uložení sypaniny do násypů nezhutněných, včet. vybour. hmot</t>
  </si>
  <si>
    <t>199000002R00</t>
  </si>
  <si>
    <t>Poplatek za skládku horniny 1- 4, včet. vybour. hmot</t>
  </si>
  <si>
    <t>271531113R00</t>
  </si>
  <si>
    <t>Polštář základu z kameniva hr. drceného 0-32 mm</t>
  </si>
  <si>
    <t>Polštář základu z kameniva drceného 4-8 mm</t>
  </si>
  <si>
    <t>451572111R00</t>
  </si>
  <si>
    <t>Lože pod potrubí z kameniva těženého 0 - 4 mm</t>
  </si>
  <si>
    <t>564752111R00</t>
  </si>
  <si>
    <t>Podklad z kam.drceného 32-63 s výplň.kamen. 15 cm</t>
  </si>
  <si>
    <t>574391111R00</t>
  </si>
  <si>
    <t>Podklad z obal. kameniva s asfalt. postřikem a, posypem 10 cm</t>
  </si>
  <si>
    <t>573211111R00</t>
  </si>
  <si>
    <t>Postřik živičný spojovací z asfaltu 0,5-0,7 kg/m2</t>
  </si>
  <si>
    <t>577112114R00</t>
  </si>
  <si>
    <t>Beton asfalt. š. do 3 m, tl.5 cm</t>
  </si>
  <si>
    <t>28613433R</t>
  </si>
  <si>
    <t>Trubka tlaková PE100 50 x 4,6 mm PN16 náv</t>
  </si>
  <si>
    <t>871181121R00</t>
  </si>
  <si>
    <t>Montáž trubek polyetylenových ve výkopu d 50 mm</t>
  </si>
  <si>
    <t>MTZ8.2201</t>
  </si>
  <si>
    <t>Potr. kan. žebrované PP SN10 DN 150 (včet. tvar.)</t>
  </si>
  <si>
    <t>MTZ8.2202</t>
  </si>
  <si>
    <t>Potr. kan. žebrované PP SN10 DN 250 (včet. tvar.)</t>
  </si>
  <si>
    <t>MTZ8.2203</t>
  </si>
  <si>
    <t>Potr. kan. žebrované PP SN10 DN 300 (včet. tvar.)</t>
  </si>
  <si>
    <t>MTZ8.2204</t>
  </si>
  <si>
    <t>Potr. kan. žebrované PP SN10 DN 400 (včet. tvar.)</t>
  </si>
  <si>
    <t>871313121R00</t>
  </si>
  <si>
    <t>Montáž trub z plastu, gumový kroužek,, DN150</t>
  </si>
  <si>
    <t>871373121R00</t>
  </si>
  <si>
    <t>Montáž trub z plastu, gumový kroužek, DN 250</t>
  </si>
  <si>
    <t>Montáž trub z plastu, gumový kroužek, DN 300</t>
  </si>
  <si>
    <t>871393121R00</t>
  </si>
  <si>
    <t>Montáž trub z plastu, gumový kroužek, DN 400</t>
  </si>
  <si>
    <t>899711122R00</t>
  </si>
  <si>
    <t>Fólie výstražná z PVC, šířka 30 cm</t>
  </si>
  <si>
    <t>MTZ8.2205</t>
  </si>
  <si>
    <t>Reviz. šachta prefa žb, prům.1,0m, prefa dno, pokl, lit. D400, kompl., včet. podkl. vrst. (mont+dod), hl. dna do 1,5 m</t>
  </si>
  <si>
    <t>MTZ8.2206</t>
  </si>
  <si>
    <t>Reviz. šachta prefa žb, prům.1,0m, prefa dno, pokl, lit. D400, kompl., včet. podkl. vrst. (mont+dod), hl. dna do 2,0 m</t>
  </si>
  <si>
    <t>MTZ8.2207</t>
  </si>
  <si>
    <t>Reviz. šachta prefa žb, prům.1,0m, prefa dno, pokl, lit. D400, kompl., včet. podkl. vrst. (mont+dod), hl. dna do2,5 m</t>
  </si>
  <si>
    <t>MTZ8.2208</t>
  </si>
  <si>
    <t>Reviz. šachta prefa žb, prům.1,0m, prefa dno, pokl, lit. D400, kompl., včet. podkl. vrst. (mont+dod), hl. dna do 3,5 m</t>
  </si>
  <si>
    <t>MTZ8.2209</t>
  </si>
  <si>
    <t>Reviz. šachta prefa žb, prům.1,0m, prefa dno, pokl, lit. D400, kompl., včet. podkl. vrst. (mont+dod), hl. dna do 4,0 m</t>
  </si>
  <si>
    <t>894411001</t>
  </si>
  <si>
    <t>Úprava dna stáv. šachty - napojení nov.potr. DN400</t>
  </si>
  <si>
    <t>MTZ8.2210</t>
  </si>
  <si>
    <t>Retenční nádrž 35,0m3,pojížděná prefabrikovaná kruh. nádrž rozměru prům.5,4 m/v.2,85m, 2x vstup. Komín z prefa skruží 1,0 m, 2x litin. Poklop D400, stupadla, nátok DN400, odtok DN400,150,50, prostupy pro el, vystrojení - kal. Čerpadlo Q 1,8 l/s, Hv6,0m,400V,0,75kW, spínací automatika, elektro pilíř, včet. základu, KK40,ZK40, závěs čerp., výtl. potrubí DN40,</t>
  </si>
  <si>
    <t>prostupy pro el, vystrojení - kal. Čerpadlo Q 1,8 l/s, Hv6,0m,400V,0,75kW, spínací automatika, elektro pilíř, včet. základu, KK40,ZK40, závěs čerp., výtl. potrubí DN40,</t>
  </si>
  <si>
    <t>892593111R00</t>
  </si>
  <si>
    <t>Zabezpečení konců kanal. potrubí DN do 400, vodou</t>
  </si>
  <si>
    <t>úsek</t>
  </si>
  <si>
    <t>892591111R00</t>
  </si>
  <si>
    <t>Zkouška těsnosti kanalizace DN do 400,</t>
  </si>
  <si>
    <t>892241111R00</t>
  </si>
  <si>
    <t>Tlaková zkouška vodovodního potrubí DN 80</t>
  </si>
  <si>
    <t>892855112R00</t>
  </si>
  <si>
    <t>Kontrola kanalizace TV kamerou do 50 m</t>
  </si>
  <si>
    <t>919735112R00</t>
  </si>
  <si>
    <t>Řezání stávajícího živičného krytu tl. 5 - 10 cm</t>
  </si>
  <si>
    <t>998276101R00</t>
  </si>
  <si>
    <t>Přesun hmot, trubní vedení plastová, otevř. výkop</t>
  </si>
  <si>
    <t>827.24</t>
  </si>
  <si>
    <t>kanalizace průmyslová</t>
  </si>
  <si>
    <t>163 m</t>
  </si>
  <si>
    <t>potrubí z trub z plastických hmot a sklolaminátu</t>
  </si>
  <si>
    <t>Hloubení rýh š.do 200 cm hor.3 do 1000 m3,STROJNĚ</t>
  </si>
  <si>
    <t>Nakládání výkopku z hor.1-4 v množství nad 100 m3</t>
  </si>
  <si>
    <t>Uložení sypaniny do násypů nezhutněných</t>
  </si>
  <si>
    <t>Poplatek za skládku horniny 1- 4</t>
  </si>
  <si>
    <t>11510102.R00</t>
  </si>
  <si>
    <t>Pohotovost čerp. sestavy na výšku do 10 m, přítok 500 - 1000 l</t>
  </si>
  <si>
    <t>MTZ8.1</t>
  </si>
  <si>
    <t>Potr. kan. Ultrarib2 PP SN10 DN 150 (včet. tvar.)</t>
  </si>
  <si>
    <t>MTZ8.2</t>
  </si>
  <si>
    <t>Potr. kan. Ultrarib2 PP SN10 DN 200 (včet. tvar.)</t>
  </si>
  <si>
    <t>MTZ8.3</t>
  </si>
  <si>
    <t>Potr. kan. Ultrarib2 PP SN10 DN 250 (včet. tvar.)</t>
  </si>
  <si>
    <t>871353121R00</t>
  </si>
  <si>
    <t>Montáž trub z plastu, gumový kroužek, DN 200</t>
  </si>
  <si>
    <t>MTZ8.4</t>
  </si>
  <si>
    <t>Potr. kan. bet. hrdl.(včet. tvar.), DN300/2000</t>
  </si>
  <si>
    <t>812372121R00</t>
  </si>
  <si>
    <t>Montáž trub bet. hrdlových pryž. kr. DN 300</t>
  </si>
  <si>
    <t>894411000</t>
  </si>
  <si>
    <t>Výřez  bet. potr DN 300, v místě nové RŠ, úprava trub</t>
  </si>
  <si>
    <t>MTZ-8.5</t>
  </si>
  <si>
    <t>Šachta prefab. 1,0m,  hl. dna do 1,5, m</t>
  </si>
  <si>
    <t>MTZ-8.6</t>
  </si>
  <si>
    <t>Šachta prefab. 1,0m, hl. dna do 2,0 m</t>
  </si>
  <si>
    <t>MTZ-8.7</t>
  </si>
  <si>
    <t>Šachta prefab. 1,0m, hl. dna do2,5 m</t>
  </si>
  <si>
    <t>MTZ-8.8</t>
  </si>
  <si>
    <t>Šachta prefab. 1,0m, hl. dna do 3,0 m</t>
  </si>
  <si>
    <t>MTZ-8.9</t>
  </si>
  <si>
    <t>Šachta plast DN400mm, hl.dna do 1,5m, dno 200/150/150, (dod+mont.)</t>
  </si>
  <si>
    <t>892581111R00</t>
  </si>
  <si>
    <t>Zkouška těsnosti kanalizace DN do 300, vodou</t>
  </si>
  <si>
    <t>892583111R00</t>
  </si>
  <si>
    <t>Zabezpečení konců kanal. potrubí DN do 300, vodou</t>
  </si>
  <si>
    <t>v otevřeném výkopu</t>
  </si>
  <si>
    <t>827.29.A3</t>
  </si>
  <si>
    <t>Profil potrubí DN do 300 mm</t>
  </si>
  <si>
    <t>101 m</t>
  </si>
  <si>
    <t>132101211R00</t>
  </si>
  <si>
    <t>Hloubení rýh š.do 200 cm hor.2 do 100 m3,STROJNĚ</t>
  </si>
  <si>
    <t>132201211R00</t>
  </si>
  <si>
    <t>Hloubení rýh š.do 200 cm hor.3 do 100 m3,STROJNĚ</t>
  </si>
  <si>
    <t>Odstranění podkladu pl. 50 m2,kam.drcené tl.10 cm</t>
  </si>
  <si>
    <t>Zásyp jam, rýh, šachet se zhutněním</t>
  </si>
  <si>
    <t>Vodorovné přemístění výkopku z hor.1-4 do 5000 m, včet. vybour. hm</t>
  </si>
  <si>
    <t>167101101R00</t>
  </si>
  <si>
    <t>Nakládání výkopku z hor.1-4 v množství do 100 m3, včet. vybour. hm.</t>
  </si>
  <si>
    <t>Poplatek za skládku horniny 1- 4, včet. vybour.</t>
  </si>
  <si>
    <t>Železobeton základových desek C 20/25</t>
  </si>
  <si>
    <t>Výztuž základových desek ze svařovaných sítí, průměr drátu  8,0, oka 150/150 mm KY80</t>
  </si>
  <si>
    <t>Bednění stěn základových desek - zřízení</t>
  </si>
  <si>
    <t>Bednění stěn základových desek - odstranění</t>
  </si>
  <si>
    <t>451572111RK1</t>
  </si>
  <si>
    <t>452313131R00</t>
  </si>
  <si>
    <t>Bloky pro potrubí z betonu C 12/15</t>
  </si>
  <si>
    <t>452353101R00</t>
  </si>
  <si>
    <t>Bednění bloků pod potrubí</t>
  </si>
  <si>
    <t>Podkl. z obal. kameniva s asfalt. postřikem a, posypem 10 cm</t>
  </si>
  <si>
    <t>28613432R</t>
  </si>
  <si>
    <t>Trubka tlaková PE100 40 x 3,7 mm PN16 náv</t>
  </si>
  <si>
    <t>28613425R</t>
  </si>
  <si>
    <t>Trubka tlaková PE100 90 x 8,2 mm PN16 tyč</t>
  </si>
  <si>
    <t>871171121R00</t>
  </si>
  <si>
    <t>Montáž trubek polyetylenových ve výkopu d 40 mm</t>
  </si>
  <si>
    <t>871241121R00</t>
  </si>
  <si>
    <t>Montáž potrubí polyetylenového ve výkopu d 90 mm</t>
  </si>
  <si>
    <t>MTZ-8.2401</t>
  </si>
  <si>
    <t>Signalizační vodič, s uchycením, (dod.+mont)</t>
  </si>
  <si>
    <t>Fólie výstražná z PVC, šířka 30 cm, (dod.+mont.)</t>
  </si>
  <si>
    <t>MTZ-8.2402</t>
  </si>
  <si>
    <t>Chránička DN100, dl. 2,0m, vč. manžet, (dod.+mont)</t>
  </si>
  <si>
    <t>MTZ-8.2403</t>
  </si>
  <si>
    <t>Chránička DN150, dl. 2,5m, vč. manžet, (dod.+mont)</t>
  </si>
  <si>
    <t>MTZ8.2403a</t>
  </si>
  <si>
    <t>Poklop litinový - šoupátkový</t>
  </si>
  <si>
    <t>MTZ8.2404</t>
  </si>
  <si>
    <t>Souprava zemní -voda, L=1,5m</t>
  </si>
  <si>
    <t>MTZ8.2405</t>
  </si>
  <si>
    <t>Deska podkladová pod poklopy</t>
  </si>
  <si>
    <t>MTZ8.2406</t>
  </si>
  <si>
    <t>Šoupátko DN 80/90 příruba-voda</t>
  </si>
  <si>
    <t>891241111R00</t>
  </si>
  <si>
    <t>Montáž vodovodních šoupátek DN 80</t>
  </si>
  <si>
    <t>MTZ8.2407</t>
  </si>
  <si>
    <t>Zpětná klapka přír. DN80</t>
  </si>
  <si>
    <t>MTZ8.2408</t>
  </si>
  <si>
    <t>Filtr přír. DN80</t>
  </si>
  <si>
    <t>891315321R00</t>
  </si>
  <si>
    <t>Montáž zpětných klapek, filtrů DN 80</t>
  </si>
  <si>
    <t>MTZ8.2409</t>
  </si>
  <si>
    <t>Tvarovka přírubová s odbočkou T  DN 100/80</t>
  </si>
  <si>
    <t>MTZ8.2410</t>
  </si>
  <si>
    <t>Tvarovka přír. s přír. T DN80/50mm</t>
  </si>
  <si>
    <t>857701102R00</t>
  </si>
  <si>
    <t>Montáž tvarovek odbočných, tvárná litina DN 100</t>
  </si>
  <si>
    <t>MTZ8.2411</t>
  </si>
  <si>
    <t>Koleno přírubové s patkou N DN 80 mm</t>
  </si>
  <si>
    <t>MTZ8.2412</t>
  </si>
  <si>
    <t>Koleno přírubové DN80-90°</t>
  </si>
  <si>
    <t>MTZ8.2413</t>
  </si>
  <si>
    <t>Trouba přímá tvar. lt DN80-800 mm</t>
  </si>
  <si>
    <t>MTZ8.2414</t>
  </si>
  <si>
    <t>Příruba spoj s jišť. proti pos. 110/100, S2000</t>
  </si>
  <si>
    <t>MTZ8.2415</t>
  </si>
  <si>
    <t>Spojka přír. s hrdlem s jišť. proti pos, DN80</t>
  </si>
  <si>
    <t>MTZ8.2416</t>
  </si>
  <si>
    <t>Příruba přír. přech. na poz.,  DN80/80</t>
  </si>
  <si>
    <t>MTZ8.2417</t>
  </si>
  <si>
    <t>Příruba přír. přech.na poz,  DN50/25</t>
  </si>
  <si>
    <t>MTZ8.2418</t>
  </si>
  <si>
    <t>Trouba přímá tvar. lt DN80-250 mm</t>
  </si>
  <si>
    <t>MTZ8.2419</t>
  </si>
  <si>
    <t>Mont. vložka DN80</t>
  </si>
  <si>
    <t>857601102R00</t>
  </si>
  <si>
    <t>Montáž tvarovek jednoosých, tvárná litina DN 100</t>
  </si>
  <si>
    <t>MTZ8.2420</t>
  </si>
  <si>
    <t>Spojka ISO D40/DN320, (dod.+mont.)</t>
  </si>
  <si>
    <t>MTZ8.2421</t>
  </si>
  <si>
    <t>Koleno ISO kol.90° D40, (dod.+mont.)</t>
  </si>
  <si>
    <t>MTZ8.2422</t>
  </si>
  <si>
    <t>Vodoměr sdruž.DN80/20, (dod.+mont.)</t>
  </si>
  <si>
    <t>MTZ8.2423</t>
  </si>
  <si>
    <t>Kohout kul. uzav. DN25, (dod.+mont.)</t>
  </si>
  <si>
    <t>MTZ8.2424</t>
  </si>
  <si>
    <t>Tlakoměr 0-1,0 MPa, (dod.+mont.)</t>
  </si>
  <si>
    <t>MTZ8.2425</t>
  </si>
  <si>
    <t>Nádrž využití dešťových vod, kruh., plast. prům2,0m, akum. objem 3,94 m3, pojížděná,  plast., dvouplášť s výplní betonu C35/45, vstup z šachtových prvků, poklop D400, vybaveno automat. Ponornou</t>
  </si>
  <si>
    <t>vodárnou 95 l/min, , filtrem, elektroventilem, rozvaděčem, včet výplně betonu, šacht. prvků, izolace, dopravy (dod.+mont.)</t>
  </si>
  <si>
    <t>892271111R00</t>
  </si>
  <si>
    <t>Tlaková zkouška vodovod. potrubí do DN 125</t>
  </si>
  <si>
    <t>892273111R00</t>
  </si>
  <si>
    <t>Desinfekce vodovod potrubí do DN 125</t>
  </si>
  <si>
    <t>850265121R00</t>
  </si>
  <si>
    <t>Výřez nebo výsek na potrubí litinovém DN 100</t>
  </si>
  <si>
    <t>827.11.A1</t>
  </si>
  <si>
    <t>Profil potrubí DN do 100 mm</t>
  </si>
  <si>
    <t>136 m</t>
  </si>
  <si>
    <t>Zimní stadion Třeboň - rev 3</t>
  </si>
  <si>
    <t>PRO</t>
  </si>
  <si>
    <t>AE01</t>
  </si>
  <si>
    <t>Chladící jednotka</t>
  </si>
  <si>
    <t>pol</t>
  </si>
  <si>
    <t>Kompresorový modul:</t>
  </si>
  <si>
    <t>Chladicí výkon při chlazení nosiče chladu z -7,5 na -10°C: 388kW</t>
  </si>
  <si>
    <t>Počet chladicích okruhů: 2</t>
  </si>
  <si>
    <t>Kompresory: 2x polohermetické šroubové</t>
  </si>
  <si>
    <t>Výparník: 1x trubkový</t>
  </si>
  <si>
    <t>Podchlazovače: 2x deskový</t>
  </si>
  <si>
    <t>Kondenzátor: 2x trubkový</t>
  </si>
  <si>
    <t>Silový rozvaděč včetně řídicího systému pro rozběh a řízení chodu kompresorů</t>
  </si>
  <si>
    <t>Příkon kompresorového modulu (provozní): P=124,8kW (400VAC/50Hz)</t>
  </si>
  <si>
    <t>Chladivo: R134a</t>
  </si>
  <si>
    <t>Množství chladiva: 160kg</t>
  </si>
  <si>
    <t>Hydraulický modul:</t>
  </si>
  <si>
    <t>Oběhová čerpadla nosiče chladu PE01: 2x(100% záloha), bloková konstrukce, Q=170m3/h, H=24m, P=22kW, kapalina - nosič chladu plochy - kapalina na bázi mravenčanu draselného  (podrobnější specifikace viz část Náplně)</t>
  </si>
  <si>
    <r>
      <rPr>
        <sz val="8"/>
        <color indexed="17"/>
        <rFont val="Arial CE"/>
        <charset val="238"/>
      </rPr>
      <t>Oběhová čerpadla okruhu kondenzátorů PE02: 2x(á 67%), s frekvenčním měničem, in-line konstrukce, Q=47m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/h, H=20m, P=5,5kW, kapalina - nemrznoucí směs monoetylenglykolu a vody (podrobněji viz část Náplně)</t>
    </r>
  </si>
  <si>
    <r>
      <rPr>
        <sz val="8"/>
        <color indexed="17"/>
        <rFont val="Arial CE"/>
        <charset val="238"/>
      </rPr>
      <t>Oběhové čerpadlo okruhu podchlazovačů PE03: in-line konstrukce, Q=10,0m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/h, H=12m, P=0,75kW,  kapalina - nemrznoucí směs monoetylenglykolu a vody (podrobněji viz část Náplně)</t>
    </r>
  </si>
  <si>
    <r>
      <rPr>
        <sz val="8"/>
        <color indexed="17"/>
        <rFont val="Arial CE"/>
        <charset val="238"/>
      </rPr>
      <t>Čerpadlo doplňovací nosiče chladu PE04: Q=2,7m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/h, H=24m, P=0,66kW, kapalina - nosič chladu plochy - kapalina na bázi mravenčanu draselného  (podrobnější specifikace viz část Náplně)</t>
    </r>
  </si>
  <si>
    <r>
      <rPr>
        <sz val="8"/>
        <color indexed="17"/>
        <rFont val="Arial CE"/>
        <charset val="238"/>
      </rPr>
      <t>Čerpadlo doplňovací kondenzačního okruhu PE05: Q=2,7m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/h, H=24m, P=0,66kW, kapalina- nemrznoucí směs monoetylenglykolu a vody (podrobněji viz část Náplně)</t>
    </r>
  </si>
  <si>
    <t>Doplňovací nádoba nosiče chladu 800l</t>
  </si>
  <si>
    <t>Doplňovací nádoba nemrznoucí kapaliny kondenzačního okruhu a okruhu podchlazovačů 400l</t>
  </si>
  <si>
    <t>Expanzní nádoby okruhu ledové plochy, okruhu podchlazovačů a suchého chladiče</t>
  </si>
  <si>
    <t>Teplotní, tlaková čidla, čidla hladiny doplňovacích nádob, manometry</t>
  </si>
  <si>
    <t>Magnetické ventily systému doplňování kapalin</t>
  </si>
  <si>
    <t>Připojovací hrdla (vstup/počet, výstup/počet):</t>
  </si>
  <si>
    <t>Okruh chlazené desky: příruby, DN200/1, DN200/1</t>
  </si>
  <si>
    <t>Okruh kondenzační: příruby, DN125/1, DN125/1</t>
  </si>
  <si>
    <t>Okruh podchlazovačů: závit, DN50(2")/1,DN50(2")/1</t>
  </si>
  <si>
    <t>Okruh vyhřívání podloží: závit, DN50(2")/1, DN50(2")/1</t>
  </si>
  <si>
    <t>Maximální celkové rozměry (d x š x v): 7800mm x 2220mm x 2320mm</t>
  </si>
  <si>
    <t>AE03</t>
  </si>
  <si>
    <t>Suchý chladič</t>
  </si>
  <si>
    <t>V - uspořádání</t>
  </si>
  <si>
    <t>Adiabatické předchlazení zkrápěním vodou</t>
  </si>
  <si>
    <t>Chladicí výkon 435kW při vstupních parametrech:</t>
  </si>
  <si>
    <t>Kapalina: nemrznoucí směs monoetylenglykolu s vodou (podrobněji viz část Náplně)</t>
  </si>
  <si>
    <t>Teplota kapaliny na vstupu: 35°C</t>
  </si>
  <si>
    <t>Teplota kapaliny na výstupu: 28.9°C</t>
  </si>
  <si>
    <t>Tepolta okolního vzduchu: 33°C</t>
  </si>
  <si>
    <t>Teplota vlhkého teploměru: 22°C</t>
  </si>
  <si>
    <t>Počet ventilátorů: 16</t>
  </si>
  <si>
    <t>Celkový příkon: 11,2kW (400VAC/50Hz)</t>
  </si>
  <si>
    <t>Hladina akustického tlaku v 10m: max. 48dB</t>
  </si>
  <si>
    <t>Akustický výkon: max. 80,5dB</t>
  </si>
  <si>
    <t>Připojovací hrdla (vstup/počet, výstup/počet): příruby, DN80/2, DN80/2</t>
  </si>
  <si>
    <t>Celkové rozměry (d x š x v): 9100mm x 2320mm x 2450mm</t>
  </si>
  <si>
    <t>Montáž chladícího zařízení ve strojovně</t>
  </si>
  <si>
    <t>Uvedení zařízení do provozu</t>
  </si>
  <si>
    <t>Přesun hmot - jeřáby</t>
  </si>
  <si>
    <t>AE02</t>
  </si>
  <si>
    <t>Tepelné čerpadlo s itegrovaným elektrokotlem</t>
  </si>
  <si>
    <t>Topný výkon při ohřevu topné vody z 50°C na 65°C a teplotním spádu na výparníku 36°C/29°C: Qtop=115kW</t>
  </si>
  <si>
    <t>Počet okruhů: 1</t>
  </si>
  <si>
    <t>Kompresory: 2x polohermetické pístové</t>
  </si>
  <si>
    <t>Výparník: 1x deskový</t>
  </si>
  <si>
    <t>Kondenzátor: 2x deskový</t>
  </si>
  <si>
    <t>Příkon vlastního tepleného čerpadla (provozní): P=20,43kW (400VAC/50Hz)</t>
  </si>
  <si>
    <t>Elektrokotel: P=120kW (400VAC/50Hz)</t>
  </si>
  <si>
    <r>
      <rPr>
        <sz val="8"/>
        <color indexed="17"/>
        <rFont val="Arial CE"/>
        <charset val="238"/>
      </rPr>
      <t>Oběhové čerpadlo okruhu topné vody:  Q=10,0m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/h, H=11m, P=0,75kW</t>
    </r>
  </si>
  <si>
    <t>Okruh topné vody (kondenzátory): příruba DN50/1, závit DN50/1</t>
  </si>
  <si>
    <t>Okruh výparníku: příruby, DN65/1, DN65/1</t>
  </si>
  <si>
    <t>Okruh podchlazovačů: závit, DN40(2")/1,DN40(2")/1</t>
  </si>
  <si>
    <t>Maximální celkové rozměry (d x š x v): 2500mm x 1350mm x 2450mm</t>
  </si>
  <si>
    <t>HVDT</t>
  </si>
  <si>
    <r>
      <rPr>
        <sz val="8"/>
        <rFont val="Arial CE"/>
        <charset val="238"/>
      </rPr>
      <t>Termohydraulický rozdělovač (HVDT) DN250, včetně tepelné izolace (tl.40mm),  30m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včetně dopojení na potrubí PP-R Ø63x5.8 - redukce, přechod, šroubení (nebo příruba)</t>
    </r>
  </si>
  <si>
    <t>M3401001</t>
  </si>
  <si>
    <t>EXP400</t>
  </si>
  <si>
    <t>Expanzní nádoba 400 litrů 6 bar</t>
  </si>
  <si>
    <t>M3401002</t>
  </si>
  <si>
    <t>M3401003</t>
  </si>
  <si>
    <t>M342</t>
  </si>
  <si>
    <t>Technologie sněžné jámy (TSJ)</t>
  </si>
  <si>
    <t>Samočisticí disková filtrační jednotka s automatickým zpětným proplachem, Q=8m3/h, hrubost filtru 130micron</t>
  </si>
  <si>
    <r>
      <rPr>
        <sz val="8"/>
        <color indexed="17"/>
        <rFont val="Arial CE"/>
        <charset val="238"/>
      </rPr>
      <t>Pískový filtr, Q=8m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 se samostatnou řídicí jednotkou</t>
    </r>
  </si>
  <si>
    <r>
      <rPr>
        <sz val="8"/>
        <color indexed="17"/>
        <rFont val="Arial CE"/>
        <charset val="238"/>
      </rPr>
      <t>Otevřená nádoba dopouštění rolby, 1m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, inspekční otvor 400x400mm; elektrický ohřev 2x15kW, hrdla: 2x dle topné patrony, 1x přepad (DN40), 1x sání PE11 (závit DN32/5/4", vstup vody ze sněžné jámy - volný výtok (DN40), příprava pro čidla - 3x hladinoměr, 1x teplotní čidlo v jímce</t>
    </r>
  </si>
  <si>
    <t>Expanzní nádoba pro otevřené systémy 33l, všetně uzavíracího a vypouštěcího ventilu, voda</t>
  </si>
  <si>
    <r>
      <rPr>
        <sz val="8"/>
        <color indexed="17"/>
        <rFont val="Arial CE"/>
        <charset val="238"/>
      </rPr>
      <t>Úpravna vody (filtrace a úprava tvrdosti) Q=3,4m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</t>
    </r>
  </si>
  <si>
    <r>
      <rPr>
        <sz val="8"/>
        <color indexed="17"/>
        <rFont val="Arial CE"/>
        <charset val="238"/>
      </rPr>
      <t>Deskový výměník, 80 kW, teplá strana: 20/10°C, MEG35, dp</t>
    </r>
    <r>
      <rPr>
        <vertAlign val="subscript"/>
        <sz val="8"/>
        <color indexed="17"/>
        <rFont val="Arial CE"/>
        <charset val="238"/>
      </rPr>
      <t>max</t>
    </r>
    <r>
      <rPr>
        <sz val="8"/>
        <color indexed="17"/>
        <rFont val="Arial CE"/>
        <charset val="238"/>
      </rPr>
      <t>=27kPa; studená strana: 4/13°C, voda, dp</t>
    </r>
    <r>
      <rPr>
        <vertAlign val="subscript"/>
        <sz val="8"/>
        <color indexed="17"/>
        <rFont val="Arial CE"/>
        <charset val="238"/>
      </rPr>
      <t>max</t>
    </r>
    <r>
      <rPr>
        <sz val="8"/>
        <color indexed="17"/>
        <rFont val="Arial CE"/>
        <charset val="238"/>
      </rPr>
      <t>=30kPa, včetně opory</t>
    </r>
  </si>
  <si>
    <r>
      <rPr>
        <sz val="8"/>
        <color indexed="17"/>
        <rFont val="Arial CE"/>
        <charset val="238"/>
      </rPr>
      <t>Deskový výměník WT03 120 kW, teplá strana: 40/30°C, MEG35, dp</t>
    </r>
    <r>
      <rPr>
        <vertAlign val="subscript"/>
        <sz val="8"/>
        <color indexed="17"/>
        <rFont val="Arial CE"/>
        <charset val="238"/>
      </rPr>
      <t>max</t>
    </r>
    <r>
      <rPr>
        <sz val="8"/>
        <color indexed="17"/>
        <rFont val="Arial CE"/>
        <charset val="238"/>
      </rPr>
      <t>=20kPa; studená strana: 17/30°C, voda, dp</t>
    </r>
    <r>
      <rPr>
        <vertAlign val="subscript"/>
        <sz val="8"/>
        <color indexed="17"/>
        <rFont val="Arial CE"/>
        <charset val="238"/>
      </rPr>
      <t>max</t>
    </r>
    <r>
      <rPr>
        <sz val="8"/>
        <color indexed="17"/>
        <rFont val="Arial CE"/>
        <charset val="238"/>
      </rPr>
      <t>=11kPa, včetně opory</t>
    </r>
  </si>
  <si>
    <r>
      <rPr>
        <sz val="8"/>
        <color indexed="17"/>
        <rFont val="Arial CE"/>
        <charset val="238"/>
      </rPr>
      <t>Deskový výměník WT04 120 kW, teplá strana: 65/50°C, voda,dp</t>
    </r>
    <r>
      <rPr>
        <vertAlign val="subscript"/>
        <sz val="8"/>
        <color indexed="17"/>
        <rFont val="Arial CE"/>
        <charset val="238"/>
      </rPr>
      <t>max</t>
    </r>
    <r>
      <rPr>
        <sz val="8"/>
        <color indexed="17"/>
        <rFont val="Arial CE"/>
        <charset val="238"/>
      </rPr>
      <t>=23kPa; studená strana: 30/43°C,voda,dp</t>
    </r>
    <r>
      <rPr>
        <vertAlign val="subscript"/>
        <sz val="8"/>
        <color indexed="17"/>
        <rFont val="Arial CE"/>
        <charset val="238"/>
      </rPr>
      <t>max</t>
    </r>
    <r>
      <rPr>
        <sz val="8"/>
        <color indexed="17"/>
        <rFont val="Arial CE"/>
        <charset val="238"/>
      </rPr>
      <t>=27kPa, včetně opory</t>
    </r>
  </si>
  <si>
    <r>
      <rPr>
        <sz val="8"/>
        <color indexed="17"/>
        <rFont val="Arial CE"/>
        <charset val="238"/>
      </rPr>
      <t>Samonasávací čerpadlo sněžné jámy, Q=8m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/h, h=47m, voda, P=3kW, 3x 400V,</t>
    </r>
  </si>
  <si>
    <r>
      <rPr>
        <sz val="8"/>
        <color indexed="17"/>
        <rFont val="Arial CE"/>
        <charset val="238"/>
      </rPr>
      <t>Čerpadlo dopouštění rolby, Q=8m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/h, h=47m, voda, P=2,2kW, 3x400V</t>
    </r>
  </si>
  <si>
    <t>Průtokoměr (studená voda)</t>
  </si>
  <si>
    <t>Průtokoměr (teplá voda)</t>
  </si>
  <si>
    <t>Průtokoměr (studená voda),  s pulzním výstupem</t>
  </si>
  <si>
    <t>Řídicí systém technologie sněžné jámy - rozvaděče, čidla, atd.</t>
  </si>
  <si>
    <t>Maximální zastavěný prostor TSJ: 5000 x 2000 x 2450 mm (d x š x v)</t>
  </si>
  <si>
    <t>Připojovací hrdla 1x 1", 6x5/4", 4x 2"</t>
  </si>
  <si>
    <t>Včetně dopojení potrubních tras</t>
  </si>
  <si>
    <t>BE14</t>
  </si>
  <si>
    <t>Akumulační nádoba vhodná pro TV  vč. izolace, objem 4m3, PN10, včetně dopojení na potrubí PP-R Ø63x5.8 pro pitnou vodu - redukce, přechod, šroubení (nebo příruba)</t>
  </si>
  <si>
    <t>M3402a001</t>
  </si>
  <si>
    <t>Řídicí systém ohřevu TV</t>
  </si>
  <si>
    <t>WT01</t>
  </si>
  <si>
    <r>
      <rPr>
        <sz val="8"/>
        <rFont val="Arial CE"/>
        <charset val="238"/>
      </rPr>
      <t>Deskový výměník  skládaný  120 kW, teplá strana: 65/50°C,voda, dp</t>
    </r>
    <r>
      <rPr>
        <vertAlign val="subscript"/>
        <sz val="8"/>
        <rFont val="Arial CE"/>
        <charset val="238"/>
      </rPr>
      <t>max</t>
    </r>
    <r>
      <rPr>
        <sz val="8"/>
        <rFont val="Arial CE"/>
        <charset val="238"/>
      </rPr>
      <t>=43kPa ; studená strana: 15/45°C, ,TUV, dp</t>
    </r>
    <r>
      <rPr>
        <vertAlign val="subscript"/>
        <sz val="8"/>
        <rFont val="Arial CE"/>
        <charset val="238"/>
      </rPr>
      <t>max</t>
    </r>
    <r>
      <rPr>
        <sz val="8"/>
        <rFont val="Arial CE"/>
        <charset val="238"/>
      </rPr>
      <t>=16kPa, včetně dopojení na potrubí PP-R Ø63x5.8 - redukce, přechod, šroubení (nebo příruba)</t>
    </r>
  </si>
  <si>
    <t>PE06</t>
  </si>
  <si>
    <r>
      <rPr>
        <sz val="8"/>
        <rFont val="Arial CE"/>
        <charset val="238"/>
      </rPr>
      <t>Oběhové čerpadlo Q=34m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h=11m, P=3kW, 3x400V, kapalina na bázi mravenčanu draselného (viz náplně), včetně dopojení na potrubí nerez Ø104x2.0 - redukce, přechod, šroubení (nebo příruba)</t>
    </r>
  </si>
  <si>
    <t>PE12</t>
  </si>
  <si>
    <r>
      <rPr>
        <sz val="8"/>
        <rFont val="Arial CE"/>
        <charset val="238"/>
      </rPr>
      <t>Oběhové čerpadlo, in-line, Q=11,4m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h=9,1m, P=0,75kW, MEG35, 3x400V, včetně dopojení na potrubí PP-R Ø75x6.8 - redukce, přechod, šroubení (nebo příruba)</t>
    </r>
  </si>
  <si>
    <t>PE20</t>
  </si>
  <si>
    <r>
      <rPr>
        <sz val="8"/>
        <rFont val="Arial CE"/>
        <charset val="238"/>
      </rPr>
      <t>Oběhové čerpadlo, in-line, Q=16,7m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h=4m, P=0,75kW, 3x400V, MEG35, včetně dopojení na potrubí nerez Ø84x2.0 - redukce, přechod, šroubení (nebo příruba)</t>
    </r>
  </si>
  <si>
    <t>PE21</t>
  </si>
  <si>
    <r>
      <rPr>
        <sz val="8"/>
        <rFont val="Arial CE"/>
        <charset val="238"/>
      </rPr>
      <t>Oběhové čerpadlo Q=6,5m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h=5m, P=0,35kW, 1x230V, voda, včetně dopojení na potrubí PP-R Ø63x5.8 - redukce, přechod, šroubení (nebo příruba)</t>
    </r>
  </si>
  <si>
    <t>PE23</t>
  </si>
  <si>
    <r>
      <rPr>
        <sz val="8"/>
        <rFont val="Arial CE"/>
        <charset val="238"/>
      </rPr>
      <t>Oběhové čerpadlo Q=13,8m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h=5,9m, P=0,75kW, 3x400V, MEG35, včetně dopojení na potrubí PP-R Ø75x6.8 - redukce, přechod, šroubení (nebo příruba)</t>
    </r>
  </si>
  <si>
    <t>PE24</t>
  </si>
  <si>
    <r>
      <rPr>
        <sz val="8"/>
        <rFont val="Arial CE"/>
        <charset val="238"/>
      </rPr>
      <t>Oběhové čerpadlo pro TV, Q=4m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h=4,5m, P=0,13kW, 1x230V, včetně dopojení na potrubí PP-R Ø63x5.8 - redukce, přechod, šroubení (nebo příruba)</t>
    </r>
  </si>
  <si>
    <t>PE25</t>
  </si>
  <si>
    <r>
      <rPr>
        <sz val="8"/>
        <rFont val="Arial CE"/>
        <charset val="238"/>
      </rPr>
      <t>Oběhové čerpadlo, in-line, Q=7m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h=6,5m, P=0,75kW,  voda,  3x400V, včetně dopojení na potrubí PP-R Ø63x5.8 - redukce, přechod, šroubení (nebo příruba)</t>
    </r>
  </si>
  <si>
    <t>PE26</t>
  </si>
  <si>
    <r>
      <rPr>
        <sz val="8"/>
        <rFont val="Arial CE"/>
        <charset val="238"/>
      </rPr>
      <t>Oběhové čerpadlo, in-line, Q=7m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h=6m, P=0,75kW,  voda, 3x400V, včetně dopojení na potrubí PP-R Ø63x5.8 - redukce, přechod, šroubení (nebo příruba)</t>
    </r>
  </si>
  <si>
    <t>M3404001</t>
  </si>
  <si>
    <t>Montáž strojního zařízení</t>
  </si>
  <si>
    <t>M3404002</t>
  </si>
  <si>
    <t>M3404003</t>
  </si>
  <si>
    <t>Přesun hmot</t>
  </si>
  <si>
    <t>M3405001</t>
  </si>
  <si>
    <t>Sací koš 2" (do sněýné jámy)</t>
  </si>
  <si>
    <t>PV1</t>
  </si>
  <si>
    <t>Pojistný ventil Rp1" (6bar)</t>
  </si>
  <si>
    <t>KK14</t>
  </si>
  <si>
    <t>Kulový ventil s pákou Rp1/4"</t>
  </si>
  <si>
    <t>KK12</t>
  </si>
  <si>
    <t>Kulový ventil s pákou Rp1/2"</t>
  </si>
  <si>
    <t>KK34</t>
  </si>
  <si>
    <t>Kulový ventil s pákou Rp3/4"</t>
  </si>
  <si>
    <t>KK1</t>
  </si>
  <si>
    <t>Kulový ventil s pákou Rp1"</t>
  </si>
  <si>
    <t>KK54</t>
  </si>
  <si>
    <t>KK2</t>
  </si>
  <si>
    <t>Kulový ventil s pákou Rp2"</t>
  </si>
  <si>
    <t>KKP1</t>
  </si>
  <si>
    <t>Kulový ventil s elektropohonem</t>
  </si>
  <si>
    <t>KKP54</t>
  </si>
  <si>
    <t>EP</t>
  </si>
  <si>
    <t>Elektropohon pro kulové ventily (O/Z)</t>
  </si>
  <si>
    <t>F54</t>
  </si>
  <si>
    <t>Filtr závitový Rp5/4"</t>
  </si>
  <si>
    <t>F2</t>
  </si>
  <si>
    <t>Filtr závitový Rp2"</t>
  </si>
  <si>
    <t>ZK54</t>
  </si>
  <si>
    <t>Zpětná klapka závitová Rp5/4"</t>
  </si>
  <si>
    <t>ZK2</t>
  </si>
  <si>
    <t>Zpětná klapka závitová Rp2"</t>
  </si>
  <si>
    <t>MG1</t>
  </si>
  <si>
    <t>Magnetický ventil Rp1" EV220B NC</t>
  </si>
  <si>
    <t>RV54</t>
  </si>
  <si>
    <t>Regulační ventil ruční (na vstupu vody z řadu do systému)</t>
  </si>
  <si>
    <t>VV50</t>
  </si>
  <si>
    <t>Vyvažovací ventil závitový, s měřicími vsuvkami DN50</t>
  </si>
  <si>
    <t>UK65</t>
  </si>
  <si>
    <t>Uzavírací klapka s pákou DN65</t>
  </si>
  <si>
    <t>UK80</t>
  </si>
  <si>
    <t>Uzavírací klapka s pákou DN80</t>
  </si>
  <si>
    <t>UK100</t>
  </si>
  <si>
    <t>Uzavírací klapka s pákou DN100 s nerezovou srdcovkou (okruh nosiče chladu)</t>
  </si>
  <si>
    <t>UK200</t>
  </si>
  <si>
    <t>Uzavírací klapka s pákou DN200 s nerezovou srdcovkou (okruh nosiče chladu)</t>
  </si>
  <si>
    <t>F80</t>
  </si>
  <si>
    <t>Filtr mezipřírubový DN80</t>
  </si>
  <si>
    <t>F100</t>
  </si>
  <si>
    <t>Filtr mezipřírubový DN100</t>
  </si>
  <si>
    <t>ZK65</t>
  </si>
  <si>
    <t>Zpětná klapka mezipřírubová DN65</t>
  </si>
  <si>
    <t>ZK80</t>
  </si>
  <si>
    <t>Zpětná klapka mezipřírubová DN80</t>
  </si>
  <si>
    <t>ZK129</t>
  </si>
  <si>
    <t>Zpětná klapka mezipřírubová DN129</t>
  </si>
  <si>
    <t>ZK200</t>
  </si>
  <si>
    <t>Zpětná klapka mezipřírubová DN200</t>
  </si>
  <si>
    <t>OV12</t>
  </si>
  <si>
    <t>Odvzdušňovací ventil manuální</t>
  </si>
  <si>
    <t>M3405002</t>
  </si>
  <si>
    <t>Vypouštěcí ventil 1/2"</t>
  </si>
  <si>
    <t>M3405003</t>
  </si>
  <si>
    <t>Vypouštěcí ventil 3/4"</t>
  </si>
  <si>
    <t>TRV65</t>
  </si>
  <si>
    <r>
      <rPr>
        <sz val="8"/>
        <rFont val="Arial CE"/>
        <charset val="238"/>
      </rPr>
      <t>Trojcestný regulační ventil se spojitým servopohonem, k</t>
    </r>
    <r>
      <rPr>
        <vertAlign val="subscript"/>
        <sz val="8"/>
        <rFont val="Arial CE"/>
        <charset val="238"/>
      </rPr>
      <t>vs</t>
    </r>
    <r>
      <rPr>
        <sz val="8"/>
        <rFont val="Arial CE"/>
        <charset val="238"/>
      </rPr>
      <t>=63, včetně dopojení na potrubí nerez Ø104x2.0 - redukce, přechod, šroubení (nebo příruba)</t>
    </r>
  </si>
  <si>
    <t>EP05</t>
  </si>
  <si>
    <t>Elektropohon spojitý 0-10V pro TRV</t>
  </si>
  <si>
    <t>LT31</t>
  </si>
  <si>
    <t>Hladinoměr do sněžné jámy</t>
  </si>
  <si>
    <t>T</t>
  </si>
  <si>
    <t xml:space="preserve">Teploměr  -30 až + 50°C, včetně jímky, včetně návarků/vevařovacích odboček po instalaci do potrubí </t>
  </si>
  <si>
    <t>TT11-13</t>
  </si>
  <si>
    <t>Teplotní čidla ledové plochy včetně instalačních jímek</t>
  </si>
  <si>
    <t>TT14</t>
  </si>
  <si>
    <t>Teplotní čidlo - hala</t>
  </si>
  <si>
    <t>TT25</t>
  </si>
  <si>
    <t>Teplotní čidlo venkovní</t>
  </si>
  <si>
    <t>TT</t>
  </si>
  <si>
    <t xml:space="preserve">Teplotní čidla s jímkou do potrubí, včetně návarků/vevařovacích odboček pro instalaci do potrubí </t>
  </si>
  <si>
    <t>PT</t>
  </si>
  <si>
    <t>Tlakové čidlo, včetně příslušenství,  včetně návarků/vevařovacích odboček pro instalaci do potrubí</t>
  </si>
  <si>
    <t>P</t>
  </si>
  <si>
    <t xml:space="preserve">Manometr, včetně příslušenství,  včetně návarků/vevařovacích odboček po instalaci do potrubí </t>
  </si>
  <si>
    <t>P.a</t>
  </si>
  <si>
    <t>Čidlo úniku chladiva R134a</t>
  </si>
  <si>
    <t>M345004</t>
  </si>
  <si>
    <t>Trysky skrápění sněžné jámy včetně instalace do potrubí PP-R Ø50x4.6</t>
  </si>
  <si>
    <t>M345005</t>
  </si>
  <si>
    <t>Montáž armatur přírubových</t>
  </si>
  <si>
    <t>M345006</t>
  </si>
  <si>
    <t>Montáž armatur závitových</t>
  </si>
  <si>
    <t>M345007</t>
  </si>
  <si>
    <t>M3406001</t>
  </si>
  <si>
    <r>
      <rPr>
        <sz val="8"/>
        <rFont val="Arial CE"/>
        <charset val="238"/>
      </rPr>
      <t xml:space="preserve">Potrubí PP-R pro nízké teploty </t>
    </r>
    <r>
      <rPr>
        <sz val="8"/>
        <rFont val="Calibri"/>
        <charset val="238"/>
      </rPr>
      <t>Ø</t>
    </r>
    <r>
      <rPr>
        <sz val="8"/>
        <rFont val="Arial CE"/>
        <charset val="238"/>
      </rPr>
      <t>20x1.9</t>
    </r>
  </si>
  <si>
    <t>M3406002</t>
  </si>
  <si>
    <t>Potrubí PP-R pro nízké teploty Ø25x2.3</t>
  </si>
  <si>
    <t>M3406003</t>
  </si>
  <si>
    <t>Potrubí PP-R pro nízké teploty Ø32x2.9</t>
  </si>
  <si>
    <t>M3406004</t>
  </si>
  <si>
    <t>Potrubí PP-R pro nízké teploty Ø50x4.6</t>
  </si>
  <si>
    <t>M3406005</t>
  </si>
  <si>
    <t>Potrubí PP-R pro nízké teploty Ø63x5.8</t>
  </si>
  <si>
    <t>M3406006</t>
  </si>
  <si>
    <t>Potrubí PP-R Ø63x5.8 pro pitnou vodu</t>
  </si>
  <si>
    <t>M3406007</t>
  </si>
  <si>
    <t>Potrubí PP-R pro nízké teploty Ø75x6.8</t>
  </si>
  <si>
    <t>M3406008</t>
  </si>
  <si>
    <t>Potrubí PP-R pro nízké teploty Ø200x18.2 předizolované, vnější  Ø316</t>
  </si>
  <si>
    <t>M3406009</t>
  </si>
  <si>
    <t>Koleno 90° PP-R Ø20x1.9</t>
  </si>
  <si>
    <t>M3406010</t>
  </si>
  <si>
    <t>Koleno 90° PP-R Ø25x2.3</t>
  </si>
  <si>
    <t>M3406011</t>
  </si>
  <si>
    <t>Koleno 90° PP-R Ø32x2.9</t>
  </si>
  <si>
    <t>M3406012</t>
  </si>
  <si>
    <t>Koleno 90° PP-R Ø50x4.6</t>
  </si>
  <si>
    <t>M3406013</t>
  </si>
  <si>
    <t>Koleno 90° PP-R Ø63x5.8</t>
  </si>
  <si>
    <t>M3406014</t>
  </si>
  <si>
    <t>Koleno 90° PP-R Ø75x6.8</t>
  </si>
  <si>
    <t>M3406015</t>
  </si>
  <si>
    <t>Koleno 45° PP-R Ø75x6.8</t>
  </si>
  <si>
    <t>M3406016</t>
  </si>
  <si>
    <t>Koleno 90° PP-R Ø200x18.2 předizolované, vnější  Ø316</t>
  </si>
  <si>
    <t>M3406017</t>
  </si>
  <si>
    <t>T-kus PP-R Ø32x2.9</t>
  </si>
  <si>
    <t>M3406018</t>
  </si>
  <si>
    <t>T-kus PP-R Ø50x4.6</t>
  </si>
  <si>
    <t>M3406019</t>
  </si>
  <si>
    <t>T-kus PP-R Ø63x5.8</t>
  </si>
  <si>
    <t>M3406020</t>
  </si>
  <si>
    <t>T-kus redukovaný PP-R Ø32x2.9 / Ø25x2.3 / Ø32x2.9</t>
  </si>
  <si>
    <t>M3406021</t>
  </si>
  <si>
    <t>T-kus redukovaný PP-R Ø63x5.8 / Ø32x2.9 / Ø63x5.8</t>
  </si>
  <si>
    <t>M3406022</t>
  </si>
  <si>
    <t>Přechodový kus (zástřik) PP-R Ø25x2.3 / 3/4" vnější závit</t>
  </si>
  <si>
    <t>M3406023</t>
  </si>
  <si>
    <t>Přechodový kus (zástřik) PP-R Ø32x2.9 / 1" vnější závit</t>
  </si>
  <si>
    <t>M3406024</t>
  </si>
  <si>
    <t>Přechodový kus (zástřik) PP-R Ø50x4.6 / 5/4" vnější závit</t>
  </si>
  <si>
    <t>M3406025</t>
  </si>
  <si>
    <t>Přechodový kus (zástřik) PP-R Ø63x5.8 / 2" vnější závit</t>
  </si>
  <si>
    <t>M3406026</t>
  </si>
  <si>
    <t>Přechodový kus (zástřik) PP-R Ø75x6.8 / 2" vnější závit</t>
  </si>
  <si>
    <t>M3406027</t>
  </si>
  <si>
    <t>Příruba s lemovým kroužkem PP-R a těsněním Ø63x5.8, DN50</t>
  </si>
  <si>
    <t>M3406028</t>
  </si>
  <si>
    <t>Příruba s lemovým kroužkem PP-R a těsněním Ø75x6.8, DN65</t>
  </si>
  <si>
    <t>M3406029</t>
  </si>
  <si>
    <t>Příruba s lemovým kroužkem PP-R a těsněním Ø200x18.2, DN200</t>
  </si>
  <si>
    <t>M3406030</t>
  </si>
  <si>
    <t>Dopojení VZT jednotky na potrubí PP-R Ø75x6.8 - redukce, přechod, šroubení (nebo příruba)</t>
  </si>
  <si>
    <t>M3406031</t>
  </si>
  <si>
    <t>Potrubní tvarovky plast  - přechody, zaslepení a zhotovení odboček,spojovací, upevňovací a instalatérský materiál</t>
  </si>
  <si>
    <t>M3406032</t>
  </si>
  <si>
    <t>Potrubí nerezové Ø44x2.0</t>
  </si>
  <si>
    <t>M3406033</t>
  </si>
  <si>
    <t>Potrubí nerezové Ø54x2.0</t>
  </si>
  <si>
    <t>M3406034</t>
  </si>
  <si>
    <t>Potrubí nerezové Ø69x2.0</t>
  </si>
  <si>
    <t>M3406035</t>
  </si>
  <si>
    <t>Potrubí nerezové Ø84x2.0</t>
  </si>
  <si>
    <t>M3406036</t>
  </si>
  <si>
    <t>Potrubí nerezové Ø104x2</t>
  </si>
  <si>
    <t>M3406037</t>
  </si>
  <si>
    <t>Potrubí nerezové Ø129x2.0</t>
  </si>
  <si>
    <t>M3406038</t>
  </si>
  <si>
    <t>Potrubí nerezové Ø204x2.0</t>
  </si>
  <si>
    <t>M3406039</t>
  </si>
  <si>
    <t>Koleno 90° nerezové Ø84x2</t>
  </si>
  <si>
    <t>M3406040</t>
  </si>
  <si>
    <t>Koleno 90° nerezové Ø104x2</t>
  </si>
  <si>
    <t>M3406041</t>
  </si>
  <si>
    <t>Koleno 90° nerezové Ø129x2</t>
  </si>
  <si>
    <t>M3406042</t>
  </si>
  <si>
    <t>Koleno 90° nerezové Ø204x2</t>
  </si>
  <si>
    <t>M3406043</t>
  </si>
  <si>
    <t>Příruba DN65 točivá s nerezovám lemovým kroužkem Ø69x2</t>
  </si>
  <si>
    <t>M3406044</t>
  </si>
  <si>
    <t>Příruba DN80 točivá s nerezovám lemovým kroužkem Ø84x2</t>
  </si>
  <si>
    <t>M3406045</t>
  </si>
  <si>
    <t>Příruba DN100 točivá s nerezovám lemovým kroužkem Ø104x2</t>
  </si>
  <si>
    <t>M3406046</t>
  </si>
  <si>
    <t>Příruba DN125 točivá s nerezovám lemovým kroužkem Ø129x2</t>
  </si>
  <si>
    <t>M3406047</t>
  </si>
  <si>
    <t>Příruba DN200 točivá s nerezovám lemovým kroužkem Ø204x2</t>
  </si>
  <si>
    <t>M3406048</t>
  </si>
  <si>
    <t>Příruba DN200/PN10 (8 děr) točivá s nerezovám lemovým kroužkem Ø204x2</t>
  </si>
  <si>
    <t>M3406049</t>
  </si>
  <si>
    <t>Příruba DN65 zaslepovací</t>
  </si>
  <si>
    <t>M3406050</t>
  </si>
  <si>
    <t>Dno nerezové Ø129x2.0</t>
  </si>
  <si>
    <t>M3406051</t>
  </si>
  <si>
    <t>Redukce nerezové Ø84x2/Ø69x2</t>
  </si>
  <si>
    <t>M3406052</t>
  </si>
  <si>
    <t>Redukce nerez Ø204x2/Ø129x2</t>
  </si>
  <si>
    <t>M3406053</t>
  </si>
  <si>
    <t>T-kus nerez Ø129x2.0</t>
  </si>
  <si>
    <t>M3406054</t>
  </si>
  <si>
    <t>Dopojení VZT jednotky na potrubí nerezové Ø129x2.0 - redukce, přechod, šroubení (nebo příruba)</t>
  </si>
  <si>
    <t>M3406055</t>
  </si>
  <si>
    <t>Potrubní tvarovky nerez do DN80 - přechody, zaslepení a zhotovení odboček,, spojovací, upevňovací a instalatérský materiál</t>
  </si>
  <si>
    <t>M3406056</t>
  </si>
  <si>
    <t>Potrubní tvarovky nerez DN100-DN200 - přechody, zaslepení a zhotovení odboček, spojovací, upevňovací, a instalatérský materiál</t>
  </si>
  <si>
    <t>M3406057</t>
  </si>
  <si>
    <t>Šroubení, přírubové spoje - pomocný materiál (těsnění, šrouby, podložky a matice)</t>
  </si>
  <si>
    <t>M3406058</t>
  </si>
  <si>
    <t>Montážní materiál (konzoly, objímky, třmeny, táhla, šrouby, matice)</t>
  </si>
  <si>
    <t>M3406059</t>
  </si>
  <si>
    <t>M3406060</t>
  </si>
  <si>
    <t>Tlaková zkouška</t>
  </si>
  <si>
    <t>M3406061</t>
  </si>
  <si>
    <t>Potrubní závěsy a spojovací materiál</t>
  </si>
  <si>
    <t>M3406062</t>
  </si>
  <si>
    <t>M3407001</t>
  </si>
  <si>
    <t>Rozdělovač + sběrač ledové plochy Ø200x18,2</t>
  </si>
  <si>
    <t>(obsahuje potrubí 84m, kolena 90° 2ks, dno 2ks, příruby s l.k. 2ks)</t>
  </si>
  <si>
    <t>M3407002</t>
  </si>
  <si>
    <t>Vevařovací odbočka Ø200/Ø25</t>
  </si>
  <si>
    <t>M3407003</t>
  </si>
  <si>
    <t>Oblouk Ø25/90°</t>
  </si>
  <si>
    <t>M3407004</t>
  </si>
  <si>
    <t>Redukce Ø25/Ø20</t>
  </si>
  <si>
    <t>M3407005</t>
  </si>
  <si>
    <t>Potrubí plastové Ø25x2,3 - Role 100m</t>
  </si>
  <si>
    <t>M3407006</t>
  </si>
  <si>
    <t>Potrubí plastové Ø25x2,3 - Role 114m</t>
  </si>
  <si>
    <t>M3407007</t>
  </si>
  <si>
    <t>Potrubí plastové Ø25x2,3 - Role 120m</t>
  </si>
  <si>
    <t>M3407008</t>
  </si>
  <si>
    <t>Potrubí plastové Ø25x2,3 - Tyče 4m</t>
  </si>
  <si>
    <t>M3407009</t>
  </si>
  <si>
    <t>Potrubí plastové Ø20x1,9 - Tyče 4m</t>
  </si>
  <si>
    <t>M3407010</t>
  </si>
  <si>
    <t>Spojka Ø25</t>
  </si>
  <si>
    <t>M3407011</t>
  </si>
  <si>
    <t>Spojka Ø20</t>
  </si>
  <si>
    <t>M3407012</t>
  </si>
  <si>
    <t>Kotevní prvky rozdělovače a sběrače</t>
  </si>
  <si>
    <t>M3407013</t>
  </si>
  <si>
    <t>Potrubní vázací sponky</t>
  </si>
  <si>
    <t>M3407014</t>
  </si>
  <si>
    <t>Montáž trubkového systému chlazení ledové plochy</t>
  </si>
  <si>
    <t>M3407015</t>
  </si>
  <si>
    <t>Tlaková zkouška a stavební zkouška těsnosti</t>
  </si>
  <si>
    <t>M3407016</t>
  </si>
  <si>
    <t>M3408001</t>
  </si>
  <si>
    <t>Rozdělovač a sběrač vytápění podloží Ø75x6,8</t>
  </si>
  <si>
    <t>(obsahuje potrubí 84m, kolena 90° 2ks, dno 2ks, příruby s l.k. 2ks, spojky)</t>
  </si>
  <si>
    <t>M3408002</t>
  </si>
  <si>
    <t>Vevařovací odbočka Ø75/Ø25</t>
  </si>
  <si>
    <t>M3408003</t>
  </si>
  <si>
    <t>M3408004</t>
  </si>
  <si>
    <t>M3408005</t>
  </si>
  <si>
    <t>M3408006</t>
  </si>
  <si>
    <t>Montáž trubkového systému vytápění podloží ledové plochy</t>
  </si>
  <si>
    <t>M3408007</t>
  </si>
  <si>
    <t>M3408008</t>
  </si>
  <si>
    <t>M3409009</t>
  </si>
  <si>
    <t>Tepelná izolace nádob,fitin,armatur deskami z pěněného syntetického kaučuku o tl. 13 mm</t>
  </si>
  <si>
    <t>M3409010</t>
  </si>
  <si>
    <t>Tepelná izolace nádob,fitin,armatur deskami z pěněného syntetického kaučuku o tl. 19 mm</t>
  </si>
  <si>
    <t>M3409011</t>
  </si>
  <si>
    <t>Tepelná izolace nádob,fitin,armatur deskami z pěněného syntetického kaučuku o tl. 25 mm</t>
  </si>
  <si>
    <t>M3409012</t>
  </si>
  <si>
    <t>Závěsy s pevnou polyuretanovou výplní</t>
  </si>
  <si>
    <t>M3409013</t>
  </si>
  <si>
    <t>Montáž izolace</t>
  </si>
  <si>
    <t>M3409014</t>
  </si>
  <si>
    <t>M3410001</t>
  </si>
  <si>
    <t>Nemrznoucí směs</t>
  </si>
  <si>
    <r>
      <rPr>
        <sz val="8"/>
        <color indexed="17"/>
        <rFont val="Arial CE"/>
        <charset val="238"/>
      </rPr>
      <t xml:space="preserve">Nemrznoucí směs na bázi mravenčanu draselného HCOOK, 25%roztok,  pro chlazení ledové plochy, bod tuhnutí -15°C, vlastnosti při -12°C: </t>
    </r>
    <r>
      <rPr>
        <sz val="8"/>
        <color indexed="17"/>
        <rFont val="Calibri"/>
        <charset val="238"/>
      </rPr>
      <t>ρ</t>
    </r>
    <r>
      <rPr>
        <sz val="8"/>
        <color indexed="17"/>
        <rFont val="Arial CE"/>
        <charset val="238"/>
      </rPr>
      <t>=1140kg/m</t>
    </r>
    <r>
      <rPr>
        <vertAlign val="superscript"/>
        <sz val="8"/>
        <color indexed="17"/>
        <rFont val="Arial CE"/>
        <charset val="238"/>
      </rPr>
      <t>3</t>
    </r>
    <r>
      <rPr>
        <sz val="8"/>
        <color indexed="17"/>
        <rFont val="Arial CE"/>
        <charset val="238"/>
      </rPr>
      <t>;</t>
    </r>
    <r>
      <rPr>
        <sz val="8"/>
        <color indexed="17"/>
        <rFont val="Calibri"/>
        <charset val="238"/>
      </rPr>
      <t>ν</t>
    </r>
    <r>
      <rPr>
        <sz val="8"/>
        <color indexed="17"/>
        <rFont val="Arial CE"/>
        <charset val="238"/>
      </rPr>
      <t>=2,85mm</t>
    </r>
    <r>
      <rPr>
        <vertAlign val="superscript"/>
        <sz val="8"/>
        <color indexed="17"/>
        <rFont val="Arial CE"/>
        <charset val="238"/>
      </rPr>
      <t>2</t>
    </r>
    <r>
      <rPr>
        <sz val="8"/>
        <color indexed="17"/>
        <rFont val="Arial CE"/>
        <charset val="238"/>
      </rPr>
      <t>s</t>
    </r>
    <r>
      <rPr>
        <vertAlign val="superscript"/>
        <sz val="8"/>
        <color indexed="17"/>
        <rFont val="Arial CE"/>
        <charset val="238"/>
      </rPr>
      <t>-1</t>
    </r>
  </si>
  <si>
    <t>M3410002</t>
  </si>
  <si>
    <t>Nemrznoucí směs kondenzačního okruhu</t>
  </si>
  <si>
    <t>Nemrznoucí směs kondenzačního okruhu,ohřevu VZT, UT a TV , 35% směs monoetylenglykolu a vody, MEG 35%</t>
  </si>
  <si>
    <t>R134a</t>
  </si>
  <si>
    <t>Chladivo R134a</t>
  </si>
  <si>
    <t>M3410003</t>
  </si>
  <si>
    <t>Doprava</t>
  </si>
  <si>
    <t>M3411001</t>
  </si>
  <si>
    <t>Ocelový rám pro suchý chladič</t>
  </si>
  <si>
    <t>M3411002</t>
  </si>
  <si>
    <t>Stavební přípomoce</t>
  </si>
  <si>
    <t>M3411003</t>
  </si>
  <si>
    <t>M3411004</t>
  </si>
  <si>
    <t>Doprava a zdvihání</t>
  </si>
  <si>
    <t>M3411005</t>
  </si>
  <si>
    <t>Provozní zkoušky zařízení</t>
  </si>
  <si>
    <t>M3411006</t>
  </si>
  <si>
    <t>Zaregulování a vyvážení systému, vyhotovení protokolu o vyvážení a zaregul.</t>
  </si>
  <si>
    <t>M3411007</t>
  </si>
  <si>
    <t>Značení potrubních tras a armatur</t>
  </si>
  <si>
    <t>M3411008</t>
  </si>
  <si>
    <t>Zhotovení projektové dokumentace skutečného provedení</t>
  </si>
  <si>
    <t>M3411009</t>
  </si>
  <si>
    <t>Předávací dokumentace ke kolaudaci stavby</t>
  </si>
  <si>
    <t>M33-01-001</t>
  </si>
  <si>
    <t>Dodávka a montáž výtahu</t>
  </si>
  <si>
    <t>specifikace dle PD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</si>
</sst>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vertAlign val="superscript"/>
      <sz val="8"/>
      <color indexed="17"/>
      <name val="Arial CE"/>
      <charset val="238"/>
    </font>
    <font>
      <vertAlign val="superscript"/>
      <sz val="8"/>
      <name val="Arial CE"/>
      <charset val="238"/>
    </font>
    <font>
      <vertAlign val="subscript"/>
      <sz val="8"/>
      <color indexed="17"/>
      <name val="Arial CE"/>
      <charset val="238"/>
    </font>
    <font>
      <vertAlign val="subscript"/>
      <sz val="8"/>
      <name val="Arial CE"/>
      <charset val="238"/>
    </font>
    <font>
      <sz val="8"/>
      <name val="Calibri"/>
      <charset val="238"/>
    </font>
    <font>
      <sz val="8"/>
      <color indexed="17"/>
      <name val="Calibri"/>
      <charset val="238"/>
    </font>
    <font>
      <sz val="10"/>
      <name val="Arial CE"/>
      <charset val="238"/>
    </font>
    <font>
      <sz val="9"/>
      <name val="Tahoma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2" fillId="0" borderId="0"/>
  </cellStyleXfs>
  <cellXfs count="302">
    <xf numFmtId="0" fontId="0" fillId="0" borderId="0" xfId="0"/>
    <xf numFmtId="49" fontId="0" fillId="0" borderId="0" xfId="0" applyNumberFormat="1"/>
    <xf numFmtId="0" fontId="0" fillId="0" borderId="0" xfId="0" applyNumberFormat="1" applyAlignment="1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0" fontId="3" fillId="4" borderId="7" xfId="0" applyFont="1" applyFill="1" applyBorder="1" applyAlignment="1">
      <alignment vertical="top"/>
    </xf>
    <xf numFmtId="49" fontId="3" fillId="4" borderId="8" xfId="0" applyNumberFormat="1" applyFont="1" applyFill="1" applyBorder="1" applyAlignment="1">
      <alignment vertical="top"/>
    </xf>
    <xf numFmtId="49" fontId="3" fillId="4" borderId="8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shrinkToFit="1"/>
    </xf>
    <xf numFmtId="164" fontId="3" fillId="0" borderId="8" xfId="0" applyNumberFormat="1" applyFont="1" applyBorder="1" applyAlignment="1">
      <alignment vertical="top" shrinkToFit="1"/>
    </xf>
    <xf numFmtId="4" fontId="3" fillId="5" borderId="8" xfId="0" applyNumberFormat="1" applyFont="1" applyFill="1" applyBorder="1" applyAlignment="1" applyProtection="1">
      <alignment vertical="top" shrinkToFit="1"/>
      <protection locked="0"/>
    </xf>
    <xf numFmtId="4" fontId="3" fillId="0" borderId="8" xfId="0" applyNumberFormat="1" applyFont="1" applyBorder="1" applyAlignment="1">
      <alignment vertical="top" shrinkToFit="1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 shrinkToFit="1"/>
    </xf>
    <xf numFmtId="0" fontId="4" fillId="0" borderId="0" xfId="0" applyNumberFormat="1" applyFont="1" applyBorder="1" applyAlignment="1">
      <alignment vertical="top" wrapText="1" shrinkToFit="1"/>
    </xf>
    <xf numFmtId="4" fontId="3" fillId="0" borderId="0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0" fillId="3" borderId="1" xfId="0" applyNumberFormat="1" applyFill="1" applyBorder="1" applyAlignment="1">
      <alignment wrapText="1"/>
    </xf>
    <xf numFmtId="0" fontId="0" fillId="0" borderId="0" xfId="0" applyNumberFormat="1" applyAlignment="1">
      <alignment vertical="top"/>
    </xf>
    <xf numFmtId="4" fontId="2" fillId="2" borderId="9" xfId="0" applyNumberFormat="1" applyFont="1" applyFill="1" applyBorder="1" applyAlignment="1">
      <alignment vertical="top" shrinkToFit="1"/>
    </xf>
    <xf numFmtId="4" fontId="2" fillId="2" borderId="0" xfId="0" applyNumberFormat="1" applyFont="1" applyFill="1" applyBorder="1" applyAlignment="1">
      <alignment vertical="top" shrinkToFit="1"/>
    </xf>
    <xf numFmtId="0" fontId="2" fillId="2" borderId="9" xfId="0" applyNumberFormat="1" applyFont="1" applyFill="1" applyBorder="1" applyAlignment="1">
      <alignment vertical="top" shrinkToFit="1"/>
    </xf>
    <xf numFmtId="4" fontId="3" fillId="0" borderId="10" xfId="0" applyNumberFormat="1" applyFont="1" applyBorder="1" applyAlignment="1">
      <alignment vertical="top" shrinkToFit="1"/>
    </xf>
    <xf numFmtId="0" fontId="3" fillId="5" borderId="8" xfId="0" applyNumberFormat="1" applyFont="1" applyFill="1" applyBorder="1" applyAlignment="1" applyProtection="1">
      <alignment vertical="top" shrinkToFit="1"/>
      <protection locked="0"/>
    </xf>
    <xf numFmtId="0" fontId="3" fillId="0" borderId="0" xfId="0" applyNumberFormat="1" applyFont="1" applyAlignment="1"/>
    <xf numFmtId="0" fontId="3" fillId="0" borderId="0" xfId="0" applyFont="1"/>
    <xf numFmtId="0" fontId="0" fillId="0" borderId="0" xfId="0" applyNumberForma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shrinkToFit="1"/>
    </xf>
    <xf numFmtId="164" fontId="5" fillId="0" borderId="0" xfId="0" applyNumberFormat="1" applyFont="1" applyBorder="1" applyAlignment="1">
      <alignment vertical="top" shrinkToFit="1"/>
    </xf>
    <xf numFmtId="4" fontId="5" fillId="0" borderId="0" xfId="0" applyNumberFormat="1" applyFont="1" applyBorder="1" applyAlignment="1">
      <alignment vertical="top" shrinkToFit="1"/>
    </xf>
    <xf numFmtId="0" fontId="3" fillId="0" borderId="0" xfId="0" applyNumberFormat="1" applyFont="1" applyBorder="1" applyAlignment="1">
      <alignment vertical="top" shrinkToFit="1"/>
    </xf>
    <xf numFmtId="0" fontId="6" fillId="0" borderId="0" xfId="0" applyNumberFormat="1" applyFont="1" applyAlignment="1">
      <alignment wrapText="1"/>
    </xf>
    <xf numFmtId="0" fontId="3" fillId="4" borderId="11" xfId="0" applyFont="1" applyFill="1" applyBorder="1" applyAlignment="1">
      <alignment vertical="top"/>
    </xf>
    <xf numFmtId="49" fontId="3" fillId="4" borderId="12" xfId="0" applyNumberFormat="1" applyFont="1" applyFill="1" applyBorder="1" applyAlignment="1">
      <alignment vertical="top"/>
    </xf>
    <xf numFmtId="49" fontId="3" fillId="4" borderId="12" xfId="0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5" borderId="12" xfId="0" applyNumberFormat="1" applyFont="1" applyFill="1" applyBorder="1" applyAlignment="1" applyProtection="1">
      <alignment vertical="top" shrinkToFit="1"/>
      <protection locked="0"/>
    </xf>
    <xf numFmtId="4" fontId="3" fillId="0" borderId="12" xfId="0" applyNumberFormat="1" applyFont="1" applyBorder="1" applyAlignment="1">
      <alignment vertical="top" shrinkToFit="1"/>
    </xf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4" fontId="3" fillId="0" borderId="14" xfId="0" applyNumberFormat="1" applyFont="1" applyBorder="1" applyAlignment="1">
      <alignment vertical="top" shrinkToFit="1"/>
    </xf>
    <xf numFmtId="0" fontId="3" fillId="0" borderId="14" xfId="0" applyNumberFormat="1" applyFont="1" applyBorder="1" applyAlignment="1">
      <alignment vertical="top" shrinkToFit="1"/>
    </xf>
    <xf numFmtId="0" fontId="3" fillId="0" borderId="7" xfId="0" applyFont="1" applyBorder="1" applyAlignment="1">
      <alignment vertical="top"/>
    </xf>
    <xf numFmtId="49" fontId="3" fillId="0" borderId="8" xfId="0" applyNumberFormat="1" applyFont="1" applyBorder="1" applyAlignment="1">
      <alignment vertical="top"/>
    </xf>
    <xf numFmtId="49" fontId="3" fillId="0" borderId="8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vertical="top" shrinkToFit="1"/>
    </xf>
    <xf numFmtId="0" fontId="0" fillId="0" borderId="6" xfId="0" applyBorder="1" applyAlignment="1">
      <alignment vertical="top"/>
    </xf>
    <xf numFmtId="0" fontId="7" fillId="0" borderId="0" xfId="0" applyNumberFormat="1" applyFont="1" applyBorder="1" applyAlignment="1">
      <alignment horizontal="center" vertical="top" wrapText="1" shrinkToFit="1"/>
    </xf>
    <xf numFmtId="0" fontId="7" fillId="0" borderId="0" xfId="0" applyNumberFormat="1" applyFont="1" applyBorder="1" applyAlignment="1">
      <alignment vertical="top" wrapText="1" shrinkToFit="1"/>
    </xf>
    <xf numFmtId="0" fontId="3" fillId="5" borderId="12" xfId="0" applyNumberFormat="1" applyFont="1" applyFill="1" applyBorder="1" applyAlignment="1" applyProtection="1">
      <alignment vertical="top" shrinkToFit="1"/>
      <protection locked="0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shrinkToFit="1"/>
    </xf>
    <xf numFmtId="164" fontId="3" fillId="5" borderId="0" xfId="0" applyNumberFormat="1" applyFont="1" applyFill="1" applyBorder="1" applyAlignment="1" applyProtection="1">
      <alignment vertical="top" shrinkToFit="1"/>
      <protection locked="0"/>
    </xf>
    <xf numFmtId="4" fontId="3" fillId="5" borderId="0" xfId="0" applyNumberFormat="1" applyFont="1" applyFill="1" applyBorder="1" applyAlignment="1" applyProtection="1">
      <alignment vertical="top" shrinkToFit="1"/>
      <protection locked="0"/>
    </xf>
    <xf numFmtId="164" fontId="3" fillId="6" borderId="8" xfId="0" applyNumberFormat="1" applyFont="1" applyFill="1" applyBorder="1" applyAlignment="1">
      <alignment vertical="top" shrinkToFit="1"/>
    </xf>
    <xf numFmtId="0" fontId="3" fillId="6" borderId="0" xfId="0" applyFont="1" applyFill="1" applyBorder="1" applyAlignment="1">
      <alignment vertical="top"/>
    </xf>
    <xf numFmtId="49" fontId="3" fillId="6" borderId="0" xfId="0" applyNumberFormat="1" applyFont="1" applyFill="1" applyBorder="1" applyAlignment="1">
      <alignment vertical="top"/>
    </xf>
    <xf numFmtId="0" fontId="4" fillId="6" borderId="0" xfId="0" applyNumberFormat="1" applyFont="1" applyFill="1" applyBorder="1" applyAlignment="1">
      <alignment horizontal="center" vertical="top" wrapText="1" shrinkToFit="1"/>
    </xf>
    <xf numFmtId="0" fontId="4" fillId="6" borderId="0" xfId="0" applyNumberFormat="1" applyFont="1" applyFill="1" applyBorder="1" applyAlignment="1">
      <alignment vertical="top" wrapText="1" shrinkToFit="1"/>
    </xf>
    <xf numFmtId="49" fontId="3" fillId="6" borderId="12" xfId="0" applyNumberFormat="1" applyFont="1" applyFill="1" applyBorder="1" applyAlignment="1">
      <alignment horizontal="left" vertical="top" wrapText="1"/>
    </xf>
    <xf numFmtId="164" fontId="3" fillId="6" borderId="12" xfId="0" applyNumberFormat="1" applyFont="1" applyFill="1" applyBorder="1" applyAlignment="1">
      <alignment vertical="top" shrinkToFit="1"/>
    </xf>
    <xf numFmtId="49" fontId="3" fillId="6" borderId="8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3" fillId="5" borderId="0" xfId="0" applyNumberFormat="1" applyFont="1" applyFill="1" applyBorder="1" applyAlignment="1" applyProtection="1">
      <alignment vertical="top" shrinkToFit="1"/>
      <protection locked="0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top" wrapText="1"/>
    </xf>
    <xf numFmtId="0" fontId="2" fillId="0" borderId="0" xfId="0" applyFont="1"/>
    <xf numFmtId="0" fontId="0" fillId="0" borderId="0" xfId="0" applyAlignment="1"/>
    <xf numFmtId="0" fontId="0" fillId="0" borderId="15" xfId="0" applyBorder="1"/>
    <xf numFmtId="0" fontId="0" fillId="0" borderId="18" xfId="0" applyBorder="1"/>
    <xf numFmtId="0" fontId="9" fillId="2" borderId="18" xfId="0" applyFont="1" applyFill="1" applyBorder="1" applyAlignment="1">
      <alignment horizontal="left" vertical="center" indent="1"/>
    </xf>
    <xf numFmtId="0" fontId="0" fillId="2" borderId="0" xfId="0" applyFill="1" applyBorder="1"/>
    <xf numFmtId="49" fontId="1" fillId="2" borderId="0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 indent="1"/>
    </xf>
    <xf numFmtId="0" fontId="0" fillId="2" borderId="13" xfId="0" applyFont="1" applyFill="1" applyBorder="1"/>
    <xf numFmtId="0" fontId="2" fillId="2" borderId="13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 indent="1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19" xfId="0" applyBorder="1" applyAlignment="1">
      <alignment horizontal="left" indent="1"/>
    </xf>
    <xf numFmtId="0" fontId="2" fillId="0" borderId="13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/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5" borderId="13" xfId="0" applyFont="1" applyFill="1" applyBorder="1" applyAlignment="1" applyProtection="1">
      <alignment horizontal="right" vertical="center"/>
      <protection locked="0"/>
    </xf>
    <xf numFmtId="0" fontId="0" fillId="0" borderId="13" xfId="0" applyFont="1" applyBorder="1" applyAlignment="1">
      <alignment horizontal="right" vertical="center"/>
    </xf>
    <xf numFmtId="0" fontId="0" fillId="0" borderId="20" xfId="0" applyFont="1" applyBorder="1" applyAlignment="1">
      <alignment horizontal="left" vertical="top" indent="1"/>
    </xf>
    <xf numFmtId="0" fontId="2" fillId="0" borderId="6" xfId="0" applyFont="1" applyFill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13" xfId="0" applyBorder="1" applyAlignment="1">
      <alignment horizontal="left"/>
    </xf>
    <xf numFmtId="49" fontId="0" fillId="0" borderId="18" xfId="0" applyNumberFormat="1" applyBorder="1"/>
    <xf numFmtId="0" fontId="0" fillId="0" borderId="21" xfId="0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2" fillId="0" borderId="2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0" fillId="0" borderId="21" xfId="0" applyBorder="1" applyAlignment="1">
      <alignment horizontal="left" indent="1"/>
    </xf>
    <xf numFmtId="1" fontId="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1" fontId="2" fillId="0" borderId="4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1" fontId="2" fillId="0" borderId="2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 indent="1"/>
    </xf>
    <xf numFmtId="0" fontId="2" fillId="2" borderId="24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4" fontId="1" fillId="2" borderId="24" xfId="0" applyNumberFormat="1" applyFont="1" applyFill="1" applyBorder="1" applyAlignment="1">
      <alignment horizontal="left" vertical="center"/>
    </xf>
    <xf numFmtId="0" fontId="0" fillId="2" borderId="24" xfId="0" applyFill="1" applyBorder="1"/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14" fontId="2" fillId="0" borderId="13" xfId="0" applyNumberFormat="1" applyFont="1" applyBorder="1" applyAlignment="1">
      <alignment horizontal="center" vertical="top"/>
    </xf>
    <xf numFmtId="0" fontId="2" fillId="0" borderId="18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13" xfId="0" applyFont="1" applyBorder="1" applyAlignment="1"/>
    <xf numFmtId="0" fontId="0" fillId="0" borderId="0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3" fontId="0" fillId="0" borderId="27" xfId="0" applyNumberFormat="1" applyBorder="1"/>
    <xf numFmtId="3" fontId="13" fillId="3" borderId="4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wrapText="1" shrinkToFit="1"/>
    </xf>
    <xf numFmtId="3" fontId="0" fillId="0" borderId="4" xfId="0" applyNumberForma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 wrapText="1" shrinkToFit="1"/>
    </xf>
    <xf numFmtId="3" fontId="13" fillId="0" borderId="1" xfId="0" applyNumberFormat="1" applyFont="1" applyBorder="1" applyAlignment="1">
      <alignment horizontal="right" vertical="center" shrinkToFit="1"/>
    </xf>
    <xf numFmtId="3" fontId="0" fillId="0" borderId="1" xfId="0" applyNumberFormat="1" applyBorder="1" applyAlignment="1">
      <alignment vertical="center" shrinkToFit="1"/>
    </xf>
    <xf numFmtId="3" fontId="2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1" xfId="0" applyNumberFormat="1" applyFont="1" applyBorder="1" applyAlignment="1">
      <alignment vertical="center" shrinkToFit="1"/>
    </xf>
    <xf numFmtId="3" fontId="0" fillId="0" borderId="4" xfId="0" applyNumberFormat="1" applyBorder="1" applyAlignment="1">
      <alignment horizontal="left" vertical="center"/>
    </xf>
    <xf numFmtId="3" fontId="0" fillId="0" borderId="1" xfId="0" applyNumberFormat="1" applyBorder="1" applyAlignment="1">
      <alignment vertical="center" wrapText="1" shrinkToFit="1"/>
    </xf>
    <xf numFmtId="14" fontId="13" fillId="0" borderId="0" xfId="0" applyNumberFormat="1" applyFont="1" applyAlignment="1">
      <alignment horizontal="left"/>
    </xf>
    <xf numFmtId="0" fontId="0" fillId="0" borderId="30" xfId="0" applyBorder="1" applyAlignment="1"/>
    <xf numFmtId="0" fontId="0" fillId="0" borderId="31" xfId="0" applyBorder="1" applyAlignment="1"/>
    <xf numFmtId="0" fontId="0" fillId="0" borderId="13" xfId="0" applyBorder="1" applyAlignment="1">
      <alignment horizontal="right"/>
    </xf>
    <xf numFmtId="0" fontId="0" fillId="0" borderId="29" xfId="0" applyBorder="1" applyAlignment="1"/>
    <xf numFmtId="49" fontId="0" fillId="0" borderId="32" xfId="0" applyNumberFormat="1" applyFont="1" applyBorder="1" applyAlignment="1">
      <alignment horizontal="left" vertical="center"/>
    </xf>
    <xf numFmtId="49" fontId="0" fillId="0" borderId="31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49" fontId="0" fillId="2" borderId="33" xfId="0" applyNumberFormat="1" applyFill="1" applyBorder="1" applyAlignment="1">
      <alignment horizontal="left" vertical="center"/>
    </xf>
    <xf numFmtId="49" fontId="2" fillId="2" borderId="33" xfId="0" applyNumberFormat="1" applyFont="1" applyFill="1" applyBorder="1" applyAlignment="1">
      <alignment horizontal="left" vertical="center"/>
    </xf>
    <xf numFmtId="0" fontId="0" fillId="0" borderId="30" xfId="0" applyBorder="1" applyAlignment="1">
      <alignment horizontal="right"/>
    </xf>
    <xf numFmtId="0" fontId="2" fillId="0" borderId="30" xfId="0" applyFont="1" applyBorder="1" applyAlignment="1">
      <alignment horizontal="right"/>
    </xf>
    <xf numFmtId="0" fontId="0" fillId="0" borderId="34" xfId="0" applyBorder="1" applyAlignment="1">
      <alignment horizontal="right"/>
    </xf>
    <xf numFmtId="3" fontId="13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0" fillId="2" borderId="1" xfId="0" applyNumberFormat="1" applyFill="1" applyBorder="1" applyAlignment="1">
      <alignment vertical="center" wrapText="1" shrinkToFit="1"/>
    </xf>
    <xf numFmtId="3" fontId="0" fillId="2" borderId="1" xfId="0" applyNumberFormat="1" applyFill="1" applyBorder="1" applyAlignment="1">
      <alignment vertical="center" shrinkToFit="1"/>
    </xf>
    <xf numFmtId="0" fontId="1" fillId="0" borderId="0" xfId="0" applyFont="1"/>
    <xf numFmtId="0" fontId="15" fillId="0" borderId="27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3" fillId="0" borderId="27" xfId="0" applyFont="1" applyBorder="1"/>
    <xf numFmtId="0" fontId="13" fillId="2" borderId="4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/>
    <xf numFmtId="3" fontId="13" fillId="2" borderId="1" xfId="0" applyNumberFormat="1" applyFont="1" applyFill="1" applyBorder="1" applyAlignment="1">
      <alignment vertical="center"/>
    </xf>
    <xf numFmtId="3" fontId="0" fillId="0" borderId="0" xfId="0" applyNumberFormat="1" applyAlignment="1"/>
    <xf numFmtId="0" fontId="0" fillId="4" borderId="0" xfId="0" applyFill="1"/>
    <xf numFmtId="0" fontId="4" fillId="0" borderId="0" xfId="0" quotePrefix="1" applyNumberFormat="1" applyFont="1" applyBorder="1" applyAlignment="1">
      <alignment horizontal="left" vertical="top" wrapText="1"/>
    </xf>
    <xf numFmtId="0" fontId="7" fillId="0" borderId="0" xfId="0" quotePrefix="1" applyNumberFormat="1" applyFont="1" applyBorder="1" applyAlignment="1">
      <alignment horizontal="left" vertical="top" wrapText="1"/>
    </xf>
    <xf numFmtId="0" fontId="4" fillId="6" borderId="0" xfId="0" quotePrefix="1" applyNumberFormat="1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30" xfId="0" applyFill="1" applyBorder="1" applyAlignment="1">
      <alignment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5" borderId="13" xfId="0" applyFont="1" applyFill="1" applyBorder="1" applyAlignment="1" applyProtection="1">
      <alignment horizontal="left" vertical="center"/>
      <protection locked="0"/>
    </xf>
    <xf numFmtId="1" fontId="0" fillId="0" borderId="13" xfId="0" applyNumberFormat="1" applyFont="1" applyBorder="1" applyAlignment="1">
      <alignment horizontal="right" indent="1"/>
    </xf>
    <xf numFmtId="0" fontId="0" fillId="0" borderId="13" xfId="0" applyFont="1" applyBorder="1" applyAlignment="1">
      <alignment horizontal="right" indent="1"/>
    </xf>
    <xf numFmtId="0" fontId="0" fillId="0" borderId="31" xfId="0" applyFont="1" applyBorder="1" applyAlignment="1">
      <alignment horizontal="right" indent="1"/>
    </xf>
    <xf numFmtId="4" fontId="10" fillId="0" borderId="4" xfId="0" applyNumberFormat="1" applyFont="1" applyBorder="1" applyAlignment="1">
      <alignment horizontal="right" vertical="center" indent="1"/>
    </xf>
    <xf numFmtId="4" fontId="10" fillId="0" borderId="3" xfId="0" applyNumberFormat="1" applyFont="1" applyBorder="1" applyAlignment="1">
      <alignment horizontal="right" vertical="center" indent="1"/>
    </xf>
    <xf numFmtId="4" fontId="10" fillId="0" borderId="32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3" xfId="0" applyNumberFormat="1" applyFont="1" applyBorder="1" applyAlignment="1">
      <alignment horizontal="right" vertical="center" indent="1"/>
    </xf>
    <xf numFmtId="4" fontId="11" fillId="0" borderId="32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2" fontId="12" fillId="2" borderId="24" xfId="0" applyNumberFormat="1" applyFont="1" applyFill="1" applyBorder="1" applyAlignment="1">
      <alignment horizontal="right" vertical="center"/>
    </xf>
    <xf numFmtId="4" fontId="12" fillId="2" borderId="24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 wrapText="1"/>
    </xf>
    <xf numFmtId="3" fontId="0" fillId="2" borderId="4" xfId="0" applyNumberFormat="1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3" fillId="0" borderId="6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vertical="top" wrapText="1"/>
    </xf>
    <xf numFmtId="0" fontId="5" fillId="0" borderId="6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top" wrapText="1"/>
    </xf>
    <xf numFmtId="0" fontId="5" fillId="6" borderId="6" xfId="0" quotePrefix="1" applyNumberFormat="1" applyFont="1" applyFill="1" applyBorder="1" applyAlignment="1">
      <alignment horizontal="left" vertical="top" wrapText="1"/>
    </xf>
    <xf numFmtId="0" fontId="5" fillId="6" borderId="6" xfId="0" applyNumberFormat="1" applyFont="1" applyFill="1" applyBorder="1" applyAlignment="1">
      <alignment vertical="top" wrapText="1"/>
    </xf>
    <xf numFmtId="0" fontId="5" fillId="6" borderId="0" xfId="0" quotePrefix="1" applyNumberFormat="1" applyFont="1" applyFill="1" applyBorder="1" applyAlignment="1">
      <alignment horizontal="left" vertical="top" wrapText="1"/>
    </xf>
    <xf numFmtId="0" fontId="5" fillId="6" borderId="0" xfId="0" applyNumberFormat="1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5" fillId="0" borderId="1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ekklsql02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3" sqref="B3:G3"/>
    </sheetView>
  </sheetViews>
  <sheetFormatPr defaultColWidth="9" defaultRowHeight="12.75" x14ac:dyDescent="0.2"/>
  <sheetData>
    <row r="1" spans="1:7" x14ac:dyDescent="0.2">
      <c r="A1" s="98" t="s">
        <v>0</v>
      </c>
    </row>
    <row r="2" spans="1:7" ht="57.75" customHeight="1" x14ac:dyDescent="0.2">
      <c r="A2" s="233" t="s">
        <v>1</v>
      </c>
      <c r="B2" s="233"/>
      <c r="C2" s="233"/>
      <c r="D2" s="233"/>
      <c r="E2" s="233"/>
      <c r="F2" s="233"/>
      <c r="G2" s="233"/>
    </row>
    <row r="3" spans="1:7" ht="33.950000000000003" customHeight="1" x14ac:dyDescent="0.2">
      <c r="A3" s="229"/>
      <c r="B3" s="234" t="s">
        <v>2</v>
      </c>
      <c r="C3" s="234"/>
      <c r="D3" s="234"/>
      <c r="E3" s="234"/>
      <c r="F3" s="234"/>
      <c r="G3" s="234"/>
    </row>
  </sheetData>
  <mergeCells count="2">
    <mergeCell ref="A2:G2"/>
    <mergeCell ref="B3:G3"/>
  </mergeCells>
  <pageMargins left="0.69930555555555596" right="0.69930555555555596" top="0.78680555555555598" bottom="0.7868055555555559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180"/>
  <sheetViews>
    <sheetView showGridLines="0" topLeftCell="B1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99" customWidth="1"/>
    <col min="8" max="8" width="12.7109375" customWidth="1"/>
    <col min="9" max="9" width="12.7109375" style="99" customWidth="1"/>
    <col min="10" max="10" width="6.7109375" style="99" customWidth="1"/>
    <col min="11" max="11" width="4.28515625" customWidth="1"/>
    <col min="12" max="15" width="10.7109375" customWidth="1"/>
  </cols>
  <sheetData>
    <row r="1" spans="1:15" ht="33.75" customHeight="1" x14ac:dyDescent="0.2">
      <c r="A1" s="100" t="s">
        <v>3</v>
      </c>
      <c r="B1" s="235" t="s">
        <v>4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101"/>
      <c r="B2" s="102" t="s">
        <v>5</v>
      </c>
      <c r="C2" s="103"/>
      <c r="D2" s="104" t="s">
        <v>6</v>
      </c>
      <c r="E2" s="238" t="s">
        <v>7</v>
      </c>
      <c r="F2" s="239"/>
      <c r="G2" s="239"/>
      <c r="H2" s="239"/>
      <c r="I2" s="239"/>
      <c r="J2" s="240"/>
      <c r="O2" s="191"/>
    </row>
    <row r="3" spans="1:15" ht="27" hidden="1" customHeight="1" x14ac:dyDescent="0.2">
      <c r="A3" s="101"/>
      <c r="B3" s="105"/>
      <c r="C3" s="103"/>
      <c r="D3" s="106"/>
      <c r="E3" s="241"/>
      <c r="F3" s="242"/>
      <c r="G3" s="242"/>
      <c r="H3" s="242"/>
      <c r="I3" s="242"/>
      <c r="J3" s="243"/>
    </row>
    <row r="4" spans="1:15" ht="23.25" customHeight="1" x14ac:dyDescent="0.2">
      <c r="A4" s="101"/>
      <c r="B4" s="107"/>
      <c r="C4" s="108"/>
      <c r="D4" s="109"/>
      <c r="E4" s="244"/>
      <c r="F4" s="244"/>
      <c r="G4" s="244"/>
      <c r="H4" s="244"/>
      <c r="I4" s="244"/>
      <c r="J4" s="245"/>
    </row>
    <row r="5" spans="1:15" ht="24" customHeight="1" x14ac:dyDescent="0.2">
      <c r="A5" s="101"/>
      <c r="B5" s="110" t="s">
        <v>8</v>
      </c>
      <c r="C5" s="111"/>
      <c r="D5" s="112"/>
      <c r="E5" s="113"/>
      <c r="F5" s="113"/>
      <c r="G5" s="113"/>
      <c r="H5" s="114" t="s">
        <v>9</v>
      </c>
      <c r="I5" s="112"/>
      <c r="J5" s="192"/>
    </row>
    <row r="6" spans="1:15" ht="15.75" customHeight="1" x14ac:dyDescent="0.2">
      <c r="A6" s="101"/>
      <c r="B6" s="115"/>
      <c r="C6" s="113"/>
      <c r="D6" s="112"/>
      <c r="E6" s="113"/>
      <c r="F6" s="113"/>
      <c r="G6" s="113"/>
      <c r="H6" s="114" t="s">
        <v>10</v>
      </c>
      <c r="I6" s="112"/>
      <c r="J6" s="192"/>
    </row>
    <row r="7" spans="1:15" ht="15.75" customHeight="1" x14ac:dyDescent="0.2">
      <c r="A7" s="101"/>
      <c r="B7" s="116"/>
      <c r="C7" s="117"/>
      <c r="D7" s="118"/>
      <c r="E7" s="119"/>
      <c r="F7" s="119"/>
      <c r="G7" s="119"/>
      <c r="H7" s="120"/>
      <c r="I7" s="119"/>
      <c r="J7" s="193"/>
    </row>
    <row r="8" spans="1:15" ht="24" hidden="1" customHeight="1" x14ac:dyDescent="0.2">
      <c r="A8" s="101"/>
      <c r="B8" s="110" t="s">
        <v>11</v>
      </c>
      <c r="C8" s="111"/>
      <c r="D8" s="121"/>
      <c r="E8" s="111"/>
      <c r="F8" s="111"/>
      <c r="G8" s="122"/>
      <c r="H8" s="114" t="s">
        <v>9</v>
      </c>
      <c r="I8" s="112"/>
      <c r="J8" s="192"/>
    </row>
    <row r="9" spans="1:15" ht="15.75" hidden="1" customHeight="1" x14ac:dyDescent="0.2">
      <c r="A9" s="101"/>
      <c r="B9" s="101"/>
      <c r="C9" s="111"/>
      <c r="D9" s="121"/>
      <c r="E9" s="111"/>
      <c r="F9" s="111"/>
      <c r="G9" s="122"/>
      <c r="H9" s="114" t="s">
        <v>10</v>
      </c>
      <c r="I9" s="112"/>
      <c r="J9" s="192"/>
    </row>
    <row r="10" spans="1:15" ht="15.75" hidden="1" customHeight="1" x14ac:dyDescent="0.2">
      <c r="A10" s="101"/>
      <c r="B10" s="123"/>
      <c r="C10" s="117"/>
      <c r="D10" s="124"/>
      <c r="E10" s="125"/>
      <c r="F10" s="125"/>
      <c r="G10" s="126"/>
      <c r="H10" s="126"/>
      <c r="I10" s="194"/>
      <c r="J10" s="193"/>
    </row>
    <row r="11" spans="1:15" ht="24" customHeight="1" x14ac:dyDescent="0.2">
      <c r="A11" s="101"/>
      <c r="B11" s="110" t="s">
        <v>12</v>
      </c>
      <c r="C11" s="111"/>
      <c r="D11" s="246"/>
      <c r="E11" s="246"/>
      <c r="F11" s="246"/>
      <c r="G11" s="246"/>
      <c r="H11" s="114" t="s">
        <v>9</v>
      </c>
      <c r="I11" s="127"/>
      <c r="J11" s="192"/>
    </row>
    <row r="12" spans="1:15" ht="15.75" customHeight="1" x14ac:dyDescent="0.2">
      <c r="A12" s="101"/>
      <c r="B12" s="115"/>
      <c r="C12" s="113"/>
      <c r="D12" s="247"/>
      <c r="E12" s="247"/>
      <c r="F12" s="247"/>
      <c r="G12" s="247"/>
      <c r="H12" s="114" t="s">
        <v>10</v>
      </c>
      <c r="I12" s="127"/>
      <c r="J12" s="192"/>
    </row>
    <row r="13" spans="1:15" ht="15.75" customHeight="1" x14ac:dyDescent="0.2">
      <c r="A13" s="101"/>
      <c r="B13" s="116"/>
      <c r="C13" s="128"/>
      <c r="D13" s="248"/>
      <c r="E13" s="248"/>
      <c r="F13" s="248"/>
      <c r="G13" s="248"/>
      <c r="H13" s="129"/>
      <c r="I13" s="119"/>
      <c r="J13" s="193"/>
    </row>
    <row r="14" spans="1:15" ht="24" hidden="1" customHeight="1" x14ac:dyDescent="0.2">
      <c r="A14" s="101"/>
      <c r="B14" s="130" t="s">
        <v>13</v>
      </c>
      <c r="C14" s="76"/>
      <c r="D14" s="131"/>
      <c r="E14" s="132"/>
      <c r="F14" s="132"/>
      <c r="G14" s="132"/>
      <c r="H14" s="133"/>
      <c r="I14" s="132"/>
      <c r="J14" s="195"/>
    </row>
    <row r="15" spans="1:15" ht="32.25" customHeight="1" x14ac:dyDescent="0.2">
      <c r="A15" s="101"/>
      <c r="B15" s="123" t="s">
        <v>14</v>
      </c>
      <c r="C15" s="134"/>
      <c r="D15" s="126"/>
      <c r="E15" s="249"/>
      <c r="F15" s="249"/>
      <c r="G15" s="250"/>
      <c r="H15" s="250"/>
      <c r="I15" s="250" t="s">
        <v>15</v>
      </c>
      <c r="J15" s="251"/>
    </row>
    <row r="16" spans="1:15" ht="23.25" customHeight="1" x14ac:dyDescent="0.2">
      <c r="A16" s="135" t="s">
        <v>16</v>
      </c>
      <c r="B16" s="136" t="s">
        <v>16</v>
      </c>
      <c r="C16" s="137"/>
      <c r="D16" s="138"/>
      <c r="E16" s="252"/>
      <c r="F16" s="253"/>
      <c r="G16" s="252"/>
      <c r="H16" s="253"/>
      <c r="I16" s="252">
        <f>SUMIF(F74:F176,A16,I74:I176)+SUMIF(F74:F176,"PSU",I74:I176)</f>
        <v>0</v>
      </c>
      <c r="J16" s="254"/>
    </row>
    <row r="17" spans="1:10" ht="23.25" customHeight="1" x14ac:dyDescent="0.2">
      <c r="A17" s="135" t="s">
        <v>17</v>
      </c>
      <c r="B17" s="136" t="s">
        <v>17</v>
      </c>
      <c r="C17" s="137"/>
      <c r="D17" s="138"/>
      <c r="E17" s="252"/>
      <c r="F17" s="253"/>
      <c r="G17" s="252"/>
      <c r="H17" s="253"/>
      <c r="I17" s="252">
        <f>SUMIF(F74:F176,A17,I74:I176)</f>
        <v>0</v>
      </c>
      <c r="J17" s="254"/>
    </row>
    <row r="18" spans="1:10" ht="23.25" customHeight="1" x14ac:dyDescent="0.2">
      <c r="A18" s="135" t="s">
        <v>18</v>
      </c>
      <c r="B18" s="136" t="s">
        <v>18</v>
      </c>
      <c r="C18" s="137"/>
      <c r="D18" s="138"/>
      <c r="E18" s="252"/>
      <c r="F18" s="253"/>
      <c r="G18" s="252"/>
      <c r="H18" s="253"/>
      <c r="I18" s="252">
        <f>SUMIF(F74:F176,A18,I74:I176)</f>
        <v>0</v>
      </c>
      <c r="J18" s="254"/>
    </row>
    <row r="19" spans="1:10" ht="23.25" customHeight="1" x14ac:dyDescent="0.2">
      <c r="A19" s="135" t="s">
        <v>19</v>
      </c>
      <c r="B19" s="136" t="s">
        <v>20</v>
      </c>
      <c r="C19" s="137"/>
      <c r="D19" s="138"/>
      <c r="E19" s="252"/>
      <c r="F19" s="253"/>
      <c r="G19" s="252"/>
      <c r="H19" s="253"/>
      <c r="I19" s="252">
        <f>SUMIF(F74:F176,A19,I74:I176)</f>
        <v>0</v>
      </c>
      <c r="J19" s="254"/>
    </row>
    <row r="20" spans="1:10" ht="23.25" customHeight="1" x14ac:dyDescent="0.2">
      <c r="A20" s="135" t="s">
        <v>21</v>
      </c>
      <c r="B20" s="136" t="s">
        <v>22</v>
      </c>
      <c r="C20" s="137"/>
      <c r="D20" s="138"/>
      <c r="E20" s="252"/>
      <c r="F20" s="253"/>
      <c r="G20" s="252"/>
      <c r="H20" s="253"/>
      <c r="I20" s="252">
        <f>SUMIF(F74:F176,A20,I74:I176)</f>
        <v>0</v>
      </c>
      <c r="J20" s="254"/>
    </row>
    <row r="21" spans="1:10" ht="23.25" customHeight="1" x14ac:dyDescent="0.2">
      <c r="A21" s="101"/>
      <c r="B21" s="139" t="s">
        <v>15</v>
      </c>
      <c r="C21" s="140"/>
      <c r="D21" s="141"/>
      <c r="E21" s="255"/>
      <c r="F21" s="256"/>
      <c r="G21" s="255"/>
      <c r="H21" s="256"/>
      <c r="I21" s="255">
        <f>SUM(I16:J20)</f>
        <v>0</v>
      </c>
      <c r="J21" s="257"/>
    </row>
    <row r="22" spans="1:10" ht="33" customHeight="1" x14ac:dyDescent="0.2">
      <c r="A22" s="101"/>
      <c r="B22" s="142" t="s">
        <v>23</v>
      </c>
      <c r="C22" s="137"/>
      <c r="D22" s="138"/>
      <c r="E22" s="143"/>
      <c r="F22" s="144"/>
      <c r="G22" s="145"/>
      <c r="H22" s="145"/>
      <c r="I22" s="145"/>
      <c r="J22" s="196"/>
    </row>
    <row r="23" spans="1:10" ht="23.25" customHeight="1" x14ac:dyDescent="0.2">
      <c r="A23" s="101"/>
      <c r="B23" s="136" t="s">
        <v>24</v>
      </c>
      <c r="C23" s="137"/>
      <c r="D23" s="138"/>
      <c r="E23" s="146">
        <v>15</v>
      </c>
      <c r="F23" s="144" t="s">
        <v>25</v>
      </c>
      <c r="G23" s="258">
        <f>ZakladDPHSniVypocet</f>
        <v>0</v>
      </c>
      <c r="H23" s="259"/>
      <c r="I23" s="259"/>
      <c r="J23" s="196" t="str">
        <f t="shared" ref="J23:J28" si="0">Mena</f>
        <v>CZK</v>
      </c>
    </row>
    <row r="24" spans="1:10" ht="23.25" customHeight="1" x14ac:dyDescent="0.2">
      <c r="A24" s="101"/>
      <c r="B24" s="136" t="s">
        <v>26</v>
      </c>
      <c r="C24" s="137"/>
      <c r="D24" s="138"/>
      <c r="E24" s="146">
        <f>SazbaDPH1</f>
        <v>15</v>
      </c>
      <c r="F24" s="144" t="s">
        <v>25</v>
      </c>
      <c r="G24" s="260">
        <f>ZakladDPHSni*SazbaDPH1/100</f>
        <v>0</v>
      </c>
      <c r="H24" s="261"/>
      <c r="I24" s="261"/>
      <c r="J24" s="196" t="str">
        <f t="shared" si="0"/>
        <v>CZK</v>
      </c>
    </row>
    <row r="25" spans="1:10" ht="23.25" customHeight="1" x14ac:dyDescent="0.2">
      <c r="A25" s="101"/>
      <c r="B25" s="136" t="s">
        <v>27</v>
      </c>
      <c r="C25" s="137"/>
      <c r="D25" s="138"/>
      <c r="E25" s="146">
        <v>21</v>
      </c>
      <c r="F25" s="144" t="s">
        <v>25</v>
      </c>
      <c r="G25" s="258">
        <f>ZakladDPHZaklVypocet</f>
        <v>0</v>
      </c>
      <c r="H25" s="259"/>
      <c r="I25" s="259"/>
      <c r="J25" s="196" t="str">
        <f t="shared" si="0"/>
        <v>CZK</v>
      </c>
    </row>
    <row r="26" spans="1:10" ht="23.25" customHeight="1" x14ac:dyDescent="0.2">
      <c r="A26" s="101"/>
      <c r="B26" s="147" t="s">
        <v>28</v>
      </c>
      <c r="C26" s="148"/>
      <c r="D26" s="149"/>
      <c r="E26" s="150">
        <f>SazbaDPH2</f>
        <v>21</v>
      </c>
      <c r="F26" s="151" t="s">
        <v>25</v>
      </c>
      <c r="G26" s="262">
        <f>ZakladDPHZakl*SazbaDPH2/100</f>
        <v>0</v>
      </c>
      <c r="H26" s="263"/>
      <c r="I26" s="263"/>
      <c r="J26" s="197" t="str">
        <f t="shared" si="0"/>
        <v>CZK</v>
      </c>
    </row>
    <row r="27" spans="1:10" ht="23.25" customHeight="1" x14ac:dyDescent="0.2">
      <c r="A27" s="101"/>
      <c r="B27" s="152" t="s">
        <v>29</v>
      </c>
      <c r="C27" s="153"/>
      <c r="D27" s="154"/>
      <c r="E27" s="153"/>
      <c r="F27" s="155"/>
      <c r="G27" s="264">
        <f>0</f>
        <v>0</v>
      </c>
      <c r="H27" s="264"/>
      <c r="I27" s="264"/>
      <c r="J27" s="198" t="str">
        <f t="shared" si="0"/>
        <v>CZK</v>
      </c>
    </row>
    <row r="28" spans="1:10" ht="27.75" hidden="1" customHeight="1" x14ac:dyDescent="0.2">
      <c r="A28" s="101"/>
      <c r="B28" s="156" t="s">
        <v>30</v>
      </c>
      <c r="C28" s="157"/>
      <c r="D28" s="157"/>
      <c r="E28" s="158"/>
      <c r="F28" s="159"/>
      <c r="G28" s="265">
        <f>ZakladDPHSniVypocet+ZakladDPHZaklVypocet</f>
        <v>0</v>
      </c>
      <c r="H28" s="265"/>
      <c r="I28" s="265"/>
      <c r="J28" s="199" t="str">
        <f t="shared" si="0"/>
        <v>CZK</v>
      </c>
    </row>
    <row r="29" spans="1:10" ht="27.75" customHeight="1" x14ac:dyDescent="0.2">
      <c r="A29" s="101"/>
      <c r="B29" s="156" t="s">
        <v>31</v>
      </c>
      <c r="C29" s="160"/>
      <c r="D29" s="160"/>
      <c r="E29" s="160"/>
      <c r="F29" s="160"/>
      <c r="G29" s="266">
        <f>ZakladDPHSni+DPHSni+ZakladDPHZakl+DPHZakl+Zaokrouhleni</f>
        <v>0</v>
      </c>
      <c r="H29" s="266"/>
      <c r="I29" s="266"/>
      <c r="J29" s="200" t="s">
        <v>32</v>
      </c>
    </row>
    <row r="30" spans="1:10" ht="12.75" customHeight="1" x14ac:dyDescent="0.2">
      <c r="A30" s="101"/>
      <c r="B30" s="101"/>
      <c r="C30" s="111"/>
      <c r="D30" s="111"/>
      <c r="E30" s="111"/>
      <c r="F30" s="111"/>
      <c r="G30" s="122"/>
      <c r="H30" s="111"/>
      <c r="I30" s="122"/>
      <c r="J30" s="201"/>
    </row>
    <row r="31" spans="1:10" ht="30" customHeight="1" x14ac:dyDescent="0.2">
      <c r="A31" s="101"/>
      <c r="B31" s="101"/>
      <c r="C31" s="111"/>
      <c r="D31" s="111"/>
      <c r="E31" s="111"/>
      <c r="F31" s="111"/>
      <c r="G31" s="122"/>
      <c r="H31" s="111"/>
      <c r="I31" s="122"/>
      <c r="J31" s="201"/>
    </row>
    <row r="32" spans="1:10" ht="18.75" customHeight="1" x14ac:dyDescent="0.2">
      <c r="A32" s="101"/>
      <c r="B32" s="161"/>
      <c r="C32" s="162" t="s">
        <v>33</v>
      </c>
      <c r="D32" s="163"/>
      <c r="E32" s="163"/>
      <c r="F32" s="162" t="s">
        <v>34</v>
      </c>
      <c r="G32" s="163"/>
      <c r="H32" s="164"/>
      <c r="I32" s="163"/>
      <c r="J32" s="201"/>
    </row>
    <row r="33" spans="1:10" ht="47.25" customHeight="1" x14ac:dyDescent="0.2">
      <c r="A33" s="101"/>
      <c r="B33" s="101"/>
      <c r="C33" s="111"/>
      <c r="D33" s="111"/>
      <c r="E33" s="111"/>
      <c r="F33" s="111"/>
      <c r="G33" s="122"/>
      <c r="H33" s="111"/>
      <c r="I33" s="122"/>
      <c r="J33" s="201"/>
    </row>
    <row r="34" spans="1:10" s="98" customFormat="1" ht="18.75" customHeight="1" x14ac:dyDescent="0.2">
      <c r="A34" s="165"/>
      <c r="B34" s="165"/>
      <c r="C34" s="166"/>
      <c r="D34" s="167"/>
      <c r="E34" s="167"/>
      <c r="F34" s="166"/>
      <c r="G34" s="168"/>
      <c r="H34" s="167"/>
      <c r="I34" s="168"/>
      <c r="J34" s="202"/>
    </row>
    <row r="35" spans="1:10" ht="12.75" customHeight="1" x14ac:dyDescent="0.2">
      <c r="A35" s="101"/>
      <c r="B35" s="101"/>
      <c r="C35" s="111"/>
      <c r="D35" s="267" t="s">
        <v>35</v>
      </c>
      <c r="E35" s="267"/>
      <c r="F35" s="111"/>
      <c r="G35" s="122"/>
      <c r="H35" s="169" t="s">
        <v>36</v>
      </c>
      <c r="I35" s="122"/>
      <c r="J35" s="201"/>
    </row>
    <row r="36" spans="1:10" ht="13.5" customHeight="1" x14ac:dyDescent="0.2">
      <c r="A36" s="170"/>
      <c r="B36" s="170"/>
      <c r="C36" s="171"/>
      <c r="D36" s="171"/>
      <c r="E36" s="171"/>
      <c r="F36" s="171"/>
      <c r="G36" s="172"/>
      <c r="H36" s="171"/>
      <c r="I36" s="172"/>
      <c r="J36" s="203"/>
    </row>
    <row r="37" spans="1:10" ht="27" customHeight="1" x14ac:dyDescent="0.2">
      <c r="B37" s="173" t="s">
        <v>37</v>
      </c>
      <c r="C37" s="174"/>
      <c r="D37" s="174"/>
      <c r="E37" s="174"/>
      <c r="F37" s="175"/>
      <c r="G37" s="175"/>
      <c r="H37" s="175"/>
      <c r="I37" s="175"/>
      <c r="J37" s="174"/>
    </row>
    <row r="38" spans="1:10" ht="25.5" customHeight="1" x14ac:dyDescent="0.2">
      <c r="A38" s="176" t="s">
        <v>38</v>
      </c>
      <c r="B38" s="177" t="s">
        <v>39</v>
      </c>
      <c r="C38" s="178" t="s">
        <v>40</v>
      </c>
      <c r="D38" s="179"/>
      <c r="E38" s="179"/>
      <c r="F38" s="180" t="str">
        <f>B23</f>
        <v>Základ pro sníženou DPH</v>
      </c>
      <c r="G38" s="180" t="str">
        <f>B25</f>
        <v>Základ pro základní DPH</v>
      </c>
      <c r="H38" s="181" t="s">
        <v>41</v>
      </c>
      <c r="I38" s="181" t="s">
        <v>42</v>
      </c>
      <c r="J38" s="204" t="s">
        <v>25</v>
      </c>
    </row>
    <row r="39" spans="1:10" ht="25.5" hidden="1" customHeight="1" x14ac:dyDescent="0.2">
      <c r="A39" s="176">
        <v>1</v>
      </c>
      <c r="B39" s="182" t="s">
        <v>43</v>
      </c>
      <c r="C39" s="268"/>
      <c r="D39" s="269"/>
      <c r="E39" s="269"/>
      <c r="F39" s="183">
        <f>'VN&amp;ON 01 Naklady'!AE19+'SO01 D.1.1 Pol'!AE1933+'SO01 D.1.1a Pol'!AE189+'SO01 D.1.2 Pol'!AE369+'SO01 D.1.3.2 Pol'!AE37+'SO01 D.1.4.1 Pol'!AE192+'SO01 D.1.4.2 Pol'!AE140+'SO01 D.1.4.3 Pol'!AE109+'SO01 D.1.4.4 Pol'!AE279+'SO01 D.1.4.5a Pol'!AE310+'SO01 D.1.4.5b Pol'!AE65+'SO01 D.1.4.6 Pol'!AE403+'SO01 D.1.4.9 Pol'!AE21+'IO01 D.2.1 Pol'!AE209+'IO02 D.2.2 Pol'!AE75+'IO03 D.2.3 Pol'!AE50+'IO04 D.2.4 Pol'!AE92+'PS01 D.1.4.7 Pol'!AE278+'PS02 D.1.4.8 Pol'!AE12</f>
        <v>0</v>
      </c>
      <c r="G39" s="184">
        <f>'VN&amp;ON 01 Naklady'!AF19+'SO01 D.1.1 Pol'!AF1933+'SO01 D.1.1a Pol'!AF189+'SO01 D.1.2 Pol'!AF369+'SO01 D.1.3.2 Pol'!AF37+'SO01 D.1.4.1 Pol'!AF192+'SO01 D.1.4.2 Pol'!AF140+'SO01 D.1.4.3 Pol'!AF109+'SO01 D.1.4.4 Pol'!AF279+'SO01 D.1.4.5a Pol'!AF310+'SO01 D.1.4.5b Pol'!AF65+'SO01 D.1.4.6 Pol'!AF403+'SO01 D.1.4.9 Pol'!AF21+'IO01 D.2.1 Pol'!AF209+'IO02 D.2.2 Pol'!AF75+'IO03 D.2.3 Pol'!AF50+'IO04 D.2.4 Pol'!AF92+'PS01 D.1.4.7 Pol'!AF278+'PS02 D.1.4.8 Pol'!AF12</f>
        <v>0</v>
      </c>
      <c r="H39" s="185">
        <f t="shared" ref="H39:H66" si="1">(F39*SazbaDPH1/100)+(G39*SazbaDPH2/100)</f>
        <v>0</v>
      </c>
      <c r="I39" s="185">
        <f t="shared" ref="I39:I66" si="2">F39+G39+H39</f>
        <v>0</v>
      </c>
      <c r="J39" s="205" t="str">
        <f t="shared" ref="J39:J66" si="3">IF(CenaCelkemVypocet=0,"",I39/CenaCelkemVypocet*100)</f>
        <v/>
      </c>
    </row>
    <row r="40" spans="1:10" ht="25.5" customHeight="1" x14ac:dyDescent="0.2">
      <c r="A40" s="176">
        <v>2</v>
      </c>
      <c r="B40" s="186" t="s">
        <v>44</v>
      </c>
      <c r="C40" s="270" t="s">
        <v>45</v>
      </c>
      <c r="D40" s="271"/>
      <c r="E40" s="271"/>
      <c r="F40" s="187">
        <f>'VN&amp;ON 01 Naklady'!AE19</f>
        <v>0</v>
      </c>
      <c r="G40" s="188">
        <f>'VN&amp;ON 01 Naklady'!AF19</f>
        <v>0</v>
      </c>
      <c r="H40" s="188">
        <f t="shared" si="1"/>
        <v>0</v>
      </c>
      <c r="I40" s="188">
        <f t="shared" si="2"/>
        <v>0</v>
      </c>
      <c r="J40" s="206" t="str">
        <f t="shared" si="3"/>
        <v/>
      </c>
    </row>
    <row r="41" spans="1:10" ht="25.5" customHeight="1" x14ac:dyDescent="0.2">
      <c r="A41" s="176">
        <v>3</v>
      </c>
      <c r="B41" s="189" t="s">
        <v>46</v>
      </c>
      <c r="C41" s="268" t="s">
        <v>45</v>
      </c>
      <c r="D41" s="269"/>
      <c r="E41" s="269"/>
      <c r="F41" s="190">
        <f>'VN&amp;ON 01 Naklady'!AE19</f>
        <v>0</v>
      </c>
      <c r="G41" s="185">
        <f>'VN&amp;ON 01 Naklady'!AF19</f>
        <v>0</v>
      </c>
      <c r="H41" s="185">
        <f t="shared" si="1"/>
        <v>0</v>
      </c>
      <c r="I41" s="185">
        <f t="shared" si="2"/>
        <v>0</v>
      </c>
      <c r="J41" s="205" t="str">
        <f t="shared" si="3"/>
        <v/>
      </c>
    </row>
    <row r="42" spans="1:10" ht="25.5" customHeight="1" x14ac:dyDescent="0.2">
      <c r="A42" s="176">
        <v>2</v>
      </c>
      <c r="B42" s="186" t="s">
        <v>47</v>
      </c>
      <c r="C42" s="270" t="s">
        <v>48</v>
      </c>
      <c r="D42" s="271"/>
      <c r="E42" s="271"/>
      <c r="F42" s="187">
        <f>'SO01 D.1.1 Pol'!AE1933+'SO01 D.1.1a Pol'!AE189+'SO01 D.1.2 Pol'!AE369+'SO01 D.1.3.2 Pol'!AE37+'SO01 D.1.4.1 Pol'!AE192+'SO01 D.1.4.2 Pol'!AE140+'SO01 D.1.4.3 Pol'!AE109+'SO01 D.1.4.4 Pol'!AE279+'SO01 D.1.4.5a Pol'!AE310+'SO01 D.1.4.5b Pol'!AE65+'SO01 D.1.4.6 Pol'!AE403+'SO01 D.1.4.9 Pol'!AE21</f>
        <v>0</v>
      </c>
      <c r="G42" s="188">
        <f>'SO01 D.1.1 Pol'!AF1933+'SO01 D.1.1a Pol'!AF189+'SO01 D.1.2 Pol'!AF369+'SO01 D.1.3.2 Pol'!AF37+'SO01 D.1.4.1 Pol'!AF192+'SO01 D.1.4.2 Pol'!AF140+'SO01 D.1.4.3 Pol'!AF109+'SO01 D.1.4.4 Pol'!AF279+'SO01 D.1.4.5a Pol'!AF310+'SO01 D.1.4.5b Pol'!AF65+'SO01 D.1.4.6 Pol'!AF403+'SO01 D.1.4.9 Pol'!AF21</f>
        <v>0</v>
      </c>
      <c r="H42" s="188">
        <f t="shared" si="1"/>
        <v>0</v>
      </c>
      <c r="I42" s="188">
        <f t="shared" si="2"/>
        <v>0</v>
      </c>
      <c r="J42" s="206" t="str">
        <f t="shared" si="3"/>
        <v/>
      </c>
    </row>
    <row r="43" spans="1:10" ht="25.5" customHeight="1" x14ac:dyDescent="0.2">
      <c r="A43" s="176">
        <v>3</v>
      </c>
      <c r="B43" s="189" t="s">
        <v>49</v>
      </c>
      <c r="C43" s="268" t="s">
        <v>50</v>
      </c>
      <c r="D43" s="269"/>
      <c r="E43" s="269"/>
      <c r="F43" s="190">
        <f>'SO01 D.1.1 Pol'!AE1933</f>
        <v>0</v>
      </c>
      <c r="G43" s="185">
        <f>'SO01 D.1.1 Pol'!AF1933</f>
        <v>0</v>
      </c>
      <c r="H43" s="185">
        <f t="shared" si="1"/>
        <v>0</v>
      </c>
      <c r="I43" s="185">
        <f t="shared" si="2"/>
        <v>0</v>
      </c>
      <c r="J43" s="205" t="str">
        <f t="shared" si="3"/>
        <v/>
      </c>
    </row>
    <row r="44" spans="1:10" ht="25.5" customHeight="1" x14ac:dyDescent="0.2">
      <c r="A44" s="176">
        <v>3</v>
      </c>
      <c r="B44" s="189" t="s">
        <v>51</v>
      </c>
      <c r="C44" s="268" t="s">
        <v>52</v>
      </c>
      <c r="D44" s="269"/>
      <c r="E44" s="269"/>
      <c r="F44" s="190">
        <f>'SO01 D.1.1a Pol'!AE189</f>
        <v>0</v>
      </c>
      <c r="G44" s="185">
        <f>'SO01 D.1.1a Pol'!AF189</f>
        <v>0</v>
      </c>
      <c r="H44" s="185">
        <f t="shared" si="1"/>
        <v>0</v>
      </c>
      <c r="I44" s="185">
        <f t="shared" si="2"/>
        <v>0</v>
      </c>
      <c r="J44" s="205" t="str">
        <f t="shared" si="3"/>
        <v/>
      </c>
    </row>
    <row r="45" spans="1:10" ht="25.5" customHeight="1" x14ac:dyDescent="0.2">
      <c r="A45" s="176">
        <v>3</v>
      </c>
      <c r="B45" s="189" t="s">
        <v>53</v>
      </c>
      <c r="C45" s="268" t="s">
        <v>54</v>
      </c>
      <c r="D45" s="269"/>
      <c r="E45" s="269"/>
      <c r="F45" s="190">
        <f>'SO01 D.1.2 Pol'!AE369</f>
        <v>0</v>
      </c>
      <c r="G45" s="185">
        <f>'SO01 D.1.2 Pol'!AF369</f>
        <v>0</v>
      </c>
      <c r="H45" s="185">
        <f t="shared" si="1"/>
        <v>0</v>
      </c>
      <c r="I45" s="185">
        <f t="shared" si="2"/>
        <v>0</v>
      </c>
      <c r="J45" s="205" t="str">
        <f t="shared" si="3"/>
        <v/>
      </c>
    </row>
    <row r="46" spans="1:10" ht="25.5" customHeight="1" x14ac:dyDescent="0.2">
      <c r="A46" s="176">
        <v>3</v>
      </c>
      <c r="B46" s="189" t="s">
        <v>55</v>
      </c>
      <c r="C46" s="268" t="s">
        <v>56</v>
      </c>
      <c r="D46" s="269"/>
      <c r="E46" s="269"/>
      <c r="F46" s="190">
        <f>'SO01 D.1.3.2 Pol'!AE37</f>
        <v>0</v>
      </c>
      <c r="G46" s="185">
        <f>'SO01 D.1.3.2 Pol'!AF37</f>
        <v>0</v>
      </c>
      <c r="H46" s="185">
        <f t="shared" si="1"/>
        <v>0</v>
      </c>
      <c r="I46" s="185">
        <f t="shared" si="2"/>
        <v>0</v>
      </c>
      <c r="J46" s="205" t="str">
        <f t="shared" si="3"/>
        <v/>
      </c>
    </row>
    <row r="47" spans="1:10" ht="25.5" customHeight="1" x14ac:dyDescent="0.2">
      <c r="A47" s="176">
        <v>3</v>
      </c>
      <c r="B47" s="189" t="s">
        <v>57</v>
      </c>
      <c r="C47" s="268" t="s">
        <v>58</v>
      </c>
      <c r="D47" s="269"/>
      <c r="E47" s="269"/>
      <c r="F47" s="190">
        <f>'SO01 D.1.4.1 Pol'!AE192</f>
        <v>0</v>
      </c>
      <c r="G47" s="185">
        <f>'SO01 D.1.4.1 Pol'!AF192</f>
        <v>0</v>
      </c>
      <c r="H47" s="185">
        <f t="shared" si="1"/>
        <v>0</v>
      </c>
      <c r="I47" s="185">
        <f t="shared" si="2"/>
        <v>0</v>
      </c>
      <c r="J47" s="205" t="str">
        <f t="shared" si="3"/>
        <v/>
      </c>
    </row>
    <row r="48" spans="1:10" ht="25.5" customHeight="1" x14ac:dyDescent="0.2">
      <c r="A48" s="176">
        <v>3</v>
      </c>
      <c r="B48" s="189" t="s">
        <v>59</v>
      </c>
      <c r="C48" s="268" t="s">
        <v>60</v>
      </c>
      <c r="D48" s="269"/>
      <c r="E48" s="269"/>
      <c r="F48" s="190">
        <f>'SO01 D.1.4.2 Pol'!AE140</f>
        <v>0</v>
      </c>
      <c r="G48" s="185">
        <f>'SO01 D.1.4.2 Pol'!AF140</f>
        <v>0</v>
      </c>
      <c r="H48" s="185">
        <f t="shared" si="1"/>
        <v>0</v>
      </c>
      <c r="I48" s="185">
        <f t="shared" si="2"/>
        <v>0</v>
      </c>
      <c r="J48" s="205" t="str">
        <f t="shared" si="3"/>
        <v/>
      </c>
    </row>
    <row r="49" spans="1:10" ht="25.5" customHeight="1" x14ac:dyDescent="0.2">
      <c r="A49" s="176">
        <v>3</v>
      </c>
      <c r="B49" s="189" t="s">
        <v>61</v>
      </c>
      <c r="C49" s="268" t="s">
        <v>62</v>
      </c>
      <c r="D49" s="269"/>
      <c r="E49" s="269"/>
      <c r="F49" s="190">
        <f>'SO01 D.1.4.3 Pol'!AE109</f>
        <v>0</v>
      </c>
      <c r="G49" s="185">
        <f>'SO01 D.1.4.3 Pol'!AF109</f>
        <v>0</v>
      </c>
      <c r="H49" s="185">
        <f t="shared" si="1"/>
        <v>0</v>
      </c>
      <c r="I49" s="185">
        <f t="shared" si="2"/>
        <v>0</v>
      </c>
      <c r="J49" s="205" t="str">
        <f t="shared" si="3"/>
        <v/>
      </c>
    </row>
    <row r="50" spans="1:10" ht="25.5" customHeight="1" x14ac:dyDescent="0.2">
      <c r="A50" s="176">
        <v>3</v>
      </c>
      <c r="B50" s="189" t="s">
        <v>63</v>
      </c>
      <c r="C50" s="268" t="s">
        <v>64</v>
      </c>
      <c r="D50" s="269"/>
      <c r="E50" s="269"/>
      <c r="F50" s="190">
        <f>'SO01 D.1.4.4 Pol'!AE279</f>
        <v>0</v>
      </c>
      <c r="G50" s="185">
        <f>'SO01 D.1.4.4 Pol'!AF279</f>
        <v>0</v>
      </c>
      <c r="H50" s="185">
        <f t="shared" si="1"/>
        <v>0</v>
      </c>
      <c r="I50" s="185">
        <f t="shared" si="2"/>
        <v>0</v>
      </c>
      <c r="J50" s="205" t="str">
        <f t="shared" si="3"/>
        <v/>
      </c>
    </row>
    <row r="51" spans="1:10" ht="25.5" customHeight="1" x14ac:dyDescent="0.2">
      <c r="A51" s="176">
        <v>3</v>
      </c>
      <c r="B51" s="189" t="s">
        <v>65</v>
      </c>
      <c r="C51" s="268" t="s">
        <v>66</v>
      </c>
      <c r="D51" s="269"/>
      <c r="E51" s="269"/>
      <c r="F51" s="190">
        <f>'SO01 D.1.4.5a Pol'!AE310</f>
        <v>0</v>
      </c>
      <c r="G51" s="185">
        <f>'SO01 D.1.4.5a Pol'!AF310</f>
        <v>0</v>
      </c>
      <c r="H51" s="185">
        <f t="shared" si="1"/>
        <v>0</v>
      </c>
      <c r="I51" s="185">
        <f t="shared" si="2"/>
        <v>0</v>
      </c>
      <c r="J51" s="205" t="str">
        <f t="shared" si="3"/>
        <v/>
      </c>
    </row>
    <row r="52" spans="1:10" ht="25.5" customHeight="1" x14ac:dyDescent="0.2">
      <c r="A52" s="176">
        <v>3</v>
      </c>
      <c r="B52" s="189" t="s">
        <v>67</v>
      </c>
      <c r="C52" s="268" t="s">
        <v>68</v>
      </c>
      <c r="D52" s="269"/>
      <c r="E52" s="269"/>
      <c r="F52" s="190">
        <f>'SO01 D.1.4.5b Pol'!AE65</f>
        <v>0</v>
      </c>
      <c r="G52" s="185">
        <f>'SO01 D.1.4.5b Pol'!AF65</f>
        <v>0</v>
      </c>
      <c r="H52" s="185">
        <f t="shared" si="1"/>
        <v>0</v>
      </c>
      <c r="I52" s="185">
        <f t="shared" si="2"/>
        <v>0</v>
      </c>
      <c r="J52" s="205" t="str">
        <f t="shared" si="3"/>
        <v/>
      </c>
    </row>
    <row r="53" spans="1:10" ht="25.5" customHeight="1" x14ac:dyDescent="0.2">
      <c r="A53" s="176">
        <v>3</v>
      </c>
      <c r="B53" s="189" t="s">
        <v>69</v>
      </c>
      <c r="C53" s="268" t="s">
        <v>70</v>
      </c>
      <c r="D53" s="269"/>
      <c r="E53" s="269"/>
      <c r="F53" s="190">
        <f>'SO01 D.1.4.6 Pol'!AE403</f>
        <v>0</v>
      </c>
      <c r="G53" s="185">
        <f>'SO01 D.1.4.6 Pol'!AF403</f>
        <v>0</v>
      </c>
      <c r="H53" s="185">
        <f t="shared" si="1"/>
        <v>0</v>
      </c>
      <c r="I53" s="185">
        <f t="shared" si="2"/>
        <v>0</v>
      </c>
      <c r="J53" s="205" t="str">
        <f t="shared" si="3"/>
        <v/>
      </c>
    </row>
    <row r="54" spans="1:10" ht="25.5" customHeight="1" x14ac:dyDescent="0.2">
      <c r="A54" s="176">
        <v>3</v>
      </c>
      <c r="B54" s="189" t="s">
        <v>71</v>
      </c>
      <c r="C54" s="268" t="s">
        <v>72</v>
      </c>
      <c r="D54" s="269"/>
      <c r="E54" s="269"/>
      <c r="F54" s="190">
        <f>'SO01 D.1.4.9 Pol'!AE21</f>
        <v>0</v>
      </c>
      <c r="G54" s="185">
        <f>'SO01 D.1.4.9 Pol'!AF21</f>
        <v>0</v>
      </c>
      <c r="H54" s="185">
        <f t="shared" si="1"/>
        <v>0</v>
      </c>
      <c r="I54" s="185">
        <f t="shared" si="2"/>
        <v>0</v>
      </c>
      <c r="J54" s="205" t="str">
        <f t="shared" si="3"/>
        <v/>
      </c>
    </row>
    <row r="55" spans="1:10" ht="25.5" customHeight="1" x14ac:dyDescent="0.2">
      <c r="A55" s="176">
        <v>2</v>
      </c>
      <c r="B55" s="186" t="s">
        <v>73</v>
      </c>
      <c r="C55" s="270" t="s">
        <v>74</v>
      </c>
      <c r="D55" s="271"/>
      <c r="E55" s="271"/>
      <c r="F55" s="187">
        <f>'IO01 D.2.1 Pol'!AE209</f>
        <v>0</v>
      </c>
      <c r="G55" s="188">
        <f>'IO01 D.2.1 Pol'!AF209</f>
        <v>0</v>
      </c>
      <c r="H55" s="188">
        <f t="shared" si="1"/>
        <v>0</v>
      </c>
      <c r="I55" s="188">
        <f t="shared" si="2"/>
        <v>0</v>
      </c>
      <c r="J55" s="206" t="str">
        <f t="shared" si="3"/>
        <v/>
      </c>
    </row>
    <row r="56" spans="1:10" ht="25.5" customHeight="1" x14ac:dyDescent="0.2">
      <c r="A56" s="176">
        <v>3</v>
      </c>
      <c r="B56" s="189" t="s">
        <v>75</v>
      </c>
      <c r="C56" s="268" t="s">
        <v>74</v>
      </c>
      <c r="D56" s="269"/>
      <c r="E56" s="269"/>
      <c r="F56" s="190">
        <f>'IO01 D.2.1 Pol'!AE209</f>
        <v>0</v>
      </c>
      <c r="G56" s="185">
        <f>'IO01 D.2.1 Pol'!AF209</f>
        <v>0</v>
      </c>
      <c r="H56" s="185">
        <f t="shared" si="1"/>
        <v>0</v>
      </c>
      <c r="I56" s="185">
        <f t="shared" si="2"/>
        <v>0</v>
      </c>
      <c r="J56" s="205" t="str">
        <f t="shared" si="3"/>
        <v/>
      </c>
    </row>
    <row r="57" spans="1:10" ht="25.5" customHeight="1" x14ac:dyDescent="0.2">
      <c r="A57" s="176">
        <v>2</v>
      </c>
      <c r="B57" s="186" t="s">
        <v>76</v>
      </c>
      <c r="C57" s="270" t="s">
        <v>77</v>
      </c>
      <c r="D57" s="271"/>
      <c r="E57" s="271"/>
      <c r="F57" s="187">
        <f>'IO02 D.2.2 Pol'!AE75</f>
        <v>0</v>
      </c>
      <c r="G57" s="188">
        <f>'IO02 D.2.2 Pol'!AF75</f>
        <v>0</v>
      </c>
      <c r="H57" s="188">
        <f t="shared" si="1"/>
        <v>0</v>
      </c>
      <c r="I57" s="188">
        <f t="shared" si="2"/>
        <v>0</v>
      </c>
      <c r="J57" s="206" t="str">
        <f t="shared" si="3"/>
        <v/>
      </c>
    </row>
    <row r="58" spans="1:10" ht="25.5" customHeight="1" x14ac:dyDescent="0.2">
      <c r="A58" s="176">
        <v>3</v>
      </c>
      <c r="B58" s="189" t="s">
        <v>78</v>
      </c>
      <c r="C58" s="268" t="s">
        <v>77</v>
      </c>
      <c r="D58" s="269"/>
      <c r="E58" s="269"/>
      <c r="F58" s="190">
        <f>'IO02 D.2.2 Pol'!AE75</f>
        <v>0</v>
      </c>
      <c r="G58" s="185">
        <f>'IO02 D.2.2 Pol'!AF75</f>
        <v>0</v>
      </c>
      <c r="H58" s="185">
        <f t="shared" si="1"/>
        <v>0</v>
      </c>
      <c r="I58" s="185">
        <f t="shared" si="2"/>
        <v>0</v>
      </c>
      <c r="J58" s="205" t="str">
        <f t="shared" si="3"/>
        <v/>
      </c>
    </row>
    <row r="59" spans="1:10" ht="25.5" customHeight="1" x14ac:dyDescent="0.2">
      <c r="A59" s="176">
        <v>2</v>
      </c>
      <c r="B59" s="186" t="s">
        <v>79</v>
      </c>
      <c r="C59" s="270" t="s">
        <v>80</v>
      </c>
      <c r="D59" s="271"/>
      <c r="E59" s="271"/>
      <c r="F59" s="187">
        <f>'IO03 D.2.3 Pol'!AE50</f>
        <v>0</v>
      </c>
      <c r="G59" s="188">
        <f>'IO03 D.2.3 Pol'!AF50</f>
        <v>0</v>
      </c>
      <c r="H59" s="188">
        <f t="shared" si="1"/>
        <v>0</v>
      </c>
      <c r="I59" s="188">
        <f t="shared" si="2"/>
        <v>0</v>
      </c>
      <c r="J59" s="206" t="str">
        <f t="shared" si="3"/>
        <v/>
      </c>
    </row>
    <row r="60" spans="1:10" ht="25.5" customHeight="1" x14ac:dyDescent="0.2">
      <c r="A60" s="176">
        <v>3</v>
      </c>
      <c r="B60" s="189" t="s">
        <v>81</v>
      </c>
      <c r="C60" s="268" t="s">
        <v>80</v>
      </c>
      <c r="D60" s="269"/>
      <c r="E60" s="269"/>
      <c r="F60" s="190">
        <f>'IO03 D.2.3 Pol'!AE50</f>
        <v>0</v>
      </c>
      <c r="G60" s="185">
        <f>'IO03 D.2.3 Pol'!AF50</f>
        <v>0</v>
      </c>
      <c r="H60" s="185">
        <f t="shared" si="1"/>
        <v>0</v>
      </c>
      <c r="I60" s="185">
        <f t="shared" si="2"/>
        <v>0</v>
      </c>
      <c r="J60" s="205" t="str">
        <f t="shared" si="3"/>
        <v/>
      </c>
    </row>
    <row r="61" spans="1:10" ht="25.5" customHeight="1" x14ac:dyDescent="0.2">
      <c r="A61" s="176">
        <v>2</v>
      </c>
      <c r="B61" s="186" t="s">
        <v>82</v>
      </c>
      <c r="C61" s="270" t="s">
        <v>83</v>
      </c>
      <c r="D61" s="271"/>
      <c r="E61" s="271"/>
      <c r="F61" s="187">
        <f>'IO04 D.2.4 Pol'!AE92</f>
        <v>0</v>
      </c>
      <c r="G61" s="188">
        <f>'IO04 D.2.4 Pol'!AF92</f>
        <v>0</v>
      </c>
      <c r="H61" s="188">
        <f t="shared" si="1"/>
        <v>0</v>
      </c>
      <c r="I61" s="188">
        <f t="shared" si="2"/>
        <v>0</v>
      </c>
      <c r="J61" s="206" t="str">
        <f t="shared" si="3"/>
        <v/>
      </c>
    </row>
    <row r="62" spans="1:10" ht="25.5" customHeight="1" x14ac:dyDescent="0.2">
      <c r="A62" s="176">
        <v>3</v>
      </c>
      <c r="B62" s="189" t="s">
        <v>84</v>
      </c>
      <c r="C62" s="268" t="s">
        <v>83</v>
      </c>
      <c r="D62" s="269"/>
      <c r="E62" s="269"/>
      <c r="F62" s="190">
        <f>'IO04 D.2.4 Pol'!AE92</f>
        <v>0</v>
      </c>
      <c r="G62" s="185">
        <f>'IO04 D.2.4 Pol'!AF92</f>
        <v>0</v>
      </c>
      <c r="H62" s="185">
        <f t="shared" si="1"/>
        <v>0</v>
      </c>
      <c r="I62" s="185">
        <f t="shared" si="2"/>
        <v>0</v>
      </c>
      <c r="J62" s="205" t="str">
        <f t="shared" si="3"/>
        <v/>
      </c>
    </row>
    <row r="63" spans="1:10" ht="25.5" customHeight="1" x14ac:dyDescent="0.2">
      <c r="A63" s="176">
        <v>2</v>
      </c>
      <c r="B63" s="186" t="s">
        <v>85</v>
      </c>
      <c r="C63" s="270" t="s">
        <v>86</v>
      </c>
      <c r="D63" s="271"/>
      <c r="E63" s="271"/>
      <c r="F63" s="187">
        <f>'PS01 D.1.4.7 Pol'!AE278</f>
        <v>0</v>
      </c>
      <c r="G63" s="188">
        <f>'PS01 D.1.4.7 Pol'!AF278</f>
        <v>0</v>
      </c>
      <c r="H63" s="188">
        <f t="shared" si="1"/>
        <v>0</v>
      </c>
      <c r="I63" s="188">
        <f t="shared" si="2"/>
        <v>0</v>
      </c>
      <c r="J63" s="206" t="str">
        <f t="shared" si="3"/>
        <v/>
      </c>
    </row>
    <row r="64" spans="1:10" ht="25.5" customHeight="1" x14ac:dyDescent="0.2">
      <c r="A64" s="176">
        <v>3</v>
      </c>
      <c r="B64" s="189" t="s">
        <v>87</v>
      </c>
      <c r="C64" s="268" t="s">
        <v>86</v>
      </c>
      <c r="D64" s="269"/>
      <c r="E64" s="269"/>
      <c r="F64" s="190">
        <f>'PS01 D.1.4.7 Pol'!AE278</f>
        <v>0</v>
      </c>
      <c r="G64" s="185">
        <f>'PS01 D.1.4.7 Pol'!AF278</f>
        <v>0</v>
      </c>
      <c r="H64" s="185">
        <f t="shared" si="1"/>
        <v>0</v>
      </c>
      <c r="I64" s="185">
        <f t="shared" si="2"/>
        <v>0</v>
      </c>
      <c r="J64" s="205" t="str">
        <f t="shared" si="3"/>
        <v/>
      </c>
    </row>
    <row r="65" spans="1:10" ht="25.5" customHeight="1" x14ac:dyDescent="0.2">
      <c r="A65" s="176">
        <v>2</v>
      </c>
      <c r="B65" s="186" t="s">
        <v>88</v>
      </c>
      <c r="C65" s="270" t="s">
        <v>89</v>
      </c>
      <c r="D65" s="271"/>
      <c r="E65" s="271"/>
      <c r="F65" s="187">
        <f>'PS02 D.1.4.8 Pol'!AE12</f>
        <v>0</v>
      </c>
      <c r="G65" s="188">
        <f>'PS02 D.1.4.8 Pol'!AF12</f>
        <v>0</v>
      </c>
      <c r="H65" s="188">
        <f t="shared" si="1"/>
        <v>0</v>
      </c>
      <c r="I65" s="188">
        <f t="shared" si="2"/>
        <v>0</v>
      </c>
      <c r="J65" s="206" t="str">
        <f t="shared" si="3"/>
        <v/>
      </c>
    </row>
    <row r="66" spans="1:10" ht="25.5" customHeight="1" x14ac:dyDescent="0.2">
      <c r="A66" s="176">
        <v>3</v>
      </c>
      <c r="B66" s="189" t="s">
        <v>90</v>
      </c>
      <c r="C66" s="268" t="s">
        <v>89</v>
      </c>
      <c r="D66" s="269"/>
      <c r="E66" s="269"/>
      <c r="F66" s="190">
        <f>'PS02 D.1.4.8 Pol'!AE12</f>
        <v>0</v>
      </c>
      <c r="G66" s="185">
        <f>'PS02 D.1.4.8 Pol'!AF12</f>
        <v>0</v>
      </c>
      <c r="H66" s="185">
        <f t="shared" si="1"/>
        <v>0</v>
      </c>
      <c r="I66" s="185">
        <f t="shared" si="2"/>
        <v>0</v>
      </c>
      <c r="J66" s="205" t="str">
        <f t="shared" si="3"/>
        <v/>
      </c>
    </row>
    <row r="67" spans="1:10" ht="25.5" customHeight="1" x14ac:dyDescent="0.2">
      <c r="A67" s="176"/>
      <c r="B67" s="272" t="s">
        <v>91</v>
      </c>
      <c r="C67" s="273"/>
      <c r="D67" s="273"/>
      <c r="E67" s="274"/>
      <c r="F67" s="207">
        <f>SUMIF(A39:A66,"=1",F39:F66)</f>
        <v>0</v>
      </c>
      <c r="G67" s="208">
        <f>SUMIF(A39:A66,"=1",G39:G66)</f>
        <v>0</v>
      </c>
      <c r="H67" s="208">
        <f>SUMIF(A39:A66,"=1",H39:H66)</f>
        <v>0</v>
      </c>
      <c r="I67" s="208">
        <f>SUMIF(A39:A66,"=1",I39:I66)</f>
        <v>0</v>
      </c>
      <c r="J67" s="218">
        <f>SUMIF(A39:A66,"=1",J39:J66)</f>
        <v>0</v>
      </c>
    </row>
    <row r="71" spans="1:10" ht="15.75" x14ac:dyDescent="0.25">
      <c r="B71" s="209" t="s">
        <v>92</v>
      </c>
    </row>
    <row r="73" spans="1:10" ht="25.5" customHeight="1" x14ac:dyDescent="0.2">
      <c r="A73" s="210"/>
      <c r="B73" s="211" t="s">
        <v>39</v>
      </c>
      <c r="C73" s="211" t="s">
        <v>40</v>
      </c>
      <c r="D73" s="212"/>
      <c r="E73" s="212"/>
      <c r="F73" s="213" t="s">
        <v>93</v>
      </c>
      <c r="G73" s="213"/>
      <c r="H73" s="213"/>
      <c r="I73" s="213" t="s">
        <v>15</v>
      </c>
      <c r="J73" s="213" t="s">
        <v>25</v>
      </c>
    </row>
    <row r="74" spans="1:10" ht="25.5" customHeight="1" x14ac:dyDescent="0.2">
      <c r="A74" s="214"/>
      <c r="B74" s="215" t="s">
        <v>94</v>
      </c>
      <c r="C74" s="275" t="s">
        <v>95</v>
      </c>
      <c r="D74" s="276"/>
      <c r="E74" s="276"/>
      <c r="F74" s="216" t="s">
        <v>16</v>
      </c>
      <c r="G74" s="217"/>
      <c r="H74" s="217"/>
      <c r="I74" s="217">
        <f>'SO01 D.1.1 Pol'!G8+'IO01 D.2.1 Pol'!G8+'IO02 D.2.2 Pol'!G8+'IO03 D.2.3 Pol'!G8+'IO04 D.2.4 Pol'!G8</f>
        <v>0</v>
      </c>
      <c r="J74" s="219" t="str">
        <f>IF(I177=0,"",I74/I177*100)</f>
        <v/>
      </c>
    </row>
    <row r="75" spans="1:10" ht="25.5" customHeight="1" x14ac:dyDescent="0.2">
      <c r="A75" s="214"/>
      <c r="B75" s="215" t="s">
        <v>96</v>
      </c>
      <c r="C75" s="275" t="s">
        <v>97</v>
      </c>
      <c r="D75" s="276"/>
      <c r="E75" s="276"/>
      <c r="F75" s="216" t="s">
        <v>16</v>
      </c>
      <c r="G75" s="217"/>
      <c r="H75" s="217"/>
      <c r="I75" s="217">
        <f>'SO01 D.1.2 Pol'!G8</f>
        <v>0</v>
      </c>
      <c r="J75" s="219" t="str">
        <f>IF(I177=0,"",I75/I177*100)</f>
        <v/>
      </c>
    </row>
    <row r="76" spans="1:10" ht="25.5" customHeight="1" x14ac:dyDescent="0.2">
      <c r="A76" s="214"/>
      <c r="B76" s="215" t="s">
        <v>96</v>
      </c>
      <c r="C76" s="275" t="s">
        <v>98</v>
      </c>
      <c r="D76" s="276"/>
      <c r="E76" s="276"/>
      <c r="F76" s="216" t="s">
        <v>16</v>
      </c>
      <c r="G76" s="217"/>
      <c r="H76" s="217"/>
      <c r="I76" s="217">
        <f>'IO02 D.2.2 Pol'!G34+'IO04 D.2.4 Pol'!G32</f>
        <v>0</v>
      </c>
      <c r="J76" s="219" t="str">
        <f>IF(I177=0,"",I76/I177*100)</f>
        <v/>
      </c>
    </row>
    <row r="77" spans="1:10" ht="25.5" customHeight="1" x14ac:dyDescent="0.2">
      <c r="A77" s="214"/>
      <c r="B77" s="215" t="s">
        <v>99</v>
      </c>
      <c r="C77" s="275" t="s">
        <v>100</v>
      </c>
      <c r="D77" s="276"/>
      <c r="E77" s="276"/>
      <c r="F77" s="216" t="s">
        <v>16</v>
      </c>
      <c r="G77" s="217"/>
      <c r="H77" s="217"/>
      <c r="I77" s="217">
        <f>'SO01 D.1.2 Pol'!G170</f>
        <v>0</v>
      </c>
      <c r="J77" s="219" t="str">
        <f>IF(I177=0,"",I77/I177*100)</f>
        <v/>
      </c>
    </row>
    <row r="78" spans="1:10" ht="25.5" customHeight="1" x14ac:dyDescent="0.2">
      <c r="A78" s="214"/>
      <c r="B78" s="215" t="s">
        <v>101</v>
      </c>
      <c r="C78" s="275" t="s">
        <v>102</v>
      </c>
      <c r="D78" s="276"/>
      <c r="E78" s="276"/>
      <c r="F78" s="216" t="s">
        <v>16</v>
      </c>
      <c r="G78" s="217"/>
      <c r="H78" s="217"/>
      <c r="I78" s="217">
        <f>'SO01 D.1.1 Pol'!G35+'SO01 D.1.2 Pol'!G198</f>
        <v>0</v>
      </c>
      <c r="J78" s="219" t="str">
        <f>IF(I177=0,"",I78/I177*100)</f>
        <v/>
      </c>
    </row>
    <row r="79" spans="1:10" ht="25.5" customHeight="1" x14ac:dyDescent="0.2">
      <c r="A79" s="214"/>
      <c r="B79" s="215" t="s">
        <v>103</v>
      </c>
      <c r="C79" s="275" t="s">
        <v>104</v>
      </c>
      <c r="D79" s="276"/>
      <c r="E79" s="276"/>
      <c r="F79" s="216" t="s">
        <v>16</v>
      </c>
      <c r="G79" s="217"/>
      <c r="H79" s="217"/>
      <c r="I79" s="217">
        <f>'SO01 D.1.2 Pol'!G285</f>
        <v>0</v>
      </c>
      <c r="J79" s="219" t="str">
        <f>IF(I177=0,"",I79/I177*100)</f>
        <v/>
      </c>
    </row>
    <row r="80" spans="1:10" ht="25.5" customHeight="1" x14ac:dyDescent="0.2">
      <c r="A80" s="214"/>
      <c r="B80" s="215" t="s">
        <v>105</v>
      </c>
      <c r="C80" s="275" t="s">
        <v>106</v>
      </c>
      <c r="D80" s="276"/>
      <c r="E80" s="276"/>
      <c r="F80" s="216" t="s">
        <v>16</v>
      </c>
      <c r="G80" s="217"/>
      <c r="H80" s="217"/>
      <c r="I80" s="217">
        <f>'SO01 D.1.2 Pol'!G296+'IO02 D.2.2 Pol'!G37+'IO03 D.2.3 Pol'!G24+'IO04 D.2.4 Pol'!G38</f>
        <v>0</v>
      </c>
      <c r="J80" s="219" t="str">
        <f>IF(I177=0,"",I80/I177*100)</f>
        <v/>
      </c>
    </row>
    <row r="81" spans="1:10" ht="25.5" customHeight="1" x14ac:dyDescent="0.2">
      <c r="A81" s="214"/>
      <c r="B81" s="215" t="s">
        <v>107</v>
      </c>
      <c r="C81" s="275" t="s">
        <v>108</v>
      </c>
      <c r="D81" s="276"/>
      <c r="E81" s="276"/>
      <c r="F81" s="216" t="s">
        <v>16</v>
      </c>
      <c r="G81" s="217"/>
      <c r="H81" s="217"/>
      <c r="I81" s="217">
        <f>'SO01 D.1.1 Pol'!G142+'IO01 D.2.1 Pol'!G89+'IO02 D.2.2 Pol'!G39+'IO04 D.2.4 Pol'!G42</f>
        <v>0</v>
      </c>
      <c r="J81" s="219" t="str">
        <f>IF(I177=0,"",I81/I177*100)</f>
        <v/>
      </c>
    </row>
    <row r="82" spans="1:10" ht="25.5" customHeight="1" x14ac:dyDescent="0.2">
      <c r="A82" s="214"/>
      <c r="B82" s="215" t="s">
        <v>109</v>
      </c>
      <c r="C82" s="275" t="s">
        <v>110</v>
      </c>
      <c r="D82" s="276"/>
      <c r="E82" s="276"/>
      <c r="F82" s="216" t="s">
        <v>16</v>
      </c>
      <c r="G82" s="217"/>
      <c r="H82" s="217"/>
      <c r="I82" s="217">
        <f>'SO01 D.1.1 Pol'!G156</f>
        <v>0</v>
      </c>
      <c r="J82" s="219" t="str">
        <f>IF(I177=0,"",I82/I177*100)</f>
        <v/>
      </c>
    </row>
    <row r="83" spans="1:10" ht="25.5" customHeight="1" x14ac:dyDescent="0.2">
      <c r="A83" s="214"/>
      <c r="B83" s="215" t="s">
        <v>111</v>
      </c>
      <c r="C83" s="275" t="s">
        <v>112</v>
      </c>
      <c r="D83" s="276"/>
      <c r="E83" s="276"/>
      <c r="F83" s="216" t="s">
        <v>16</v>
      </c>
      <c r="G83" s="217"/>
      <c r="H83" s="217"/>
      <c r="I83" s="217">
        <f>'SO01 D.1.1 Pol'!G193</f>
        <v>0</v>
      </c>
      <c r="J83" s="219" t="str">
        <f>IF(I177=0,"",I83/I177*100)</f>
        <v/>
      </c>
    </row>
    <row r="84" spans="1:10" ht="25.5" customHeight="1" x14ac:dyDescent="0.2">
      <c r="A84" s="214"/>
      <c r="B84" s="215" t="s">
        <v>113</v>
      </c>
      <c r="C84" s="275" t="s">
        <v>114</v>
      </c>
      <c r="D84" s="276"/>
      <c r="E84" s="276"/>
      <c r="F84" s="216" t="s">
        <v>16</v>
      </c>
      <c r="G84" s="217"/>
      <c r="H84" s="217"/>
      <c r="I84" s="217">
        <f>'SO01 D.1.1 Pol'!G240+'IO01 D.2.1 Pol'!G152</f>
        <v>0</v>
      </c>
      <c r="J84" s="219" t="str">
        <f>IF(I177=0,"",I84/I177*100)</f>
        <v/>
      </c>
    </row>
    <row r="85" spans="1:10" ht="25.5" customHeight="1" x14ac:dyDescent="0.2">
      <c r="A85" s="214"/>
      <c r="B85" s="215" t="s">
        <v>115</v>
      </c>
      <c r="C85" s="275" t="s">
        <v>116</v>
      </c>
      <c r="D85" s="276"/>
      <c r="E85" s="276"/>
      <c r="F85" s="216" t="s">
        <v>16</v>
      </c>
      <c r="G85" s="217"/>
      <c r="H85" s="217"/>
      <c r="I85" s="217">
        <f>'SO01 D.1.1 Pol'!G289</f>
        <v>0</v>
      </c>
      <c r="J85" s="219" t="str">
        <f>IF(I177=0,"",I85/I177*100)</f>
        <v/>
      </c>
    </row>
    <row r="86" spans="1:10" ht="25.5" customHeight="1" x14ac:dyDescent="0.2">
      <c r="A86" s="214"/>
      <c r="B86" s="215" t="s">
        <v>117</v>
      </c>
      <c r="C86" s="275" t="s">
        <v>118</v>
      </c>
      <c r="D86" s="276"/>
      <c r="E86" s="276"/>
      <c r="F86" s="216" t="s">
        <v>16</v>
      </c>
      <c r="G86" s="217"/>
      <c r="H86" s="217"/>
      <c r="I86" s="217">
        <f>'IO02 D.2.2 Pol'!G44+'IO02 D.2.2 Pol'!G65+'IO03 D.2.3 Pol'!G26+'IO03 D.2.3 Pol'!G43+'IO04 D.2.4 Pol'!G47</f>
        <v>0</v>
      </c>
      <c r="J86" s="219" t="str">
        <f>IF(I177=0,"",I86/I177*100)</f>
        <v/>
      </c>
    </row>
    <row r="87" spans="1:10" ht="25.5" customHeight="1" x14ac:dyDescent="0.2">
      <c r="A87" s="214"/>
      <c r="B87" s="215" t="s">
        <v>119</v>
      </c>
      <c r="C87" s="275" t="s">
        <v>120</v>
      </c>
      <c r="D87" s="276"/>
      <c r="E87" s="276"/>
      <c r="F87" s="216" t="s">
        <v>16</v>
      </c>
      <c r="G87" s="217"/>
      <c r="H87" s="217"/>
      <c r="I87" s="217">
        <f>'IO02 D.2.2 Pol'!G62+'IO03 D.2.3 Pol'!G37</f>
        <v>0</v>
      </c>
      <c r="J87" s="219" t="str">
        <f>IF(I177=0,"",I87/I177*100)</f>
        <v/>
      </c>
    </row>
    <row r="88" spans="1:10" ht="25.5" customHeight="1" x14ac:dyDescent="0.2">
      <c r="A88" s="214"/>
      <c r="B88" s="215" t="s">
        <v>121</v>
      </c>
      <c r="C88" s="275" t="s">
        <v>122</v>
      </c>
      <c r="D88" s="276"/>
      <c r="E88" s="276"/>
      <c r="F88" s="216" t="s">
        <v>16</v>
      </c>
      <c r="G88" s="217"/>
      <c r="H88" s="217"/>
      <c r="I88" s="217">
        <f>'IO01 D.2.1 Pol'!G162+'IO02 D.2.2 Pol'!G70+'IO04 D.2.4 Pol'!G87</f>
        <v>0</v>
      </c>
      <c r="J88" s="219" t="str">
        <f>IF(I177=0,"",I88/I177*100)</f>
        <v/>
      </c>
    </row>
    <row r="89" spans="1:10" ht="25.5" customHeight="1" x14ac:dyDescent="0.2">
      <c r="A89" s="214"/>
      <c r="B89" s="215" t="s">
        <v>123</v>
      </c>
      <c r="C89" s="275" t="s">
        <v>124</v>
      </c>
      <c r="D89" s="276"/>
      <c r="E89" s="276"/>
      <c r="F89" s="216" t="s">
        <v>16</v>
      </c>
      <c r="G89" s="217"/>
      <c r="H89" s="217"/>
      <c r="I89" s="217">
        <f>'SO01 D.1.1 Pol'!G703</f>
        <v>0</v>
      </c>
      <c r="J89" s="219" t="str">
        <f>IF(I177=0,"",I89/I177*100)</f>
        <v/>
      </c>
    </row>
    <row r="90" spans="1:10" ht="25.5" customHeight="1" x14ac:dyDescent="0.2">
      <c r="A90" s="214"/>
      <c r="B90" s="215" t="s">
        <v>125</v>
      </c>
      <c r="C90" s="275" t="s">
        <v>126</v>
      </c>
      <c r="D90" s="276"/>
      <c r="E90" s="276"/>
      <c r="F90" s="216" t="s">
        <v>16</v>
      </c>
      <c r="G90" s="217"/>
      <c r="H90" s="217"/>
      <c r="I90" s="217">
        <f>'SO01 D.1.1 Pol'!G715</f>
        <v>0</v>
      </c>
      <c r="J90" s="219" t="str">
        <f>IF(I177=0,"",I90/I177*100)</f>
        <v/>
      </c>
    </row>
    <row r="91" spans="1:10" ht="25.5" customHeight="1" x14ac:dyDescent="0.2">
      <c r="A91" s="214"/>
      <c r="B91" s="215" t="s">
        <v>127</v>
      </c>
      <c r="C91" s="275" t="s">
        <v>128</v>
      </c>
      <c r="D91" s="276"/>
      <c r="E91" s="276"/>
      <c r="F91" s="216" t="s">
        <v>16</v>
      </c>
      <c r="G91" s="217"/>
      <c r="H91" s="217"/>
      <c r="I91" s="217">
        <f>'SO01 D.1.1 Pol'!G738</f>
        <v>0</v>
      </c>
      <c r="J91" s="219" t="str">
        <f>IF(I177=0,"",I91/I177*100)</f>
        <v/>
      </c>
    </row>
    <row r="92" spans="1:10" ht="25.5" customHeight="1" x14ac:dyDescent="0.2">
      <c r="A92" s="214"/>
      <c r="B92" s="215" t="s">
        <v>129</v>
      </c>
      <c r="C92" s="275" t="s">
        <v>130</v>
      </c>
      <c r="D92" s="276"/>
      <c r="E92" s="276"/>
      <c r="F92" s="216" t="s">
        <v>16</v>
      </c>
      <c r="G92" s="217"/>
      <c r="H92" s="217"/>
      <c r="I92" s="217">
        <f>'SO01 D.1.1 Pol'!G750+'SO01 D.1.2 Pol'!G348+'IO01 D.2.1 Pol'!G201+'IO02 D.2.2 Pol'!G72+'IO03 D.2.3 Pol'!G47+'IO04 D.2.4 Pol'!G89</f>
        <v>0</v>
      </c>
      <c r="J92" s="219" t="str">
        <f>IF(I177=0,"",I92/I177*100)</f>
        <v/>
      </c>
    </row>
    <row r="93" spans="1:10" ht="25.5" customHeight="1" x14ac:dyDescent="0.2">
      <c r="A93" s="214"/>
      <c r="B93" s="215" t="s">
        <v>131</v>
      </c>
      <c r="C93" s="275" t="s">
        <v>132</v>
      </c>
      <c r="D93" s="276"/>
      <c r="E93" s="276"/>
      <c r="F93" s="216" t="s">
        <v>16</v>
      </c>
      <c r="G93" s="217"/>
      <c r="H93" s="217"/>
      <c r="I93" s="217">
        <f>'SO01 D.1.4.3 Pol'!G102</f>
        <v>0</v>
      </c>
      <c r="J93" s="219" t="str">
        <f>IF(I177=0,"",I93/I177*100)</f>
        <v/>
      </c>
    </row>
    <row r="94" spans="1:10" ht="25.5" customHeight="1" x14ac:dyDescent="0.2">
      <c r="A94" s="214"/>
      <c r="B94" s="215" t="s">
        <v>133</v>
      </c>
      <c r="C94" s="275" t="s">
        <v>134</v>
      </c>
      <c r="D94" s="276"/>
      <c r="E94" s="276"/>
      <c r="F94" s="216" t="s">
        <v>16</v>
      </c>
      <c r="G94" s="217"/>
      <c r="H94" s="217"/>
      <c r="I94" s="217">
        <f>'SO01 D.1.4.5a Pol'!G8</f>
        <v>0</v>
      </c>
      <c r="J94" s="219" t="str">
        <f>IF(I177=0,"",I94/I177*100)</f>
        <v/>
      </c>
    </row>
    <row r="95" spans="1:10" ht="25.5" customHeight="1" x14ac:dyDescent="0.2">
      <c r="A95" s="214"/>
      <c r="B95" s="215" t="s">
        <v>135</v>
      </c>
      <c r="C95" s="275" t="s">
        <v>136</v>
      </c>
      <c r="D95" s="276"/>
      <c r="E95" s="276"/>
      <c r="F95" s="216" t="s">
        <v>16</v>
      </c>
      <c r="G95" s="217"/>
      <c r="H95" s="217"/>
      <c r="I95" s="217">
        <f>'SO01 D.1.3.2 Pol'!G8</f>
        <v>0</v>
      </c>
      <c r="J95" s="219" t="str">
        <f>IF(I177=0,"",I95/I177*100)</f>
        <v/>
      </c>
    </row>
    <row r="96" spans="1:10" ht="25.5" customHeight="1" x14ac:dyDescent="0.2">
      <c r="A96" s="214"/>
      <c r="B96" s="215" t="s">
        <v>137</v>
      </c>
      <c r="C96" s="275" t="s">
        <v>138</v>
      </c>
      <c r="D96" s="276"/>
      <c r="E96" s="276"/>
      <c r="F96" s="216" t="s">
        <v>16</v>
      </c>
      <c r="G96" s="217"/>
      <c r="H96" s="217"/>
      <c r="I96" s="217">
        <f>'SO01 D.1.3.2 Pol'!G16</f>
        <v>0</v>
      </c>
      <c r="J96" s="219" t="str">
        <f>IF(I177=0,"",I96/I177*100)</f>
        <v/>
      </c>
    </row>
    <row r="97" spans="1:10" ht="25.5" customHeight="1" x14ac:dyDescent="0.2">
      <c r="A97" s="214"/>
      <c r="B97" s="215" t="s">
        <v>139</v>
      </c>
      <c r="C97" s="275" t="s">
        <v>140</v>
      </c>
      <c r="D97" s="276"/>
      <c r="E97" s="276"/>
      <c r="F97" s="216" t="s">
        <v>16</v>
      </c>
      <c r="G97" s="217"/>
      <c r="H97" s="217"/>
      <c r="I97" s="217">
        <f>'SO01 D.1.3.2 Pol'!G23</f>
        <v>0</v>
      </c>
      <c r="J97" s="219" t="str">
        <f>IF(I177=0,"",I97/I177*100)</f>
        <v/>
      </c>
    </row>
    <row r="98" spans="1:10" ht="25.5" customHeight="1" x14ac:dyDescent="0.2">
      <c r="A98" s="214"/>
      <c r="B98" s="215" t="s">
        <v>141</v>
      </c>
      <c r="C98" s="275" t="s">
        <v>142</v>
      </c>
      <c r="D98" s="276"/>
      <c r="E98" s="276"/>
      <c r="F98" s="216" t="s">
        <v>17</v>
      </c>
      <c r="G98" s="217"/>
      <c r="H98" s="217"/>
      <c r="I98" s="217">
        <f>'SO01 D.1.1 Pol'!G752</f>
        <v>0</v>
      </c>
      <c r="J98" s="219" t="str">
        <f>IF(I177=0,"",I98/I177*100)</f>
        <v/>
      </c>
    </row>
    <row r="99" spans="1:10" ht="25.5" customHeight="1" x14ac:dyDescent="0.2">
      <c r="A99" s="214"/>
      <c r="B99" s="215" t="s">
        <v>143</v>
      </c>
      <c r="C99" s="275" t="s">
        <v>144</v>
      </c>
      <c r="D99" s="276"/>
      <c r="E99" s="276"/>
      <c r="F99" s="216" t="s">
        <v>17</v>
      </c>
      <c r="G99" s="217"/>
      <c r="H99" s="217"/>
      <c r="I99" s="217">
        <f>'SO01 D.1.1 Pol'!G796</f>
        <v>0</v>
      </c>
      <c r="J99" s="219" t="str">
        <f>IF(I177=0,"",I99/I177*100)</f>
        <v/>
      </c>
    </row>
    <row r="100" spans="1:10" ht="25.5" customHeight="1" x14ac:dyDescent="0.2">
      <c r="A100" s="214"/>
      <c r="B100" s="215" t="s">
        <v>145</v>
      </c>
      <c r="C100" s="275" t="s">
        <v>146</v>
      </c>
      <c r="D100" s="276"/>
      <c r="E100" s="276"/>
      <c r="F100" s="216" t="s">
        <v>17</v>
      </c>
      <c r="G100" s="217"/>
      <c r="H100" s="217"/>
      <c r="I100" s="217">
        <f>'SO01 D.1.1 Pol'!G860+'SO01 D.1.4.1 Pol'!G8+'SO01 D.1.4.3 Pol'!G86</f>
        <v>0</v>
      </c>
      <c r="J100" s="219" t="str">
        <f>IF(I177=0,"",I100/I177*100)</f>
        <v/>
      </c>
    </row>
    <row r="101" spans="1:10" ht="25.5" customHeight="1" x14ac:dyDescent="0.2">
      <c r="A101" s="214"/>
      <c r="B101" s="215" t="s">
        <v>147</v>
      </c>
      <c r="C101" s="275" t="s">
        <v>148</v>
      </c>
      <c r="D101" s="276"/>
      <c r="E101" s="276"/>
      <c r="F101" s="216" t="s">
        <v>17</v>
      </c>
      <c r="G101" s="217"/>
      <c r="H101" s="217"/>
      <c r="I101" s="217">
        <f>'SO01 D.1.4.1 Pol'!G17</f>
        <v>0</v>
      </c>
      <c r="J101" s="219" t="str">
        <f>IF(I177=0,"",I101/I177*100)</f>
        <v/>
      </c>
    </row>
    <row r="102" spans="1:10" ht="25.5" customHeight="1" x14ac:dyDescent="0.2">
      <c r="A102" s="214"/>
      <c r="B102" s="215" t="s">
        <v>149</v>
      </c>
      <c r="C102" s="275" t="s">
        <v>150</v>
      </c>
      <c r="D102" s="276"/>
      <c r="E102" s="276"/>
      <c r="F102" s="216" t="s">
        <v>17</v>
      </c>
      <c r="G102" s="217"/>
      <c r="H102" s="217"/>
      <c r="I102" s="217">
        <f>'SO01 D.1.4.1 Pol'!G70</f>
        <v>0</v>
      </c>
      <c r="J102" s="219" t="str">
        <f>IF(I177=0,"",I102/I177*100)</f>
        <v/>
      </c>
    </row>
    <row r="103" spans="1:10" ht="25.5" customHeight="1" x14ac:dyDescent="0.2">
      <c r="A103" s="214"/>
      <c r="B103" s="215" t="s">
        <v>151</v>
      </c>
      <c r="C103" s="275" t="s">
        <v>152</v>
      </c>
      <c r="D103" s="276"/>
      <c r="E103" s="276"/>
      <c r="F103" s="216" t="s">
        <v>17</v>
      </c>
      <c r="G103" s="217"/>
      <c r="H103" s="217"/>
      <c r="I103" s="217">
        <f>'SO01 D.1.4.1 Pol'!G149</f>
        <v>0</v>
      </c>
      <c r="J103" s="219" t="str">
        <f>IF(I177=0,"",I103/I177*100)</f>
        <v/>
      </c>
    </row>
    <row r="104" spans="1:10" ht="25.5" customHeight="1" x14ac:dyDescent="0.2">
      <c r="A104" s="214"/>
      <c r="B104" s="215" t="s">
        <v>153</v>
      </c>
      <c r="C104" s="275" t="s">
        <v>154</v>
      </c>
      <c r="D104" s="276"/>
      <c r="E104" s="276"/>
      <c r="F104" s="216" t="s">
        <v>17</v>
      </c>
      <c r="G104" s="217"/>
      <c r="H104" s="217"/>
      <c r="I104" s="217">
        <f>'SO01 D.1.4.3 Pol'!G8</f>
        <v>0</v>
      </c>
      <c r="J104" s="219" t="str">
        <f>IF(I177=0,"",I104/I177*100)</f>
        <v/>
      </c>
    </row>
    <row r="105" spans="1:10" ht="25.5" customHeight="1" x14ac:dyDescent="0.2">
      <c r="A105" s="214"/>
      <c r="B105" s="215" t="s">
        <v>155</v>
      </c>
      <c r="C105" s="275" t="s">
        <v>156</v>
      </c>
      <c r="D105" s="276"/>
      <c r="E105" s="276"/>
      <c r="F105" s="216" t="s">
        <v>17</v>
      </c>
      <c r="G105" s="217"/>
      <c r="H105" s="217"/>
      <c r="I105" s="217">
        <f>'SO01 D.1.4.3 Pol'!G19</f>
        <v>0</v>
      </c>
      <c r="J105" s="219" t="str">
        <f>IF(I177=0,"",I105/I177*100)</f>
        <v/>
      </c>
    </row>
    <row r="106" spans="1:10" ht="25.5" customHeight="1" x14ac:dyDescent="0.2">
      <c r="A106" s="214"/>
      <c r="B106" s="215" t="s">
        <v>157</v>
      </c>
      <c r="C106" s="275" t="s">
        <v>158</v>
      </c>
      <c r="D106" s="276"/>
      <c r="E106" s="276"/>
      <c r="F106" s="216" t="s">
        <v>17</v>
      </c>
      <c r="G106" s="217"/>
      <c r="H106" s="217"/>
      <c r="I106" s="217">
        <f>'SO01 D.1.4.3 Pol'!G36</f>
        <v>0</v>
      </c>
      <c r="J106" s="219" t="str">
        <f>IF(I177=0,"",I106/I177*100)</f>
        <v/>
      </c>
    </row>
    <row r="107" spans="1:10" ht="25.5" customHeight="1" x14ac:dyDescent="0.2">
      <c r="A107" s="214"/>
      <c r="B107" s="215" t="s">
        <v>159</v>
      </c>
      <c r="C107" s="275" t="s">
        <v>160</v>
      </c>
      <c r="D107" s="276"/>
      <c r="E107" s="276"/>
      <c r="F107" s="216" t="s">
        <v>17</v>
      </c>
      <c r="G107" s="217"/>
      <c r="H107" s="217"/>
      <c r="I107" s="217">
        <f>'SO01 D.1.4.3 Pol'!G63</f>
        <v>0</v>
      </c>
      <c r="J107" s="219" t="str">
        <f>IF(I177=0,"",I107/I177*100)</f>
        <v/>
      </c>
    </row>
    <row r="108" spans="1:10" ht="25.5" customHeight="1" x14ac:dyDescent="0.2">
      <c r="A108" s="214"/>
      <c r="B108" s="215" t="s">
        <v>161</v>
      </c>
      <c r="C108" s="275" t="s">
        <v>162</v>
      </c>
      <c r="D108" s="276"/>
      <c r="E108" s="276"/>
      <c r="F108" s="216" t="s">
        <v>17</v>
      </c>
      <c r="G108" s="217"/>
      <c r="H108" s="217"/>
      <c r="I108" s="217">
        <f>'SO01 D.1.1 Pol'!G973</f>
        <v>0</v>
      </c>
      <c r="J108" s="219" t="str">
        <f>IF(I177=0,"",I108/I177*100)</f>
        <v/>
      </c>
    </row>
    <row r="109" spans="1:10" ht="25.5" customHeight="1" x14ac:dyDescent="0.2">
      <c r="A109" s="214"/>
      <c r="B109" s="215" t="s">
        <v>163</v>
      </c>
      <c r="C109" s="275" t="s">
        <v>164</v>
      </c>
      <c r="D109" s="276"/>
      <c r="E109" s="276"/>
      <c r="F109" s="216" t="s">
        <v>17</v>
      </c>
      <c r="G109" s="217"/>
      <c r="H109" s="217"/>
      <c r="I109" s="217">
        <f>'SO01 D.1.1 Pol'!G980</f>
        <v>0</v>
      </c>
      <c r="J109" s="219" t="str">
        <f>IF(I177=0,"",I109/I177*100)</f>
        <v/>
      </c>
    </row>
    <row r="110" spans="1:10" ht="25.5" customHeight="1" x14ac:dyDescent="0.2">
      <c r="A110" s="214"/>
      <c r="B110" s="215" t="s">
        <v>165</v>
      </c>
      <c r="C110" s="275" t="s">
        <v>166</v>
      </c>
      <c r="D110" s="276"/>
      <c r="E110" s="276"/>
      <c r="F110" s="216" t="s">
        <v>17</v>
      </c>
      <c r="G110" s="217"/>
      <c r="H110" s="217"/>
      <c r="I110" s="217">
        <f>'SO01 D.1.1 Pol'!G1008</f>
        <v>0</v>
      </c>
      <c r="J110" s="219" t="str">
        <f>IF(I177=0,"",I110/I177*100)</f>
        <v/>
      </c>
    </row>
    <row r="111" spans="1:10" ht="25.5" customHeight="1" x14ac:dyDescent="0.2">
      <c r="A111" s="214"/>
      <c r="B111" s="215" t="s">
        <v>167</v>
      </c>
      <c r="C111" s="275" t="s">
        <v>168</v>
      </c>
      <c r="D111" s="276"/>
      <c r="E111" s="276"/>
      <c r="F111" s="216" t="s">
        <v>17</v>
      </c>
      <c r="G111" s="217"/>
      <c r="H111" s="217"/>
      <c r="I111" s="217">
        <f>'SO01 D.1.1 Pol'!G1059+'SO01 D.1.4.3 Pol'!G96</f>
        <v>0</v>
      </c>
      <c r="J111" s="219" t="str">
        <f>IF(I177=0,"",I111/I177*100)</f>
        <v/>
      </c>
    </row>
    <row r="112" spans="1:10" ht="25.5" customHeight="1" x14ac:dyDescent="0.2">
      <c r="A112" s="214"/>
      <c r="B112" s="215" t="s">
        <v>169</v>
      </c>
      <c r="C112" s="275" t="s">
        <v>52</v>
      </c>
      <c r="D112" s="276"/>
      <c r="E112" s="276"/>
      <c r="F112" s="216" t="s">
        <v>17</v>
      </c>
      <c r="G112" s="217"/>
      <c r="H112" s="217"/>
      <c r="I112" s="217">
        <f>'SO01 D.1.1a Pol'!G8</f>
        <v>0</v>
      </c>
      <c r="J112" s="219" t="str">
        <f>IF(I177=0,"",I112/I177*100)</f>
        <v/>
      </c>
    </row>
    <row r="113" spans="1:10" ht="25.5" customHeight="1" x14ac:dyDescent="0.2">
      <c r="A113" s="214"/>
      <c r="B113" s="215" t="s">
        <v>170</v>
      </c>
      <c r="C113" s="275" t="s">
        <v>171</v>
      </c>
      <c r="D113" s="276"/>
      <c r="E113" s="276"/>
      <c r="F113" s="216" t="s">
        <v>17</v>
      </c>
      <c r="G113" s="217"/>
      <c r="H113" s="217"/>
      <c r="I113" s="217">
        <f>'SO01 D.1.1 Pol'!G1482</f>
        <v>0</v>
      </c>
      <c r="J113" s="219" t="str">
        <f>IF(I177=0,"",I113/I177*100)</f>
        <v/>
      </c>
    </row>
    <row r="114" spans="1:10" ht="25.5" customHeight="1" x14ac:dyDescent="0.2">
      <c r="A114" s="214"/>
      <c r="B114" s="215" t="s">
        <v>172</v>
      </c>
      <c r="C114" s="275" t="s">
        <v>173</v>
      </c>
      <c r="D114" s="276"/>
      <c r="E114" s="276"/>
      <c r="F114" s="216" t="s">
        <v>17</v>
      </c>
      <c r="G114" s="217"/>
      <c r="H114" s="217"/>
      <c r="I114" s="217">
        <f>'SO01 D.1.1 Pol'!G1711</f>
        <v>0</v>
      </c>
      <c r="J114" s="219" t="str">
        <f>IF(I177=0,"",I114/I177*100)</f>
        <v/>
      </c>
    </row>
    <row r="115" spans="1:10" ht="25.5" customHeight="1" x14ac:dyDescent="0.2">
      <c r="A115" s="214"/>
      <c r="B115" s="215" t="s">
        <v>174</v>
      </c>
      <c r="C115" s="275" t="s">
        <v>175</v>
      </c>
      <c r="D115" s="276"/>
      <c r="E115" s="276"/>
      <c r="F115" s="216" t="s">
        <v>17</v>
      </c>
      <c r="G115" s="217"/>
      <c r="H115" s="217"/>
      <c r="I115" s="217">
        <f>'SO01 D.1.1 Pol'!G1753</f>
        <v>0</v>
      </c>
      <c r="J115" s="219" t="str">
        <f>IF(I177=0,"",I115/I177*100)</f>
        <v/>
      </c>
    </row>
    <row r="116" spans="1:10" ht="25.5" customHeight="1" x14ac:dyDescent="0.2">
      <c r="A116" s="214"/>
      <c r="B116" s="215" t="s">
        <v>176</v>
      </c>
      <c r="C116" s="275" t="s">
        <v>177</v>
      </c>
      <c r="D116" s="276"/>
      <c r="E116" s="276"/>
      <c r="F116" s="216" t="s">
        <v>17</v>
      </c>
      <c r="G116" s="217"/>
      <c r="H116" s="217"/>
      <c r="I116" s="217">
        <f>'SO01 D.1.1 Pol'!G1830</f>
        <v>0</v>
      </c>
      <c r="J116" s="219" t="str">
        <f>IF(I177=0,"",I116/I177*100)</f>
        <v/>
      </c>
    </row>
    <row r="117" spans="1:10" ht="25.5" customHeight="1" x14ac:dyDescent="0.2">
      <c r="A117" s="214"/>
      <c r="B117" s="215" t="s">
        <v>178</v>
      </c>
      <c r="C117" s="275" t="s">
        <v>179</v>
      </c>
      <c r="D117" s="276"/>
      <c r="E117" s="276"/>
      <c r="F117" s="216" t="s">
        <v>17</v>
      </c>
      <c r="G117" s="217"/>
      <c r="H117" s="217"/>
      <c r="I117" s="217">
        <f>'SO01 D.1.1 Pol'!G1838</f>
        <v>0</v>
      </c>
      <c r="J117" s="219" t="str">
        <f>IF(I177=0,"",I117/I177*100)</f>
        <v/>
      </c>
    </row>
    <row r="118" spans="1:10" ht="25.5" customHeight="1" x14ac:dyDescent="0.2">
      <c r="A118" s="214"/>
      <c r="B118" s="215" t="s">
        <v>180</v>
      </c>
      <c r="C118" s="275" t="s">
        <v>181</v>
      </c>
      <c r="D118" s="276"/>
      <c r="E118" s="276"/>
      <c r="F118" s="216" t="s">
        <v>17</v>
      </c>
      <c r="G118" s="217"/>
      <c r="H118" s="217"/>
      <c r="I118" s="217">
        <f>'SO01 D.1.1 Pol'!G1884+'SO01 D.1.4.3 Pol'!G83</f>
        <v>0</v>
      </c>
      <c r="J118" s="219" t="str">
        <f>IF(I177=0,"",I118/I177*100)</f>
        <v/>
      </c>
    </row>
    <row r="119" spans="1:10" ht="25.5" customHeight="1" x14ac:dyDescent="0.2">
      <c r="A119" s="214"/>
      <c r="B119" s="215" t="s">
        <v>182</v>
      </c>
      <c r="C119" s="275" t="s">
        <v>183</v>
      </c>
      <c r="D119" s="276"/>
      <c r="E119" s="276"/>
      <c r="F119" s="216" t="s">
        <v>17</v>
      </c>
      <c r="G119" s="217"/>
      <c r="H119" s="217"/>
      <c r="I119" s="217">
        <f>'SO01 D.1.1 Pol'!G1915</f>
        <v>0</v>
      </c>
      <c r="J119" s="219" t="str">
        <f>IF(I177=0,"",I119/I177*100)</f>
        <v/>
      </c>
    </row>
    <row r="120" spans="1:10" ht="25.5" customHeight="1" x14ac:dyDescent="0.2">
      <c r="A120" s="214"/>
      <c r="B120" s="215" t="s">
        <v>184</v>
      </c>
      <c r="C120" s="275" t="s">
        <v>185</v>
      </c>
      <c r="D120" s="276"/>
      <c r="E120" s="276"/>
      <c r="F120" s="216" t="s">
        <v>18</v>
      </c>
      <c r="G120" s="217"/>
      <c r="H120" s="217"/>
      <c r="I120" s="217">
        <f>'SO01 D.1.4.5b Pol'!G8</f>
        <v>0</v>
      </c>
      <c r="J120" s="219" t="str">
        <f>IF(I177=0,"",I120/I177*100)</f>
        <v/>
      </c>
    </row>
    <row r="121" spans="1:10" ht="25.5" customHeight="1" x14ac:dyDescent="0.2">
      <c r="A121" s="214"/>
      <c r="B121" s="215" t="s">
        <v>186</v>
      </c>
      <c r="C121" s="275" t="s">
        <v>187</v>
      </c>
      <c r="D121" s="276"/>
      <c r="E121" s="276"/>
      <c r="F121" s="216" t="s">
        <v>18</v>
      </c>
      <c r="G121" s="217"/>
      <c r="H121" s="217"/>
      <c r="I121" s="217">
        <f>'SO01 D.1.4.5b Pol'!G35</f>
        <v>0</v>
      </c>
      <c r="J121" s="219" t="str">
        <f>IF(I177=0,"",I121/I177*100)</f>
        <v/>
      </c>
    </row>
    <row r="122" spans="1:10" ht="25.5" customHeight="1" x14ac:dyDescent="0.2">
      <c r="A122" s="214"/>
      <c r="B122" s="215" t="s">
        <v>188</v>
      </c>
      <c r="C122" s="275" t="s">
        <v>189</v>
      </c>
      <c r="D122" s="276"/>
      <c r="E122" s="276"/>
      <c r="F122" s="216" t="s">
        <v>18</v>
      </c>
      <c r="G122" s="217"/>
      <c r="H122" s="217"/>
      <c r="I122" s="217">
        <f>'SO01 D.1.4.5b Pol'!G62</f>
        <v>0</v>
      </c>
      <c r="J122" s="219" t="str">
        <f>IF(I177=0,"",I122/I177*100)</f>
        <v/>
      </c>
    </row>
    <row r="123" spans="1:10" ht="25.5" customHeight="1" x14ac:dyDescent="0.2">
      <c r="A123" s="214"/>
      <c r="B123" s="215" t="s">
        <v>190</v>
      </c>
      <c r="C123" s="275" t="s">
        <v>191</v>
      </c>
      <c r="D123" s="276"/>
      <c r="E123" s="276"/>
      <c r="F123" s="216" t="s">
        <v>18</v>
      </c>
      <c r="G123" s="217"/>
      <c r="H123" s="217"/>
      <c r="I123" s="217">
        <f>'SO01 D.1.4.5a Pol'!G18</f>
        <v>0</v>
      </c>
      <c r="J123" s="219" t="str">
        <f>IF(I177=0,"",I123/I177*100)</f>
        <v/>
      </c>
    </row>
    <row r="124" spans="1:10" ht="25.5" customHeight="1" x14ac:dyDescent="0.2">
      <c r="A124" s="214"/>
      <c r="B124" s="215" t="s">
        <v>192</v>
      </c>
      <c r="C124" s="275" t="s">
        <v>193</v>
      </c>
      <c r="D124" s="276"/>
      <c r="E124" s="276"/>
      <c r="F124" s="216" t="s">
        <v>18</v>
      </c>
      <c r="G124" s="217"/>
      <c r="H124" s="217"/>
      <c r="I124" s="217">
        <f>'SO01 D.1.4.5a Pol'!G31</f>
        <v>0</v>
      </c>
      <c r="J124" s="219" t="str">
        <f>IF(I177=0,"",I124/I177*100)</f>
        <v/>
      </c>
    </row>
    <row r="125" spans="1:10" ht="25.5" customHeight="1" x14ac:dyDescent="0.2">
      <c r="A125" s="214"/>
      <c r="B125" s="215" t="s">
        <v>194</v>
      </c>
      <c r="C125" s="275" t="s">
        <v>195</v>
      </c>
      <c r="D125" s="276"/>
      <c r="E125" s="276"/>
      <c r="F125" s="216" t="s">
        <v>18</v>
      </c>
      <c r="G125" s="217"/>
      <c r="H125" s="217"/>
      <c r="I125" s="217">
        <f>'SO01 D.1.4.5a Pol'!G43</f>
        <v>0</v>
      </c>
      <c r="J125" s="219" t="str">
        <f>IF(I177=0,"",I125/I177*100)</f>
        <v/>
      </c>
    </row>
    <row r="126" spans="1:10" ht="25.5" customHeight="1" x14ac:dyDescent="0.2">
      <c r="A126" s="214"/>
      <c r="B126" s="215" t="s">
        <v>196</v>
      </c>
      <c r="C126" s="275" t="s">
        <v>197</v>
      </c>
      <c r="D126" s="276"/>
      <c r="E126" s="276"/>
      <c r="F126" s="216" t="s">
        <v>18</v>
      </c>
      <c r="G126" s="217"/>
      <c r="H126" s="217"/>
      <c r="I126" s="217">
        <f>'SO01 D.1.4.5a Pol'!G69</f>
        <v>0</v>
      </c>
      <c r="J126" s="219" t="str">
        <f>IF(I177=0,"",I126/I177*100)</f>
        <v/>
      </c>
    </row>
    <row r="127" spans="1:10" ht="25.5" customHeight="1" x14ac:dyDescent="0.2">
      <c r="A127" s="214"/>
      <c r="B127" s="215" t="s">
        <v>198</v>
      </c>
      <c r="C127" s="275" t="s">
        <v>199</v>
      </c>
      <c r="D127" s="276"/>
      <c r="E127" s="276"/>
      <c r="F127" s="216" t="s">
        <v>18</v>
      </c>
      <c r="G127" s="217"/>
      <c r="H127" s="217"/>
      <c r="I127" s="217">
        <f>'SO01 D.1.4.5a Pol'!G96</f>
        <v>0</v>
      </c>
      <c r="J127" s="219" t="str">
        <f>IF(I177=0,"",I127/I177*100)</f>
        <v/>
      </c>
    </row>
    <row r="128" spans="1:10" ht="25.5" customHeight="1" x14ac:dyDescent="0.2">
      <c r="A128" s="214"/>
      <c r="B128" s="215" t="s">
        <v>200</v>
      </c>
      <c r="C128" s="275" t="s">
        <v>201</v>
      </c>
      <c r="D128" s="276"/>
      <c r="E128" s="276"/>
      <c r="F128" s="216" t="s">
        <v>18</v>
      </c>
      <c r="G128" s="217"/>
      <c r="H128" s="217"/>
      <c r="I128" s="217">
        <f>'SO01 D.1.4.5a Pol'!G105</f>
        <v>0</v>
      </c>
      <c r="J128" s="219" t="str">
        <f>IF(I177=0,"",I128/I177*100)</f>
        <v/>
      </c>
    </row>
    <row r="129" spans="1:10" ht="25.5" customHeight="1" x14ac:dyDescent="0.2">
      <c r="A129" s="214"/>
      <c r="B129" s="215" t="s">
        <v>202</v>
      </c>
      <c r="C129" s="275" t="s">
        <v>203</v>
      </c>
      <c r="D129" s="276"/>
      <c r="E129" s="276"/>
      <c r="F129" s="216" t="s">
        <v>18</v>
      </c>
      <c r="G129" s="217"/>
      <c r="H129" s="217"/>
      <c r="I129" s="217">
        <f>'SO01 D.1.4.5a Pol'!G113</f>
        <v>0</v>
      </c>
      <c r="J129" s="219" t="str">
        <f>IF(I177=0,"",I129/I177*100)</f>
        <v/>
      </c>
    </row>
    <row r="130" spans="1:10" ht="25.5" customHeight="1" x14ac:dyDescent="0.2">
      <c r="A130" s="214"/>
      <c r="B130" s="215" t="s">
        <v>204</v>
      </c>
      <c r="C130" s="275" t="s">
        <v>205</v>
      </c>
      <c r="D130" s="276"/>
      <c r="E130" s="276"/>
      <c r="F130" s="216" t="s">
        <v>18</v>
      </c>
      <c r="G130" s="217"/>
      <c r="H130" s="217"/>
      <c r="I130" s="217">
        <f>'SO01 D.1.4.5a Pol'!G139</f>
        <v>0</v>
      </c>
      <c r="J130" s="219" t="str">
        <f>IF(I177=0,"",I130/I177*100)</f>
        <v/>
      </c>
    </row>
    <row r="131" spans="1:10" ht="25.5" customHeight="1" x14ac:dyDescent="0.2">
      <c r="A131" s="214"/>
      <c r="B131" s="215" t="s">
        <v>206</v>
      </c>
      <c r="C131" s="275" t="s">
        <v>207</v>
      </c>
      <c r="D131" s="276"/>
      <c r="E131" s="276"/>
      <c r="F131" s="216" t="s">
        <v>18</v>
      </c>
      <c r="G131" s="217"/>
      <c r="H131" s="217"/>
      <c r="I131" s="217">
        <f>'SO01 D.1.4.5a Pol'!G164</f>
        <v>0</v>
      </c>
      <c r="J131" s="219" t="str">
        <f>IF(I177=0,"",I131/I177*100)</f>
        <v/>
      </c>
    </row>
    <row r="132" spans="1:10" ht="25.5" customHeight="1" x14ac:dyDescent="0.2">
      <c r="A132" s="214"/>
      <c r="B132" s="215" t="s">
        <v>208</v>
      </c>
      <c r="C132" s="275" t="s">
        <v>209</v>
      </c>
      <c r="D132" s="276"/>
      <c r="E132" s="276"/>
      <c r="F132" s="216" t="s">
        <v>18</v>
      </c>
      <c r="G132" s="217"/>
      <c r="H132" s="217"/>
      <c r="I132" s="217">
        <f>'SO01 D.1.4.5a Pol'!G188</f>
        <v>0</v>
      </c>
      <c r="J132" s="219" t="str">
        <f>IF(I177=0,"",I132/I177*100)</f>
        <v/>
      </c>
    </row>
    <row r="133" spans="1:10" ht="25.5" customHeight="1" x14ac:dyDescent="0.2">
      <c r="A133" s="214"/>
      <c r="B133" s="215" t="s">
        <v>210</v>
      </c>
      <c r="C133" s="275" t="s">
        <v>211</v>
      </c>
      <c r="D133" s="276"/>
      <c r="E133" s="276"/>
      <c r="F133" s="216" t="s">
        <v>18</v>
      </c>
      <c r="G133" s="217"/>
      <c r="H133" s="217"/>
      <c r="I133" s="217">
        <f>'SO01 D.1.4.5a Pol'!G211</f>
        <v>0</v>
      </c>
      <c r="J133" s="219" t="str">
        <f>IF(I177=0,"",I133/I177*100)</f>
        <v/>
      </c>
    </row>
    <row r="134" spans="1:10" ht="25.5" customHeight="1" x14ac:dyDescent="0.2">
      <c r="A134" s="214"/>
      <c r="B134" s="215" t="s">
        <v>212</v>
      </c>
      <c r="C134" s="275" t="s">
        <v>213</v>
      </c>
      <c r="D134" s="276"/>
      <c r="E134" s="276"/>
      <c r="F134" s="216" t="s">
        <v>18</v>
      </c>
      <c r="G134" s="217"/>
      <c r="H134" s="217"/>
      <c r="I134" s="217">
        <f>'SO01 D.1.4.5a Pol'!G236</f>
        <v>0</v>
      </c>
      <c r="J134" s="219" t="str">
        <f>IF(I177=0,"",I134/I177*100)</f>
        <v/>
      </c>
    </row>
    <row r="135" spans="1:10" ht="25.5" customHeight="1" x14ac:dyDescent="0.2">
      <c r="A135" s="214"/>
      <c r="B135" s="215" t="s">
        <v>214</v>
      </c>
      <c r="C135" s="275" t="s">
        <v>215</v>
      </c>
      <c r="D135" s="276"/>
      <c r="E135" s="276"/>
      <c r="F135" s="216" t="s">
        <v>18</v>
      </c>
      <c r="G135" s="217"/>
      <c r="H135" s="217"/>
      <c r="I135" s="217">
        <f>'SO01 D.1.4.5a Pol'!G260</f>
        <v>0</v>
      </c>
      <c r="J135" s="219" t="str">
        <f>IF(I177=0,"",I135/I177*100)</f>
        <v/>
      </c>
    </row>
    <row r="136" spans="1:10" ht="25.5" customHeight="1" x14ac:dyDescent="0.2">
      <c r="A136" s="214"/>
      <c r="B136" s="215" t="s">
        <v>216</v>
      </c>
      <c r="C136" s="275" t="s">
        <v>217</v>
      </c>
      <c r="D136" s="276"/>
      <c r="E136" s="276"/>
      <c r="F136" s="216" t="s">
        <v>18</v>
      </c>
      <c r="G136" s="217"/>
      <c r="H136" s="217"/>
      <c r="I136" s="217">
        <f>'SO01 D.1.4.5a Pol'!G283</f>
        <v>0</v>
      </c>
      <c r="J136" s="219" t="str">
        <f>IF(I177=0,"",I136/I177*100)</f>
        <v/>
      </c>
    </row>
    <row r="137" spans="1:10" ht="25.5" customHeight="1" x14ac:dyDescent="0.2">
      <c r="A137" s="214"/>
      <c r="B137" s="215" t="s">
        <v>218</v>
      </c>
      <c r="C137" s="275" t="s">
        <v>219</v>
      </c>
      <c r="D137" s="276"/>
      <c r="E137" s="276"/>
      <c r="F137" s="216" t="s">
        <v>18</v>
      </c>
      <c r="G137" s="217"/>
      <c r="H137" s="217"/>
      <c r="I137" s="217">
        <f>'SO01 D.1.4.5a Pol'!G305</f>
        <v>0</v>
      </c>
      <c r="J137" s="219" t="str">
        <f>IF(I177=0,"",I137/I177*100)</f>
        <v/>
      </c>
    </row>
    <row r="138" spans="1:10" ht="25.5" customHeight="1" x14ac:dyDescent="0.2">
      <c r="A138" s="214"/>
      <c r="B138" s="215" t="s">
        <v>220</v>
      </c>
      <c r="C138" s="275" t="s">
        <v>221</v>
      </c>
      <c r="D138" s="276"/>
      <c r="E138" s="276"/>
      <c r="F138" s="216" t="s">
        <v>18</v>
      </c>
      <c r="G138" s="217"/>
      <c r="H138" s="217"/>
      <c r="I138" s="217">
        <f>'SO01 D.1.4.6 Pol'!G122</f>
        <v>0</v>
      </c>
      <c r="J138" s="219" t="str">
        <f>IF(I177=0,"",I138/I177*100)</f>
        <v/>
      </c>
    </row>
    <row r="139" spans="1:10" ht="25.5" customHeight="1" x14ac:dyDescent="0.2">
      <c r="A139" s="214"/>
      <c r="B139" s="215" t="s">
        <v>222</v>
      </c>
      <c r="C139" s="275" t="s">
        <v>223</v>
      </c>
      <c r="D139" s="276"/>
      <c r="E139" s="276"/>
      <c r="F139" s="216" t="s">
        <v>18</v>
      </c>
      <c r="G139" s="217"/>
      <c r="H139" s="217"/>
      <c r="I139" s="217">
        <f>'SO01 D.1.4.6 Pol'!G54</f>
        <v>0</v>
      </c>
      <c r="J139" s="219" t="str">
        <f>IF(I177=0,"",I139/I177*100)</f>
        <v/>
      </c>
    </row>
    <row r="140" spans="1:10" ht="25.5" customHeight="1" x14ac:dyDescent="0.2">
      <c r="A140" s="214"/>
      <c r="B140" s="215" t="s">
        <v>224</v>
      </c>
      <c r="C140" s="275" t="s">
        <v>225</v>
      </c>
      <c r="D140" s="276"/>
      <c r="E140" s="276"/>
      <c r="F140" s="216" t="s">
        <v>18</v>
      </c>
      <c r="G140" s="217"/>
      <c r="H140" s="217"/>
      <c r="I140" s="217">
        <f>'SO01 D.1.4.6 Pol'!G8</f>
        <v>0</v>
      </c>
      <c r="J140" s="219" t="str">
        <f>IF(I177=0,"",I140/I177*100)</f>
        <v/>
      </c>
    </row>
    <row r="141" spans="1:10" ht="25.5" customHeight="1" x14ac:dyDescent="0.2">
      <c r="A141" s="214"/>
      <c r="B141" s="215" t="s">
        <v>226</v>
      </c>
      <c r="C141" s="275" t="s">
        <v>227</v>
      </c>
      <c r="D141" s="276"/>
      <c r="E141" s="276"/>
      <c r="F141" s="216" t="s">
        <v>18</v>
      </c>
      <c r="G141" s="217"/>
      <c r="H141" s="217"/>
      <c r="I141" s="217">
        <f>'SO01 D.1.4.6 Pol'!G383</f>
        <v>0</v>
      </c>
      <c r="J141" s="219" t="str">
        <f>IF(I177=0,"",I141/I177*100)</f>
        <v/>
      </c>
    </row>
    <row r="142" spans="1:10" ht="25.5" customHeight="1" x14ac:dyDescent="0.2">
      <c r="A142" s="214"/>
      <c r="B142" s="215" t="s">
        <v>228</v>
      </c>
      <c r="C142" s="275" t="s">
        <v>134</v>
      </c>
      <c r="D142" s="276"/>
      <c r="E142" s="276"/>
      <c r="F142" s="216" t="s">
        <v>18</v>
      </c>
      <c r="G142" s="217"/>
      <c r="H142" s="217"/>
      <c r="I142" s="217">
        <f>'SO01 D.1.4.6 Pol'!G397</f>
        <v>0</v>
      </c>
      <c r="J142" s="219" t="str">
        <f>IF(I177=0,"",I142/I177*100)</f>
        <v/>
      </c>
    </row>
    <row r="143" spans="1:10" ht="25.5" customHeight="1" x14ac:dyDescent="0.2">
      <c r="A143" s="214"/>
      <c r="B143" s="215" t="s">
        <v>229</v>
      </c>
      <c r="C143" s="275" t="s">
        <v>230</v>
      </c>
      <c r="D143" s="276"/>
      <c r="E143" s="276"/>
      <c r="F143" s="216" t="s">
        <v>18</v>
      </c>
      <c r="G143" s="217"/>
      <c r="H143" s="217"/>
      <c r="I143" s="217">
        <f>'SO01 D.1.4.2 Pol'!G8</f>
        <v>0</v>
      </c>
      <c r="J143" s="219" t="str">
        <f>IF(I177=0,"",I143/I177*100)</f>
        <v/>
      </c>
    </row>
    <row r="144" spans="1:10" ht="25.5" customHeight="1" x14ac:dyDescent="0.2">
      <c r="A144" s="214"/>
      <c r="B144" s="215" t="s">
        <v>231</v>
      </c>
      <c r="C144" s="275" t="s">
        <v>232</v>
      </c>
      <c r="D144" s="276"/>
      <c r="E144" s="276"/>
      <c r="F144" s="216" t="s">
        <v>18</v>
      </c>
      <c r="G144" s="217"/>
      <c r="H144" s="217"/>
      <c r="I144" s="217">
        <f>'SO01 D.1.4.2 Pol'!G30</f>
        <v>0</v>
      </c>
      <c r="J144" s="219" t="str">
        <f>IF(I177=0,"",I144/I177*100)</f>
        <v/>
      </c>
    </row>
    <row r="145" spans="1:10" ht="25.5" customHeight="1" x14ac:dyDescent="0.2">
      <c r="A145" s="214"/>
      <c r="B145" s="215" t="s">
        <v>233</v>
      </c>
      <c r="C145" s="275" t="s">
        <v>234</v>
      </c>
      <c r="D145" s="276"/>
      <c r="E145" s="276"/>
      <c r="F145" s="216" t="s">
        <v>18</v>
      </c>
      <c r="G145" s="217"/>
      <c r="H145" s="217"/>
      <c r="I145" s="217">
        <f>'SO01 D.1.4.2 Pol'!G70</f>
        <v>0</v>
      </c>
      <c r="J145" s="219" t="str">
        <f>IF(I177=0,"",I145/I177*100)</f>
        <v/>
      </c>
    </row>
    <row r="146" spans="1:10" ht="25.5" customHeight="1" x14ac:dyDescent="0.2">
      <c r="A146" s="214"/>
      <c r="B146" s="215" t="s">
        <v>235</v>
      </c>
      <c r="C146" s="275" t="s">
        <v>236</v>
      </c>
      <c r="D146" s="276"/>
      <c r="E146" s="276"/>
      <c r="F146" s="216" t="s">
        <v>18</v>
      </c>
      <c r="G146" s="217"/>
      <c r="H146" s="217"/>
      <c r="I146" s="217">
        <f>'SO01 D.1.4.2 Pol'!G98</f>
        <v>0</v>
      </c>
      <c r="J146" s="219" t="str">
        <f>IF(I177=0,"",I146/I177*100)</f>
        <v/>
      </c>
    </row>
    <row r="147" spans="1:10" ht="25.5" customHeight="1" x14ac:dyDescent="0.2">
      <c r="A147" s="214"/>
      <c r="B147" s="215" t="s">
        <v>237</v>
      </c>
      <c r="C147" s="275" t="s">
        <v>238</v>
      </c>
      <c r="D147" s="276"/>
      <c r="E147" s="276"/>
      <c r="F147" s="216" t="s">
        <v>18</v>
      </c>
      <c r="G147" s="217"/>
      <c r="H147" s="217"/>
      <c r="I147" s="217">
        <f>'SO01 D.1.4.2 Pol'!G127</f>
        <v>0</v>
      </c>
      <c r="J147" s="219" t="str">
        <f>IF(I177=0,"",I147/I177*100)</f>
        <v/>
      </c>
    </row>
    <row r="148" spans="1:10" ht="25.5" customHeight="1" x14ac:dyDescent="0.2">
      <c r="A148" s="214"/>
      <c r="B148" s="215" t="s">
        <v>239</v>
      </c>
      <c r="C148" s="275" t="s">
        <v>240</v>
      </c>
      <c r="D148" s="276"/>
      <c r="E148" s="276"/>
      <c r="F148" s="216" t="s">
        <v>18</v>
      </c>
      <c r="G148" s="217"/>
      <c r="H148" s="217"/>
      <c r="I148" s="217">
        <f>'SO01 D.1.4.2 Pol'!G131</f>
        <v>0</v>
      </c>
      <c r="J148" s="219" t="str">
        <f>IF(I177=0,"",I148/I177*100)</f>
        <v/>
      </c>
    </row>
    <row r="149" spans="1:10" ht="25.5" customHeight="1" x14ac:dyDescent="0.2">
      <c r="A149" s="214"/>
      <c r="B149" s="215" t="s">
        <v>241</v>
      </c>
      <c r="C149" s="275" t="s">
        <v>242</v>
      </c>
      <c r="D149" s="276"/>
      <c r="E149" s="276"/>
      <c r="F149" s="216" t="s">
        <v>18</v>
      </c>
      <c r="G149" s="217"/>
      <c r="H149" s="217"/>
      <c r="I149" s="217">
        <f>'PS02 D.1.4.8 Pol'!G8</f>
        <v>0</v>
      </c>
      <c r="J149" s="219" t="str">
        <f>IF(I177=0,"",I149/I177*100)</f>
        <v/>
      </c>
    </row>
    <row r="150" spans="1:10" ht="25.5" customHeight="1" x14ac:dyDescent="0.2">
      <c r="A150" s="214"/>
      <c r="B150" s="215" t="s">
        <v>243</v>
      </c>
      <c r="C150" s="275" t="s">
        <v>244</v>
      </c>
      <c r="D150" s="276"/>
      <c r="E150" s="276"/>
      <c r="F150" s="216" t="s">
        <v>18</v>
      </c>
      <c r="G150" s="217"/>
      <c r="H150" s="217"/>
      <c r="I150" s="217">
        <f>'PS01 D.1.4.7 Pol'!G8</f>
        <v>0</v>
      </c>
      <c r="J150" s="219" t="str">
        <f>IF(I177=0,"",I150/I177*100)</f>
        <v/>
      </c>
    </row>
    <row r="151" spans="1:10" ht="25.5" customHeight="1" x14ac:dyDescent="0.2">
      <c r="A151" s="214"/>
      <c r="B151" s="215" t="s">
        <v>245</v>
      </c>
      <c r="C151" s="275" t="s">
        <v>246</v>
      </c>
      <c r="D151" s="276"/>
      <c r="E151" s="276"/>
      <c r="F151" s="216" t="s">
        <v>18</v>
      </c>
      <c r="G151" s="217"/>
      <c r="H151" s="217"/>
      <c r="I151" s="217">
        <f>'PS01 D.1.4.7 Pol'!G98</f>
        <v>0</v>
      </c>
      <c r="J151" s="219" t="str">
        <f>IF(I177=0,"",I151/I177*100)</f>
        <v/>
      </c>
    </row>
    <row r="152" spans="1:10" ht="25.5" customHeight="1" x14ac:dyDescent="0.2">
      <c r="A152" s="214"/>
      <c r="B152" s="215" t="s">
        <v>247</v>
      </c>
      <c r="C152" s="275" t="s">
        <v>248</v>
      </c>
      <c r="D152" s="276"/>
      <c r="E152" s="276"/>
      <c r="F152" s="216" t="s">
        <v>18</v>
      </c>
      <c r="G152" s="217"/>
      <c r="H152" s="217"/>
      <c r="I152" s="217">
        <f>'PS01 D.1.4.7 Pol'!G101</f>
        <v>0</v>
      </c>
      <c r="J152" s="219" t="str">
        <f>IF(I177=0,"",I152/I177*100)</f>
        <v/>
      </c>
    </row>
    <row r="153" spans="1:10" ht="25.5" customHeight="1" x14ac:dyDescent="0.2">
      <c r="A153" s="214"/>
      <c r="B153" s="215" t="s">
        <v>249</v>
      </c>
      <c r="C153" s="275" t="s">
        <v>250</v>
      </c>
      <c r="D153" s="276"/>
      <c r="E153" s="276"/>
      <c r="F153" s="216" t="s">
        <v>18</v>
      </c>
      <c r="G153" s="217"/>
      <c r="H153" s="217"/>
      <c r="I153" s="217">
        <f>'PS01 D.1.4.7 Pol'!G103</f>
        <v>0</v>
      </c>
      <c r="J153" s="219" t="str">
        <f>IF(I177=0,"",I153/I177*100)</f>
        <v/>
      </c>
    </row>
    <row r="154" spans="1:10" ht="25.5" customHeight="1" x14ac:dyDescent="0.2">
      <c r="A154" s="214"/>
      <c r="B154" s="215" t="s">
        <v>251</v>
      </c>
      <c r="C154" s="275" t="s">
        <v>158</v>
      </c>
      <c r="D154" s="276"/>
      <c r="E154" s="276"/>
      <c r="F154" s="216" t="s">
        <v>18</v>
      </c>
      <c r="G154" s="217"/>
      <c r="H154" s="217"/>
      <c r="I154" s="217">
        <f>'PS01 D.1.4.7 Pol'!G115</f>
        <v>0</v>
      </c>
      <c r="J154" s="219" t="str">
        <f>IF(I177=0,"",I154/I177*100)</f>
        <v/>
      </c>
    </row>
    <row r="155" spans="1:10" ht="25.5" customHeight="1" x14ac:dyDescent="0.2">
      <c r="A155" s="214"/>
      <c r="B155" s="215" t="s">
        <v>252</v>
      </c>
      <c r="C155" s="275" t="s">
        <v>253</v>
      </c>
      <c r="D155" s="276"/>
      <c r="E155" s="276"/>
      <c r="F155" s="216" t="s">
        <v>18</v>
      </c>
      <c r="G155" s="217"/>
      <c r="H155" s="217"/>
      <c r="I155" s="217">
        <f>'PS01 D.1.4.7 Pol'!G162</f>
        <v>0</v>
      </c>
      <c r="J155" s="219" t="str">
        <f>IF(I177=0,"",I155/I177*100)</f>
        <v/>
      </c>
    </row>
    <row r="156" spans="1:10" ht="25.5" customHeight="1" x14ac:dyDescent="0.2">
      <c r="A156" s="214"/>
      <c r="B156" s="215" t="s">
        <v>254</v>
      </c>
      <c r="C156" s="275" t="s">
        <v>255</v>
      </c>
      <c r="D156" s="276"/>
      <c r="E156" s="276"/>
      <c r="F156" s="216" t="s">
        <v>18</v>
      </c>
      <c r="G156" s="217"/>
      <c r="H156" s="217"/>
      <c r="I156" s="217">
        <f>'PS01 D.1.4.7 Pol'!G225</f>
        <v>0</v>
      </c>
      <c r="J156" s="219" t="str">
        <f>IF(I177=0,"",I156/I177*100)</f>
        <v/>
      </c>
    </row>
    <row r="157" spans="1:10" ht="25.5" customHeight="1" x14ac:dyDescent="0.2">
      <c r="A157" s="214"/>
      <c r="B157" s="215" t="s">
        <v>256</v>
      </c>
      <c r="C157" s="275" t="s">
        <v>257</v>
      </c>
      <c r="D157" s="276"/>
      <c r="E157" s="276"/>
      <c r="F157" s="216" t="s">
        <v>18</v>
      </c>
      <c r="G157" s="217"/>
      <c r="H157" s="217"/>
      <c r="I157" s="217">
        <f>'PS01 D.1.4.7 Pol'!G243</f>
        <v>0</v>
      </c>
      <c r="J157" s="219" t="str">
        <f>IF(I177=0,"",I157/I177*100)</f>
        <v/>
      </c>
    </row>
    <row r="158" spans="1:10" ht="25.5" customHeight="1" x14ac:dyDescent="0.2">
      <c r="A158" s="214"/>
      <c r="B158" s="215" t="s">
        <v>258</v>
      </c>
      <c r="C158" s="275" t="s">
        <v>259</v>
      </c>
      <c r="D158" s="276"/>
      <c r="E158" s="276"/>
      <c r="F158" s="216" t="s">
        <v>18</v>
      </c>
      <c r="G158" s="217"/>
      <c r="H158" s="217"/>
      <c r="I158" s="217">
        <f>'PS01 D.1.4.7 Pol'!G253</f>
        <v>0</v>
      </c>
      <c r="J158" s="219" t="str">
        <f>IF(I177=0,"",I158/I177*100)</f>
        <v/>
      </c>
    </row>
    <row r="159" spans="1:10" ht="25.5" customHeight="1" x14ac:dyDescent="0.2">
      <c r="A159" s="214"/>
      <c r="B159" s="215" t="s">
        <v>260</v>
      </c>
      <c r="C159" s="275" t="s">
        <v>261</v>
      </c>
      <c r="D159" s="276"/>
      <c r="E159" s="276"/>
      <c r="F159" s="216" t="s">
        <v>18</v>
      </c>
      <c r="G159" s="217"/>
      <c r="H159" s="217"/>
      <c r="I159" s="217">
        <f>'PS01 D.1.4.7 Pol'!G260</f>
        <v>0</v>
      </c>
      <c r="J159" s="219" t="str">
        <f>IF(I177=0,"",I159/I177*100)</f>
        <v/>
      </c>
    </row>
    <row r="160" spans="1:10" ht="25.5" customHeight="1" x14ac:dyDescent="0.2">
      <c r="A160" s="214"/>
      <c r="B160" s="215" t="s">
        <v>262</v>
      </c>
      <c r="C160" s="275" t="s">
        <v>240</v>
      </c>
      <c r="D160" s="276"/>
      <c r="E160" s="276"/>
      <c r="F160" s="216" t="s">
        <v>18</v>
      </c>
      <c r="G160" s="217"/>
      <c r="H160" s="217"/>
      <c r="I160" s="217">
        <f>'PS01 D.1.4.7 Pol'!G267</f>
        <v>0</v>
      </c>
      <c r="J160" s="219" t="str">
        <f>IF(I177=0,"",I160/I177*100)</f>
        <v/>
      </c>
    </row>
    <row r="161" spans="1:10" ht="25.5" customHeight="1" x14ac:dyDescent="0.2">
      <c r="A161" s="214"/>
      <c r="B161" s="215" t="s">
        <v>263</v>
      </c>
      <c r="C161" s="275" t="s">
        <v>264</v>
      </c>
      <c r="D161" s="276"/>
      <c r="E161" s="276"/>
      <c r="F161" s="216" t="s">
        <v>18</v>
      </c>
      <c r="G161" s="217"/>
      <c r="H161" s="217"/>
      <c r="I161" s="217">
        <f>'SO01 D.1.4.4 Pol'!G8</f>
        <v>0</v>
      </c>
      <c r="J161" s="219" t="str">
        <f>IF(I177=0,"",I161/I177*100)</f>
        <v/>
      </c>
    </row>
    <row r="162" spans="1:10" ht="25.5" customHeight="1" x14ac:dyDescent="0.2">
      <c r="A162" s="214"/>
      <c r="B162" s="215" t="s">
        <v>265</v>
      </c>
      <c r="C162" s="275" t="s">
        <v>266</v>
      </c>
      <c r="D162" s="276"/>
      <c r="E162" s="276"/>
      <c r="F162" s="216" t="s">
        <v>18</v>
      </c>
      <c r="G162" s="217"/>
      <c r="H162" s="217"/>
      <c r="I162" s="217">
        <f>'SO01 D.1.4.4 Pol'!G42</f>
        <v>0</v>
      </c>
      <c r="J162" s="219" t="str">
        <f>IF(I177=0,"",I162/I177*100)</f>
        <v/>
      </c>
    </row>
    <row r="163" spans="1:10" ht="25.5" customHeight="1" x14ac:dyDescent="0.2">
      <c r="A163" s="214"/>
      <c r="B163" s="215" t="s">
        <v>267</v>
      </c>
      <c r="C163" s="275" t="s">
        <v>268</v>
      </c>
      <c r="D163" s="276"/>
      <c r="E163" s="276"/>
      <c r="F163" s="216" t="s">
        <v>18</v>
      </c>
      <c r="G163" s="217"/>
      <c r="H163" s="217"/>
      <c r="I163" s="217">
        <f>'SO01 D.1.4.4 Pol'!G45</f>
        <v>0</v>
      </c>
      <c r="J163" s="219" t="str">
        <f>IF(I177=0,"",I163/I177*100)</f>
        <v/>
      </c>
    </row>
    <row r="164" spans="1:10" ht="25.5" customHeight="1" x14ac:dyDescent="0.2">
      <c r="A164" s="214"/>
      <c r="B164" s="215" t="s">
        <v>269</v>
      </c>
      <c r="C164" s="275" t="s">
        <v>270</v>
      </c>
      <c r="D164" s="276"/>
      <c r="E164" s="276"/>
      <c r="F164" s="216" t="s">
        <v>18</v>
      </c>
      <c r="G164" s="217"/>
      <c r="H164" s="217"/>
      <c r="I164" s="217">
        <f>'SO01 D.1.4.4 Pol'!G50</f>
        <v>0</v>
      </c>
      <c r="J164" s="219" t="str">
        <f>IF(I177=0,"",I164/I177*100)</f>
        <v/>
      </c>
    </row>
    <row r="165" spans="1:10" ht="25.5" customHeight="1" x14ac:dyDescent="0.2">
      <c r="A165" s="214"/>
      <c r="B165" s="215" t="s">
        <v>271</v>
      </c>
      <c r="C165" s="275" t="s">
        <v>272</v>
      </c>
      <c r="D165" s="276"/>
      <c r="E165" s="276"/>
      <c r="F165" s="216" t="s">
        <v>18</v>
      </c>
      <c r="G165" s="217"/>
      <c r="H165" s="217"/>
      <c r="I165" s="217">
        <f>'SO01 D.1.4.4 Pol'!G52</f>
        <v>0</v>
      </c>
      <c r="J165" s="219" t="str">
        <f>IF(I177=0,"",I165/I177*100)</f>
        <v/>
      </c>
    </row>
    <row r="166" spans="1:10" ht="25.5" customHeight="1" x14ac:dyDescent="0.2">
      <c r="A166" s="214"/>
      <c r="B166" s="215" t="s">
        <v>273</v>
      </c>
      <c r="C166" s="275" t="s">
        <v>274</v>
      </c>
      <c r="D166" s="276"/>
      <c r="E166" s="276"/>
      <c r="F166" s="216" t="s">
        <v>18</v>
      </c>
      <c r="G166" s="217"/>
      <c r="H166" s="217"/>
      <c r="I166" s="217">
        <f>'SO01 D.1.4.4 Pol'!G119</f>
        <v>0</v>
      </c>
      <c r="J166" s="219" t="str">
        <f>IF(I177=0,"",I166/I177*100)</f>
        <v/>
      </c>
    </row>
    <row r="167" spans="1:10" ht="25.5" customHeight="1" x14ac:dyDescent="0.2">
      <c r="A167" s="214"/>
      <c r="B167" s="215" t="s">
        <v>275</v>
      </c>
      <c r="C167" s="275" t="s">
        <v>276</v>
      </c>
      <c r="D167" s="276"/>
      <c r="E167" s="276"/>
      <c r="F167" s="216" t="s">
        <v>18</v>
      </c>
      <c r="G167" s="217"/>
      <c r="H167" s="217"/>
      <c r="I167" s="217">
        <f>'SO01 D.1.4.4 Pol'!G164</f>
        <v>0</v>
      </c>
      <c r="J167" s="219" t="str">
        <f>IF(I177=0,"",I167/I177*100)</f>
        <v/>
      </c>
    </row>
    <row r="168" spans="1:10" ht="25.5" customHeight="1" x14ac:dyDescent="0.2">
      <c r="A168" s="214"/>
      <c r="B168" s="215" t="s">
        <v>277</v>
      </c>
      <c r="C168" s="275" t="s">
        <v>278</v>
      </c>
      <c r="D168" s="276"/>
      <c r="E168" s="276"/>
      <c r="F168" s="216" t="s">
        <v>18</v>
      </c>
      <c r="G168" s="217"/>
      <c r="H168" s="217"/>
      <c r="I168" s="217">
        <f>'SO01 D.1.4.4 Pol'!G223</f>
        <v>0</v>
      </c>
      <c r="J168" s="219" t="str">
        <f>IF(I177=0,"",I168/I177*100)</f>
        <v/>
      </c>
    </row>
    <row r="169" spans="1:10" ht="25.5" customHeight="1" x14ac:dyDescent="0.2">
      <c r="A169" s="214"/>
      <c r="B169" s="215" t="s">
        <v>279</v>
      </c>
      <c r="C169" s="275" t="s">
        <v>280</v>
      </c>
      <c r="D169" s="276"/>
      <c r="E169" s="276"/>
      <c r="F169" s="216" t="s">
        <v>18</v>
      </c>
      <c r="G169" s="217"/>
      <c r="H169" s="217"/>
      <c r="I169" s="217">
        <f>'SO01 D.1.4.4 Pol'!G244</f>
        <v>0</v>
      </c>
      <c r="J169" s="219" t="str">
        <f>IF(I177=0,"",I169/I177*100)</f>
        <v/>
      </c>
    </row>
    <row r="170" spans="1:10" ht="25.5" customHeight="1" x14ac:dyDescent="0.2">
      <c r="A170" s="214"/>
      <c r="B170" s="215" t="s">
        <v>281</v>
      </c>
      <c r="C170" s="275" t="s">
        <v>282</v>
      </c>
      <c r="D170" s="276"/>
      <c r="E170" s="276"/>
      <c r="F170" s="216" t="s">
        <v>18</v>
      </c>
      <c r="G170" s="217"/>
      <c r="H170" s="217"/>
      <c r="I170" s="217">
        <f>'SO01 D.1.4.4 Pol'!G269</f>
        <v>0</v>
      </c>
      <c r="J170" s="219" t="str">
        <f>IF(I177=0,"",I170/I177*100)</f>
        <v/>
      </c>
    </row>
    <row r="171" spans="1:10" ht="25.5" customHeight="1" x14ac:dyDescent="0.2">
      <c r="A171" s="214"/>
      <c r="B171" s="215" t="s">
        <v>283</v>
      </c>
      <c r="C171" s="275" t="s">
        <v>284</v>
      </c>
      <c r="D171" s="276"/>
      <c r="E171" s="276"/>
      <c r="F171" s="216" t="s">
        <v>18</v>
      </c>
      <c r="G171" s="217"/>
      <c r="H171" s="217"/>
      <c r="I171" s="217">
        <f>'SO01 D.1.1 Pol'!G1928+'SO01 D.1.2 Pol'!G350</f>
        <v>0</v>
      </c>
      <c r="J171" s="219" t="str">
        <f>IF(I177=0,"",I171/I177*100)</f>
        <v/>
      </c>
    </row>
    <row r="172" spans="1:10" ht="25.5" customHeight="1" x14ac:dyDescent="0.2">
      <c r="A172" s="214"/>
      <c r="B172" s="215" t="s">
        <v>285</v>
      </c>
      <c r="C172" s="275" t="s">
        <v>286</v>
      </c>
      <c r="D172" s="276"/>
      <c r="E172" s="276"/>
      <c r="F172" s="216" t="s">
        <v>18</v>
      </c>
      <c r="G172" s="217"/>
      <c r="H172" s="217"/>
      <c r="I172" s="217">
        <f>'SO01 D.1.4.9 Pol'!G8</f>
        <v>0</v>
      </c>
      <c r="J172" s="219" t="str">
        <f>IF(I177=0,"",I172/I177*100)</f>
        <v/>
      </c>
    </row>
    <row r="173" spans="1:10" ht="25.5" customHeight="1" x14ac:dyDescent="0.2">
      <c r="A173" s="214"/>
      <c r="B173" s="215" t="s">
        <v>287</v>
      </c>
      <c r="C173" s="275" t="s">
        <v>288</v>
      </c>
      <c r="D173" s="276"/>
      <c r="E173" s="276"/>
      <c r="F173" s="216" t="s">
        <v>289</v>
      </c>
      <c r="G173" s="217"/>
      <c r="H173" s="217"/>
      <c r="I173" s="217">
        <f>'IO01 D.2.1 Pol'!G204</f>
        <v>0</v>
      </c>
      <c r="J173" s="219" t="str">
        <f>IF(I177=0,"",I173/I177*100)</f>
        <v/>
      </c>
    </row>
    <row r="174" spans="1:10" ht="25.5" customHeight="1" x14ac:dyDescent="0.2">
      <c r="A174" s="214"/>
      <c r="B174" s="215" t="s">
        <v>19</v>
      </c>
      <c r="C174" s="275" t="s">
        <v>20</v>
      </c>
      <c r="D174" s="276"/>
      <c r="E174" s="276"/>
      <c r="F174" s="216" t="s">
        <v>19</v>
      </c>
      <c r="G174" s="217"/>
      <c r="H174" s="217"/>
      <c r="I174" s="217">
        <f>'VN&amp;ON 01 Naklady'!G8+'SO01 D.1.3.2 Pol'!G34</f>
        <v>0</v>
      </c>
      <c r="J174" s="219" t="str">
        <f>IF(I177=0,"",I174/I177*100)</f>
        <v/>
      </c>
    </row>
    <row r="175" spans="1:10" ht="25.5" customHeight="1" x14ac:dyDescent="0.2">
      <c r="A175" s="214"/>
      <c r="B175" s="215" t="s">
        <v>21</v>
      </c>
      <c r="C175" s="275" t="s">
        <v>22</v>
      </c>
      <c r="D175" s="276"/>
      <c r="E175" s="276"/>
      <c r="F175" s="216" t="s">
        <v>21</v>
      </c>
      <c r="G175" s="217"/>
      <c r="H175" s="217"/>
      <c r="I175" s="217">
        <f>'VN&amp;ON 01 Naklady'!G13</f>
        <v>0</v>
      </c>
      <c r="J175" s="219" t="str">
        <f>IF(I177=0,"",I175/I177*100)</f>
        <v/>
      </c>
    </row>
    <row r="176" spans="1:10" ht="25.5" customHeight="1" x14ac:dyDescent="0.2">
      <c r="A176" s="214"/>
      <c r="B176" s="215" t="s">
        <v>290</v>
      </c>
      <c r="C176" s="275" t="s">
        <v>291</v>
      </c>
      <c r="D176" s="276"/>
      <c r="E176" s="276"/>
      <c r="F176" s="216" t="s">
        <v>21</v>
      </c>
      <c r="G176" s="217"/>
      <c r="H176" s="217"/>
      <c r="I176" s="217">
        <f>'SO01 D.1.3.2 Pol'!G27</f>
        <v>0</v>
      </c>
      <c r="J176" s="219" t="str">
        <f>IF(I177=0,"",I176/I177*100)</f>
        <v/>
      </c>
    </row>
    <row r="177" spans="1:10" ht="25.5" customHeight="1" x14ac:dyDescent="0.2">
      <c r="A177" s="220"/>
      <c r="B177" s="221" t="s">
        <v>42</v>
      </c>
      <c r="C177" s="221"/>
      <c r="D177" s="222"/>
      <c r="E177" s="222"/>
      <c r="F177" s="223"/>
      <c r="G177" s="224"/>
      <c r="H177" s="224"/>
      <c r="I177" s="224">
        <f>SUM(I74:I176)</f>
        <v>0</v>
      </c>
      <c r="J177" s="227">
        <f>SUM(J74:J176)</f>
        <v>0</v>
      </c>
    </row>
    <row r="178" spans="1:10" x14ac:dyDescent="0.2">
      <c r="F178" s="225"/>
      <c r="G178" s="226"/>
      <c r="H178" s="225"/>
      <c r="I178" s="226"/>
      <c r="J178" s="228"/>
    </row>
    <row r="179" spans="1:10" x14ac:dyDescent="0.2">
      <c r="F179" s="225"/>
      <c r="G179" s="226"/>
      <c r="H179" s="225"/>
      <c r="I179" s="226"/>
      <c r="J179" s="228"/>
    </row>
    <row r="180" spans="1:10" x14ac:dyDescent="0.2">
      <c r="F180" s="225"/>
      <c r="G180" s="226"/>
      <c r="H180" s="225"/>
      <c r="I180" s="226"/>
      <c r="J180" s="228"/>
    </row>
  </sheetData>
  <mergeCells count="168">
    <mergeCell ref="C172:E172"/>
    <mergeCell ref="C173:E173"/>
    <mergeCell ref="C174:E174"/>
    <mergeCell ref="C175:E175"/>
    <mergeCell ref="C176:E176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B67:E67"/>
    <mergeCell ref="C74:E74"/>
    <mergeCell ref="C75:E75"/>
    <mergeCell ref="C76:E76"/>
    <mergeCell ref="C77:E77"/>
    <mergeCell ref="C78:E78"/>
    <mergeCell ref="C79:E79"/>
    <mergeCell ref="C80:E80"/>
    <mergeCell ref="C81:E81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B1:J1"/>
    <mergeCell ref="E2:J2"/>
    <mergeCell ref="E3:J3"/>
    <mergeCell ref="E4:J4"/>
    <mergeCell ref="D11:G11"/>
    <mergeCell ref="D12:G12"/>
    <mergeCell ref="D13:G13"/>
    <mergeCell ref="E15:F15"/>
    <mergeCell ref="G15:H15"/>
    <mergeCell ref="I15:J15"/>
  </mergeCells>
  <pageMargins left="0.39305555555555599" right="0.196527777777778" top="0.59027777777777801" bottom="0.39305555555555599" header="0" footer="0.196527777777778"/>
  <pageSetup paperSize="9" fitToHeight="9999" orientation="portrait" horizontalDpi="300" verticalDpi="300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13" customWidth="1"/>
    <col min="2" max="2" width="14.42578125" style="13" customWidth="1"/>
    <col min="3" max="3" width="38.28515625" style="95" customWidth="1"/>
    <col min="4" max="4" width="4.5703125" style="13" customWidth="1"/>
    <col min="5" max="5" width="10.5703125" style="13" customWidth="1"/>
    <col min="6" max="6" width="9.85546875" style="13" customWidth="1"/>
    <col min="7" max="7" width="12.7109375" style="13" customWidth="1"/>
    <col min="8" max="16384" width="9.140625" style="13"/>
  </cols>
  <sheetData>
    <row r="1" spans="1:7" ht="15.75" x14ac:dyDescent="0.2">
      <c r="A1" s="277" t="s">
        <v>292</v>
      </c>
      <c r="B1" s="277"/>
      <c r="C1" s="278"/>
      <c r="D1" s="277"/>
      <c r="E1" s="277"/>
      <c r="F1" s="277"/>
      <c r="G1" s="277"/>
    </row>
    <row r="2" spans="1:7" ht="24.95" customHeight="1" x14ac:dyDescent="0.2">
      <c r="A2" s="96" t="s">
        <v>293</v>
      </c>
      <c r="B2" s="4"/>
      <c r="C2" s="279"/>
      <c r="D2" s="279"/>
      <c r="E2" s="279"/>
      <c r="F2" s="279"/>
      <c r="G2" s="280"/>
    </row>
    <row r="3" spans="1:7" ht="24.95" customHeight="1" x14ac:dyDescent="0.2">
      <c r="A3" s="96" t="s">
        <v>294</v>
      </c>
      <c r="B3" s="4"/>
      <c r="C3" s="279"/>
      <c r="D3" s="279"/>
      <c r="E3" s="279"/>
      <c r="F3" s="279"/>
      <c r="G3" s="280"/>
    </row>
    <row r="4" spans="1:7" ht="24.95" customHeight="1" x14ac:dyDescent="0.2">
      <c r="A4" s="96" t="s">
        <v>295</v>
      </c>
      <c r="B4" s="4"/>
      <c r="C4" s="279"/>
      <c r="D4" s="279"/>
      <c r="E4" s="279"/>
      <c r="F4" s="279"/>
      <c r="G4" s="280"/>
    </row>
    <row r="5" spans="1:7" x14ac:dyDescent="0.2">
      <c r="B5" s="14"/>
      <c r="C5" s="97"/>
      <c r="D5" s="15"/>
    </row>
  </sheetData>
  <mergeCells count="4">
    <mergeCell ref="A1:G1"/>
    <mergeCell ref="C2:G2"/>
    <mergeCell ref="C3:G3"/>
    <mergeCell ref="C4:G4"/>
  </mergeCells>
  <pageMargins left="0.59027777777777801" right="0.39305555555555599" top="0.59027777777777801" bottom="0.98402777777777795" header="0.196527777777778" footer="0.51180555555555596"/>
  <pageSetup paperSize="9" orientation="portrait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296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44</v>
      </c>
      <c r="C3" s="282" t="s">
        <v>45</v>
      </c>
      <c r="D3" s="283"/>
      <c r="E3" s="283"/>
      <c r="F3" s="283"/>
      <c r="G3" s="284"/>
      <c r="AC3" s="1" t="s">
        <v>299</v>
      </c>
      <c r="AG3" t="s">
        <v>300</v>
      </c>
    </row>
    <row r="4" spans="1:60" ht="24.95" customHeight="1" x14ac:dyDescent="0.2">
      <c r="A4" s="5" t="s">
        <v>295</v>
      </c>
      <c r="B4" s="6" t="s">
        <v>46</v>
      </c>
      <c r="C4" s="285" t="s">
        <v>45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60" x14ac:dyDescent="0.2">
      <c r="A8" s="18" t="s">
        <v>324</v>
      </c>
      <c r="B8" s="19" t="s">
        <v>19</v>
      </c>
      <c r="C8" s="20" t="s">
        <v>20</v>
      </c>
      <c r="D8" s="21"/>
      <c r="E8" s="22"/>
      <c r="F8" s="23"/>
      <c r="G8" s="23">
        <f>SUMIF(AG9:AG12,"&lt;&gt;NOR",G9:G12)</f>
        <v>0</v>
      </c>
      <c r="H8" s="23"/>
      <c r="I8" s="23">
        <f>SUM(I9:I12)</f>
        <v>0</v>
      </c>
      <c r="J8" s="23"/>
      <c r="K8" s="23">
        <f>SUM(K9:K12)</f>
        <v>0</v>
      </c>
      <c r="L8" s="23"/>
      <c r="M8" s="23">
        <f>SUM(M9:M12)</f>
        <v>0</v>
      </c>
      <c r="N8" s="23"/>
      <c r="O8" s="23">
        <f>SUM(O9:O12)</f>
        <v>0</v>
      </c>
      <c r="P8" s="23"/>
      <c r="Q8" s="23">
        <f>SUM(Q9:Q12)</f>
        <v>0</v>
      </c>
      <c r="R8" s="23"/>
      <c r="S8" s="23"/>
      <c r="T8" s="46"/>
      <c r="U8" s="47"/>
      <c r="V8" s="47">
        <f>SUM(V9:V12)</f>
        <v>0</v>
      </c>
      <c r="W8" s="47"/>
      <c r="AG8" t="s">
        <v>325</v>
      </c>
    </row>
    <row r="9" spans="1:60" outlineLevel="1" x14ac:dyDescent="0.2">
      <c r="A9" s="67">
        <v>1</v>
      </c>
      <c r="B9" s="68" t="s">
        <v>326</v>
      </c>
      <c r="C9" s="69" t="s">
        <v>327</v>
      </c>
      <c r="D9" s="63" t="s">
        <v>328</v>
      </c>
      <c r="E9" s="64">
        <v>1</v>
      </c>
      <c r="F9" s="65"/>
      <c r="G9" s="66">
        <f>ROUND(E9*F9,2)</f>
        <v>0</v>
      </c>
      <c r="H9" s="65"/>
      <c r="I9" s="66">
        <f>ROUND(E9*H9,2)</f>
        <v>0</v>
      </c>
      <c r="J9" s="65"/>
      <c r="K9" s="66">
        <f>ROUND(E9*J9,2)</f>
        <v>0</v>
      </c>
      <c r="L9" s="66">
        <v>21</v>
      </c>
      <c r="M9" s="66">
        <f>G9*(1+L9/100)</f>
        <v>0</v>
      </c>
      <c r="N9" s="66">
        <v>0</v>
      </c>
      <c r="O9" s="66">
        <f>ROUND(E9*N9,2)</f>
        <v>0</v>
      </c>
      <c r="P9" s="66">
        <v>0</v>
      </c>
      <c r="Q9" s="66">
        <f>ROUND(E9*P9,2)</f>
        <v>0</v>
      </c>
      <c r="R9" s="66"/>
      <c r="S9" s="66" t="s">
        <v>329</v>
      </c>
      <c r="T9" s="70" t="s">
        <v>330</v>
      </c>
      <c r="U9" s="35">
        <v>0</v>
      </c>
      <c r="V9" s="35">
        <f>ROUND(E9*U9,2)</f>
        <v>0</v>
      </c>
      <c r="W9" s="35"/>
      <c r="X9" s="52"/>
      <c r="Y9" s="52"/>
      <c r="Z9" s="52"/>
      <c r="AA9" s="52"/>
      <c r="AB9" s="52"/>
      <c r="AC9" s="52"/>
      <c r="AD9" s="52"/>
      <c r="AE9" s="52"/>
      <c r="AF9" s="52"/>
      <c r="AG9" s="52" t="s">
        <v>331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332</v>
      </c>
      <c r="C10" s="69" t="s">
        <v>333</v>
      </c>
      <c r="D10" s="63" t="s">
        <v>328</v>
      </c>
      <c r="E10" s="64">
        <v>1</v>
      </c>
      <c r="F10" s="65"/>
      <c r="G10" s="66">
        <f>ROUND(E10*F10,2)</f>
        <v>0</v>
      </c>
      <c r="H10" s="65"/>
      <c r="I10" s="66">
        <f>ROUND(E10*H10,2)</f>
        <v>0</v>
      </c>
      <c r="J10" s="65"/>
      <c r="K10" s="66">
        <f>ROUND(E10*J10,2)</f>
        <v>0</v>
      </c>
      <c r="L10" s="66">
        <v>21</v>
      </c>
      <c r="M10" s="66">
        <f>G10*(1+L10/100)</f>
        <v>0</v>
      </c>
      <c r="N10" s="66">
        <v>0</v>
      </c>
      <c r="O10" s="66">
        <f>ROUND(E10*N10,2)</f>
        <v>0</v>
      </c>
      <c r="P10" s="66">
        <v>0</v>
      </c>
      <c r="Q10" s="66">
        <f>ROUND(E10*P10,2)</f>
        <v>0</v>
      </c>
      <c r="R10" s="66"/>
      <c r="S10" s="66" t="s">
        <v>329</v>
      </c>
      <c r="T10" s="70" t="s">
        <v>330</v>
      </c>
      <c r="U10" s="35">
        <v>0</v>
      </c>
      <c r="V10" s="35">
        <f>ROUND(E10*U10,2)</f>
        <v>0</v>
      </c>
      <c r="W10" s="35"/>
      <c r="X10" s="52"/>
      <c r="Y10" s="52"/>
      <c r="Z10" s="52"/>
      <c r="AA10" s="52"/>
      <c r="AB10" s="52"/>
      <c r="AC10" s="52"/>
      <c r="AD10" s="52"/>
      <c r="AE10" s="52"/>
      <c r="AF10" s="52"/>
      <c r="AG10" s="52" t="s">
        <v>331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334</v>
      </c>
      <c r="C11" s="69" t="s">
        <v>335</v>
      </c>
      <c r="D11" s="63" t="s">
        <v>328</v>
      </c>
      <c r="E11" s="64">
        <v>1</v>
      </c>
      <c r="F11" s="65"/>
      <c r="G11" s="66">
        <f>ROUND(E11*F11,2)</f>
        <v>0</v>
      </c>
      <c r="H11" s="65"/>
      <c r="I11" s="66">
        <f>ROUND(E11*H11,2)</f>
        <v>0</v>
      </c>
      <c r="J11" s="65"/>
      <c r="K11" s="66">
        <f>ROUND(E11*J11,2)</f>
        <v>0</v>
      </c>
      <c r="L11" s="66">
        <v>21</v>
      </c>
      <c r="M11" s="66">
        <f>G11*(1+L11/100)</f>
        <v>0</v>
      </c>
      <c r="N11" s="66">
        <v>0</v>
      </c>
      <c r="O11" s="66">
        <f>ROUND(E11*N11,2)</f>
        <v>0</v>
      </c>
      <c r="P11" s="66">
        <v>0</v>
      </c>
      <c r="Q11" s="66">
        <f>ROUND(E11*P11,2)</f>
        <v>0</v>
      </c>
      <c r="R11" s="66"/>
      <c r="S11" s="66" t="s">
        <v>329</v>
      </c>
      <c r="T11" s="70" t="s">
        <v>330</v>
      </c>
      <c r="U11" s="35">
        <v>0</v>
      </c>
      <c r="V11" s="35">
        <f>ROUND(E11*U11,2)</f>
        <v>0</v>
      </c>
      <c r="W11" s="35"/>
      <c r="X11" s="52"/>
      <c r="Y11" s="52"/>
      <c r="Z11" s="52"/>
      <c r="AA11" s="52"/>
      <c r="AB11" s="52"/>
      <c r="AC11" s="52"/>
      <c r="AD11" s="52"/>
      <c r="AE11" s="52"/>
      <c r="AF11" s="52"/>
      <c r="AG11" s="52" t="s">
        <v>331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336</v>
      </c>
      <c r="C12" s="69" t="s">
        <v>337</v>
      </c>
      <c r="D12" s="63" t="s">
        <v>328</v>
      </c>
      <c r="E12" s="64">
        <v>1</v>
      </c>
      <c r="F12" s="65"/>
      <c r="G12" s="66">
        <f>ROUND(E12*F12,2)</f>
        <v>0</v>
      </c>
      <c r="H12" s="65"/>
      <c r="I12" s="66">
        <f>ROUND(E12*H12,2)</f>
        <v>0</v>
      </c>
      <c r="J12" s="65"/>
      <c r="K12" s="66">
        <f>ROUND(E12*J12,2)</f>
        <v>0</v>
      </c>
      <c r="L12" s="66">
        <v>21</v>
      </c>
      <c r="M12" s="66">
        <f>G12*(1+L12/100)</f>
        <v>0</v>
      </c>
      <c r="N12" s="66">
        <v>0</v>
      </c>
      <c r="O12" s="66">
        <f>ROUND(E12*N12,2)</f>
        <v>0</v>
      </c>
      <c r="P12" s="66">
        <v>0</v>
      </c>
      <c r="Q12" s="66">
        <f>ROUND(E12*P12,2)</f>
        <v>0</v>
      </c>
      <c r="R12" s="66"/>
      <c r="S12" s="66" t="s">
        <v>329</v>
      </c>
      <c r="T12" s="70" t="s">
        <v>330</v>
      </c>
      <c r="U12" s="35">
        <v>0</v>
      </c>
      <c r="V12" s="35">
        <f>ROUND(E12*U12,2)</f>
        <v>0</v>
      </c>
      <c r="W12" s="35"/>
      <c r="X12" s="52"/>
      <c r="Y12" s="52"/>
      <c r="Z12" s="52"/>
      <c r="AA12" s="52"/>
      <c r="AB12" s="52"/>
      <c r="AC12" s="52"/>
      <c r="AD12" s="52"/>
      <c r="AE12" s="52"/>
      <c r="AF12" s="52"/>
      <c r="AG12" s="52" t="s">
        <v>331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x14ac:dyDescent="0.2">
      <c r="A13" s="18" t="s">
        <v>324</v>
      </c>
      <c r="B13" s="19" t="s">
        <v>21</v>
      </c>
      <c r="C13" s="20" t="s">
        <v>22</v>
      </c>
      <c r="D13" s="21"/>
      <c r="E13" s="22"/>
      <c r="F13" s="23"/>
      <c r="G13" s="23">
        <f>SUMIF(AG14:AG17,"&lt;&gt;NOR",G14:G17)</f>
        <v>0</v>
      </c>
      <c r="H13" s="23"/>
      <c r="I13" s="23">
        <f>SUM(I14:I17)</f>
        <v>0</v>
      </c>
      <c r="J13" s="23"/>
      <c r="K13" s="23">
        <f>SUM(K14:K17)</f>
        <v>0</v>
      </c>
      <c r="L13" s="23"/>
      <c r="M13" s="23">
        <f>SUM(M14:M17)</f>
        <v>0</v>
      </c>
      <c r="N13" s="23"/>
      <c r="O13" s="23">
        <f>SUM(O14:O17)</f>
        <v>0</v>
      </c>
      <c r="P13" s="23"/>
      <c r="Q13" s="23">
        <f>SUM(Q14:Q17)</f>
        <v>0</v>
      </c>
      <c r="R13" s="23"/>
      <c r="S13" s="23"/>
      <c r="T13" s="46"/>
      <c r="U13" s="47"/>
      <c r="V13" s="47">
        <f>SUM(V14:V17)</f>
        <v>0</v>
      </c>
      <c r="W13" s="47"/>
      <c r="AG13" t="s">
        <v>325</v>
      </c>
    </row>
    <row r="14" spans="1:60" outlineLevel="1" x14ac:dyDescent="0.2">
      <c r="A14" s="67">
        <v>5</v>
      </c>
      <c r="B14" s="68" t="s">
        <v>338</v>
      </c>
      <c r="C14" s="69" t="s">
        <v>339</v>
      </c>
      <c r="D14" s="63" t="s">
        <v>328</v>
      </c>
      <c r="E14" s="64">
        <v>1</v>
      </c>
      <c r="F14" s="65"/>
      <c r="G14" s="66">
        <f>ROUND(E14*F14,2)</f>
        <v>0</v>
      </c>
      <c r="H14" s="65"/>
      <c r="I14" s="66">
        <f>ROUND(E14*H14,2)</f>
        <v>0</v>
      </c>
      <c r="J14" s="65"/>
      <c r="K14" s="66">
        <f>ROUND(E14*J14,2)</f>
        <v>0</v>
      </c>
      <c r="L14" s="66">
        <v>21</v>
      </c>
      <c r="M14" s="66">
        <f>G14*(1+L14/100)</f>
        <v>0</v>
      </c>
      <c r="N14" s="66">
        <v>0</v>
      </c>
      <c r="O14" s="66">
        <f>ROUND(E14*N14,2)</f>
        <v>0</v>
      </c>
      <c r="P14" s="66">
        <v>0</v>
      </c>
      <c r="Q14" s="66">
        <f>ROUND(E14*P14,2)</f>
        <v>0</v>
      </c>
      <c r="R14" s="66"/>
      <c r="S14" s="66" t="s">
        <v>329</v>
      </c>
      <c r="T14" s="70" t="s">
        <v>330</v>
      </c>
      <c r="U14" s="35">
        <v>0</v>
      </c>
      <c r="V14" s="35">
        <f>ROUND(E14*U14,2)</f>
        <v>0</v>
      </c>
      <c r="W14" s="35"/>
      <c r="X14" s="52"/>
      <c r="Y14" s="52"/>
      <c r="Z14" s="52"/>
      <c r="AA14" s="52"/>
      <c r="AB14" s="52"/>
      <c r="AC14" s="52"/>
      <c r="AD14" s="52"/>
      <c r="AE14" s="52"/>
      <c r="AF14" s="52"/>
      <c r="AG14" s="52" t="s">
        <v>331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6</v>
      </c>
      <c r="B15" s="68" t="s">
        <v>340</v>
      </c>
      <c r="C15" s="69" t="s">
        <v>341</v>
      </c>
      <c r="D15" s="63" t="s">
        <v>328</v>
      </c>
      <c r="E15" s="64">
        <v>1</v>
      </c>
      <c r="F15" s="65"/>
      <c r="G15" s="66">
        <f>ROUND(E15*F15,2)</f>
        <v>0</v>
      </c>
      <c r="H15" s="65"/>
      <c r="I15" s="66">
        <f>ROUND(E15*H15,2)</f>
        <v>0</v>
      </c>
      <c r="J15" s="65"/>
      <c r="K15" s="66">
        <f>ROUND(E15*J15,2)</f>
        <v>0</v>
      </c>
      <c r="L15" s="66">
        <v>21</v>
      </c>
      <c r="M15" s="66">
        <f>G15*(1+L15/100)</f>
        <v>0</v>
      </c>
      <c r="N15" s="66">
        <v>0</v>
      </c>
      <c r="O15" s="66">
        <f>ROUND(E15*N15,2)</f>
        <v>0</v>
      </c>
      <c r="P15" s="66">
        <v>0</v>
      </c>
      <c r="Q15" s="66">
        <f>ROUND(E15*P15,2)</f>
        <v>0</v>
      </c>
      <c r="R15" s="66"/>
      <c r="S15" s="66" t="s">
        <v>329</v>
      </c>
      <c r="T15" s="70" t="s">
        <v>330</v>
      </c>
      <c r="U15" s="35">
        <v>0</v>
      </c>
      <c r="V15" s="35">
        <f>ROUND(E15*U15,2)</f>
        <v>0</v>
      </c>
      <c r="W15" s="35"/>
      <c r="X15" s="52"/>
      <c r="Y15" s="52"/>
      <c r="Z15" s="52"/>
      <c r="AA15" s="52"/>
      <c r="AB15" s="52"/>
      <c r="AC15" s="52"/>
      <c r="AD15" s="52"/>
      <c r="AE15" s="52"/>
      <c r="AF15" s="52"/>
      <c r="AG15" s="52" t="s">
        <v>331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7</v>
      </c>
      <c r="B16" s="68" t="s">
        <v>342</v>
      </c>
      <c r="C16" s="69" t="s">
        <v>343</v>
      </c>
      <c r="D16" s="63" t="s">
        <v>328</v>
      </c>
      <c r="E16" s="64">
        <v>1</v>
      </c>
      <c r="F16" s="65"/>
      <c r="G16" s="66">
        <f>ROUND(E16*F16,2)</f>
        <v>0</v>
      </c>
      <c r="H16" s="65"/>
      <c r="I16" s="66">
        <f>ROUND(E16*H16,2)</f>
        <v>0</v>
      </c>
      <c r="J16" s="65"/>
      <c r="K16" s="66">
        <f>ROUND(E16*J16,2)</f>
        <v>0</v>
      </c>
      <c r="L16" s="66">
        <v>21</v>
      </c>
      <c r="M16" s="66">
        <f>G16*(1+L16/100)</f>
        <v>0</v>
      </c>
      <c r="N16" s="66">
        <v>0</v>
      </c>
      <c r="O16" s="66">
        <f>ROUND(E16*N16,2)</f>
        <v>0</v>
      </c>
      <c r="P16" s="66">
        <v>0</v>
      </c>
      <c r="Q16" s="66">
        <f>ROUND(E16*P16,2)</f>
        <v>0</v>
      </c>
      <c r="R16" s="66"/>
      <c r="S16" s="66" t="s">
        <v>329</v>
      </c>
      <c r="T16" s="70" t="s">
        <v>330</v>
      </c>
      <c r="U16" s="35">
        <v>0</v>
      </c>
      <c r="V16" s="35">
        <f>ROUND(E16*U16,2)</f>
        <v>0</v>
      </c>
      <c r="W16" s="35"/>
      <c r="X16" s="52"/>
      <c r="Y16" s="52"/>
      <c r="Z16" s="52"/>
      <c r="AA16" s="52"/>
      <c r="AB16" s="52"/>
      <c r="AC16" s="52"/>
      <c r="AD16" s="52"/>
      <c r="AE16" s="52"/>
      <c r="AF16" s="52"/>
      <c r="AG16" s="52" t="s">
        <v>331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72">
        <v>8</v>
      </c>
      <c r="B17" s="73" t="s">
        <v>344</v>
      </c>
      <c r="C17" s="74" t="s">
        <v>345</v>
      </c>
      <c r="D17" s="27" t="s">
        <v>328</v>
      </c>
      <c r="E17" s="28">
        <v>1</v>
      </c>
      <c r="F17" s="29"/>
      <c r="G17" s="30">
        <f>ROUND(E17*F17,2)</f>
        <v>0</v>
      </c>
      <c r="H17" s="29"/>
      <c r="I17" s="30">
        <f>ROUND(E17*H17,2)</f>
        <v>0</v>
      </c>
      <c r="J17" s="29"/>
      <c r="K17" s="30">
        <f>ROUND(E17*J17,2)</f>
        <v>0</v>
      </c>
      <c r="L17" s="30">
        <v>21</v>
      </c>
      <c r="M17" s="30">
        <f>G17*(1+L17/100)</f>
        <v>0</v>
      </c>
      <c r="N17" s="30">
        <v>0</v>
      </c>
      <c r="O17" s="30">
        <f>ROUND(E17*N17,2)</f>
        <v>0</v>
      </c>
      <c r="P17" s="30">
        <v>0</v>
      </c>
      <c r="Q17" s="30">
        <f>ROUND(E17*P17,2)</f>
        <v>0</v>
      </c>
      <c r="R17" s="30"/>
      <c r="S17" s="30" t="s">
        <v>329</v>
      </c>
      <c r="T17" s="49" t="s">
        <v>330</v>
      </c>
      <c r="U17" s="35">
        <v>0</v>
      </c>
      <c r="V17" s="35">
        <f>ROUND(E17*U17,2)</f>
        <v>0</v>
      </c>
      <c r="W17" s="35"/>
      <c r="X17" s="52"/>
      <c r="Y17" s="52"/>
      <c r="Z17" s="52"/>
      <c r="AA17" s="52"/>
      <c r="AB17" s="52"/>
      <c r="AC17" s="52"/>
      <c r="AD17" s="52"/>
      <c r="AE17" s="52"/>
      <c r="AF17" s="52"/>
      <c r="AG17" s="52" t="s">
        <v>331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x14ac:dyDescent="0.2">
      <c r="A18" s="13"/>
      <c r="B18" s="14"/>
      <c r="C18" s="36"/>
      <c r="D18" s="1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AE18">
        <v>15</v>
      </c>
      <c r="AF18">
        <v>21</v>
      </c>
    </row>
    <row r="19" spans="1:60" x14ac:dyDescent="0.2">
      <c r="A19" s="37"/>
      <c r="B19" s="38" t="s">
        <v>15</v>
      </c>
      <c r="C19" s="39"/>
      <c r="D19" s="40"/>
      <c r="E19" s="41"/>
      <c r="F19" s="41"/>
      <c r="G19" s="42">
        <f>G8+G13</f>
        <v>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AE19">
        <f>SUMIF(L7:L17,AE18,G7:G17)</f>
        <v>0</v>
      </c>
      <c r="AF19">
        <f>SUMIF(L7:L17,AF18,G7:G17)</f>
        <v>0</v>
      </c>
      <c r="AG19" t="s">
        <v>346</v>
      </c>
    </row>
    <row r="20" spans="1:60" x14ac:dyDescent="0.2">
      <c r="C20" s="43"/>
      <c r="D20" s="7"/>
      <c r="AG20" t="s">
        <v>347</v>
      </c>
    </row>
    <row r="21" spans="1:60" x14ac:dyDescent="0.2">
      <c r="D21" s="7"/>
    </row>
    <row r="22" spans="1:60" x14ac:dyDescent="0.2">
      <c r="D22" s="7"/>
    </row>
    <row r="23" spans="1:60" x14ac:dyDescent="0.2">
      <c r="D23" s="7"/>
    </row>
    <row r="24" spans="1:60" x14ac:dyDescent="0.2">
      <c r="D24" s="7"/>
    </row>
    <row r="25" spans="1:60" x14ac:dyDescent="0.2">
      <c r="D25" s="7"/>
    </row>
    <row r="26" spans="1:60" x14ac:dyDescent="0.2">
      <c r="D26" s="7"/>
    </row>
    <row r="27" spans="1:60" x14ac:dyDescent="0.2">
      <c r="D27" s="7"/>
    </row>
    <row r="28" spans="1:60" x14ac:dyDescent="0.2">
      <c r="D28" s="7"/>
    </row>
    <row r="29" spans="1:60" x14ac:dyDescent="0.2">
      <c r="D29" s="7"/>
    </row>
    <row r="30" spans="1:60" x14ac:dyDescent="0.2">
      <c r="D30" s="7"/>
    </row>
    <row r="31" spans="1:60" x14ac:dyDescent="0.2">
      <c r="D31" s="7"/>
    </row>
    <row r="32" spans="1:60" x14ac:dyDescent="0.2">
      <c r="D32" s="7"/>
    </row>
    <row r="33" spans="4:4" x14ac:dyDescent="0.2">
      <c r="D33" s="7"/>
    </row>
    <row r="34" spans="4:4" x14ac:dyDescent="0.2">
      <c r="D34" s="7"/>
    </row>
    <row r="35" spans="4:4" x14ac:dyDescent="0.2">
      <c r="D35" s="7"/>
    </row>
    <row r="36" spans="4:4" x14ac:dyDescent="0.2">
      <c r="D36" s="7"/>
    </row>
    <row r="37" spans="4:4" x14ac:dyDescent="0.2">
      <c r="D37" s="7"/>
    </row>
    <row r="38" spans="4:4" x14ac:dyDescent="0.2">
      <c r="D38" s="7"/>
    </row>
    <row r="39" spans="4:4" x14ac:dyDescent="0.2">
      <c r="D39" s="7"/>
    </row>
    <row r="40" spans="4:4" x14ac:dyDescent="0.2">
      <c r="D40" s="7"/>
    </row>
    <row r="41" spans="4:4" x14ac:dyDescent="0.2">
      <c r="D41" s="7"/>
    </row>
    <row r="42" spans="4:4" x14ac:dyDescent="0.2">
      <c r="D42" s="7"/>
    </row>
    <row r="43" spans="4:4" x14ac:dyDescent="0.2">
      <c r="D43" s="7"/>
    </row>
    <row r="44" spans="4:4" x14ac:dyDescent="0.2">
      <c r="D44" s="7"/>
    </row>
    <row r="45" spans="4:4" x14ac:dyDescent="0.2">
      <c r="D45" s="7"/>
    </row>
    <row r="46" spans="4:4" x14ac:dyDescent="0.2">
      <c r="D46" s="7"/>
    </row>
    <row r="47" spans="4:4" x14ac:dyDescent="0.2">
      <c r="D47" s="7"/>
    </row>
    <row r="48" spans="4:4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  <row r="59" spans="4:4" x14ac:dyDescent="0.2">
      <c r="D59" s="7"/>
    </row>
    <row r="60" spans="4:4" x14ac:dyDescent="0.2">
      <c r="D60" s="7"/>
    </row>
    <row r="61" spans="4:4" x14ac:dyDescent="0.2">
      <c r="D61" s="7"/>
    </row>
    <row r="62" spans="4:4" x14ac:dyDescent="0.2">
      <c r="D62" s="7"/>
    </row>
    <row r="63" spans="4:4" x14ac:dyDescent="0.2">
      <c r="D63" s="7"/>
    </row>
    <row r="64" spans="4:4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4">
    <mergeCell ref="A1:G1"/>
    <mergeCell ref="C2:G2"/>
    <mergeCell ref="C3:G3"/>
    <mergeCell ref="C4:G4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5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49</v>
      </c>
      <c r="C4" s="285" t="s">
        <v>50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94</v>
      </c>
      <c r="C8" s="20" t="s">
        <v>95</v>
      </c>
      <c r="D8" s="21"/>
      <c r="E8" s="22"/>
      <c r="F8" s="23"/>
      <c r="G8" s="23">
        <f>SUMIF(AG9:AG34,"&lt;&gt;NOR",G9:G34)</f>
        <v>0</v>
      </c>
      <c r="H8" s="23"/>
      <c r="I8" s="23">
        <f>SUM(I9:I34)</f>
        <v>0</v>
      </c>
      <c r="J8" s="23"/>
      <c r="K8" s="23">
        <f>SUM(K9:K34)</f>
        <v>0</v>
      </c>
      <c r="L8" s="23"/>
      <c r="M8" s="23">
        <f>SUM(M9:M34)</f>
        <v>0</v>
      </c>
      <c r="N8" s="23"/>
      <c r="O8" s="23">
        <f>SUM(O9:O34)</f>
        <v>0</v>
      </c>
      <c r="P8" s="23"/>
      <c r="Q8" s="23">
        <f>SUM(Q9:Q34)</f>
        <v>0</v>
      </c>
      <c r="R8" s="23"/>
      <c r="S8" s="23"/>
      <c r="T8" s="46"/>
      <c r="U8" s="47"/>
      <c r="V8" s="47">
        <f>SUM(V9:V34)</f>
        <v>653.63</v>
      </c>
      <c r="W8" s="47"/>
      <c r="X8" s="46"/>
      <c r="AG8" t="s">
        <v>325</v>
      </c>
    </row>
    <row r="9" spans="1:60" outlineLevel="1" x14ac:dyDescent="0.2">
      <c r="A9" s="72">
        <v>1</v>
      </c>
      <c r="B9" s="73" t="s">
        <v>350</v>
      </c>
      <c r="C9" s="74" t="s">
        <v>351</v>
      </c>
      <c r="D9" s="27" t="s">
        <v>352</v>
      </c>
      <c r="E9" s="28">
        <v>116.0671</v>
      </c>
      <c r="F9" s="29"/>
      <c r="G9" s="30">
        <f>ROUND(E9*F9,2)</f>
        <v>0</v>
      </c>
      <c r="H9" s="29"/>
      <c r="I9" s="30">
        <f>ROUND(E9*H9,2)</f>
        <v>0</v>
      </c>
      <c r="J9" s="29"/>
      <c r="K9" s="30">
        <f>ROUND(E9*J9,2)</f>
        <v>0</v>
      </c>
      <c r="L9" s="30">
        <v>21</v>
      </c>
      <c r="M9" s="30">
        <f>G9*(1+L9/100)</f>
        <v>0</v>
      </c>
      <c r="N9" s="30">
        <v>0</v>
      </c>
      <c r="O9" s="30">
        <f>ROUND(E9*N9,2)</f>
        <v>0</v>
      </c>
      <c r="P9" s="30">
        <v>0</v>
      </c>
      <c r="Q9" s="30">
        <f>ROUND(E9*P9,2)</f>
        <v>0</v>
      </c>
      <c r="R9" s="30" t="s">
        <v>353</v>
      </c>
      <c r="S9" s="30" t="s">
        <v>329</v>
      </c>
      <c r="T9" s="49" t="s">
        <v>330</v>
      </c>
      <c r="U9" s="35">
        <v>0.26666000000000001</v>
      </c>
      <c r="V9" s="35">
        <f>ROUND(E9*U9,2)</f>
        <v>30.95</v>
      </c>
      <c r="W9" s="35"/>
      <c r="X9" s="49"/>
      <c r="Y9" s="52"/>
      <c r="Z9" s="52"/>
      <c r="AA9" s="52"/>
      <c r="AB9" s="52"/>
      <c r="AC9" s="52"/>
      <c r="AD9" s="52"/>
      <c r="AE9" s="52"/>
      <c r="AF9" s="52"/>
      <c r="AG9" s="52" t="s">
        <v>354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ht="33.75" outlineLevel="1" x14ac:dyDescent="0.2">
      <c r="A10" s="31"/>
      <c r="B10" s="32"/>
      <c r="C10" s="288" t="s">
        <v>355</v>
      </c>
      <c r="D10" s="289"/>
      <c r="E10" s="289"/>
      <c r="F10" s="289"/>
      <c r="G10" s="289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52"/>
      <c r="Z10" s="52"/>
      <c r="AA10" s="52"/>
      <c r="AB10" s="52"/>
      <c r="AC10" s="52"/>
      <c r="AD10" s="52"/>
      <c r="AE10" s="52"/>
      <c r="AF10" s="52"/>
      <c r="AG10" s="52" t="s">
        <v>356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31"/>
      <c r="B11" s="32"/>
      <c r="C11" s="230" t="s">
        <v>357</v>
      </c>
      <c r="D11" s="33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52"/>
      <c r="Z11" s="52"/>
      <c r="AA11" s="52"/>
      <c r="AB11" s="52"/>
      <c r="AC11" s="52"/>
      <c r="AD11" s="52"/>
      <c r="AE11" s="52"/>
      <c r="AF11" s="52"/>
      <c r="AG11" s="52" t="s">
        <v>358</v>
      </c>
      <c r="AH11" s="52">
        <v>0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31"/>
      <c r="B12" s="32"/>
      <c r="C12" s="230" t="s">
        <v>359</v>
      </c>
      <c r="D12" s="33"/>
      <c r="E12" s="34">
        <v>96.709599999999995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52"/>
      <c r="Z12" s="52"/>
      <c r="AA12" s="52"/>
      <c r="AB12" s="52"/>
      <c r="AC12" s="52"/>
      <c r="AD12" s="52"/>
      <c r="AE12" s="52"/>
      <c r="AF12" s="52"/>
      <c r="AG12" s="52" t="s">
        <v>358</v>
      </c>
      <c r="AH12" s="52">
        <v>0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ht="22.5" outlineLevel="1" x14ac:dyDescent="0.2">
      <c r="A13" s="31"/>
      <c r="B13" s="32"/>
      <c r="C13" s="230" t="s">
        <v>360</v>
      </c>
      <c r="D13" s="33"/>
      <c r="E13" s="34">
        <v>19.357500000000002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52"/>
      <c r="Z13" s="52"/>
      <c r="AA13" s="52"/>
      <c r="AB13" s="52"/>
      <c r="AC13" s="52"/>
      <c r="AD13" s="52"/>
      <c r="AE13" s="52"/>
      <c r="AF13" s="52"/>
      <c r="AG13" s="52" t="s">
        <v>358</v>
      </c>
      <c r="AH13" s="52">
        <v>0</v>
      </c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72">
        <v>2</v>
      </c>
      <c r="B14" s="73" t="s">
        <v>361</v>
      </c>
      <c r="C14" s="74" t="s">
        <v>362</v>
      </c>
      <c r="D14" s="27" t="s">
        <v>352</v>
      </c>
      <c r="E14" s="28">
        <v>318.30709999999999</v>
      </c>
      <c r="F14" s="29"/>
      <c r="G14" s="30">
        <f>ROUND(E14*F14,2)</f>
        <v>0</v>
      </c>
      <c r="H14" s="29"/>
      <c r="I14" s="30">
        <f>ROUND(E14*H14,2)</f>
        <v>0</v>
      </c>
      <c r="J14" s="29"/>
      <c r="K14" s="30">
        <f>ROUND(E14*J14,2)</f>
        <v>0</v>
      </c>
      <c r="L14" s="30">
        <v>21</v>
      </c>
      <c r="M14" s="30">
        <f>G14*(1+L14/100)</f>
        <v>0</v>
      </c>
      <c r="N14" s="30">
        <v>0</v>
      </c>
      <c r="O14" s="30">
        <f>ROUND(E14*N14,2)</f>
        <v>0</v>
      </c>
      <c r="P14" s="30">
        <v>0</v>
      </c>
      <c r="Q14" s="30">
        <f>ROUND(E14*P14,2)</f>
        <v>0</v>
      </c>
      <c r="R14" s="30" t="s">
        <v>353</v>
      </c>
      <c r="S14" s="30" t="s">
        <v>329</v>
      </c>
      <c r="T14" s="49" t="s">
        <v>330</v>
      </c>
      <c r="U14" s="35">
        <v>1.0999999999999999E-2</v>
      </c>
      <c r="V14" s="35">
        <f>ROUND(E14*U14,2)</f>
        <v>3.5</v>
      </c>
      <c r="W14" s="35"/>
      <c r="X14" s="49"/>
      <c r="Y14" s="52"/>
      <c r="Z14" s="52"/>
      <c r="AA14" s="52"/>
      <c r="AB14" s="52"/>
      <c r="AC14" s="52"/>
      <c r="AD14" s="52"/>
      <c r="AE14" s="52"/>
      <c r="AF14" s="52"/>
      <c r="AG14" s="52" t="s">
        <v>354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31"/>
      <c r="B15" s="32"/>
      <c r="C15" s="288" t="s">
        <v>363</v>
      </c>
      <c r="D15" s="289"/>
      <c r="E15" s="289"/>
      <c r="F15" s="289"/>
      <c r="G15" s="289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52"/>
      <c r="Z15" s="52"/>
      <c r="AA15" s="52"/>
      <c r="AB15" s="52"/>
      <c r="AC15" s="52"/>
      <c r="AD15" s="52"/>
      <c r="AE15" s="52"/>
      <c r="AF15" s="52"/>
      <c r="AG15" s="52" t="s">
        <v>356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31"/>
      <c r="B16" s="32"/>
      <c r="C16" s="230" t="s">
        <v>364</v>
      </c>
      <c r="D16" s="33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52"/>
      <c r="Z16" s="52"/>
      <c r="AA16" s="52"/>
      <c r="AB16" s="52"/>
      <c r="AC16" s="52"/>
      <c r="AD16" s="52"/>
      <c r="AE16" s="52"/>
      <c r="AF16" s="52"/>
      <c r="AG16" s="52" t="s">
        <v>358</v>
      </c>
      <c r="AH16" s="52">
        <v>0</v>
      </c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31"/>
      <c r="B17" s="32"/>
      <c r="C17" s="230" t="s">
        <v>365</v>
      </c>
      <c r="D17" s="33"/>
      <c r="E17" s="34">
        <v>238.5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52"/>
      <c r="Z17" s="52"/>
      <c r="AA17" s="52"/>
      <c r="AB17" s="52"/>
      <c r="AC17" s="52"/>
      <c r="AD17" s="52"/>
      <c r="AE17" s="52"/>
      <c r="AF17" s="52"/>
      <c r="AG17" s="52" t="s">
        <v>358</v>
      </c>
      <c r="AH17" s="52">
        <v>0</v>
      </c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ht="22.5" outlineLevel="1" x14ac:dyDescent="0.2">
      <c r="A18" s="31"/>
      <c r="B18" s="32"/>
      <c r="C18" s="230" t="s">
        <v>366</v>
      </c>
      <c r="D18" s="33"/>
      <c r="E18" s="34">
        <v>68.204599999999999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52"/>
      <c r="Z18" s="52"/>
      <c r="AA18" s="52"/>
      <c r="AB18" s="52"/>
      <c r="AC18" s="52"/>
      <c r="AD18" s="52"/>
      <c r="AE18" s="52"/>
      <c r="AF18" s="52"/>
      <c r="AG18" s="52" t="s">
        <v>358</v>
      </c>
      <c r="AH18" s="52">
        <v>0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ht="22.5" outlineLevel="1" x14ac:dyDescent="0.2">
      <c r="A19" s="31"/>
      <c r="B19" s="32"/>
      <c r="C19" s="230" t="s">
        <v>367</v>
      </c>
      <c r="D19" s="33"/>
      <c r="E19" s="34">
        <v>11.602499999999999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52"/>
      <c r="Z19" s="52"/>
      <c r="AA19" s="52"/>
      <c r="AB19" s="52"/>
      <c r="AC19" s="52"/>
      <c r="AD19" s="52"/>
      <c r="AE19" s="52"/>
      <c r="AF19" s="52"/>
      <c r="AG19" s="52" t="s">
        <v>358</v>
      </c>
      <c r="AH19" s="52">
        <v>0</v>
      </c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31"/>
      <c r="B20" s="32"/>
      <c r="C20" s="230" t="s">
        <v>368</v>
      </c>
      <c r="D20" s="33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52"/>
      <c r="Z20" s="52"/>
      <c r="AA20" s="52"/>
      <c r="AB20" s="52"/>
      <c r="AC20" s="52"/>
      <c r="AD20" s="52"/>
      <c r="AE20" s="52"/>
      <c r="AF20" s="52"/>
      <c r="AG20" s="52" t="s">
        <v>358</v>
      </c>
      <c r="AH20" s="52">
        <v>0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ht="22.5" outlineLevel="1" x14ac:dyDescent="0.2">
      <c r="A21" s="72">
        <v>3</v>
      </c>
      <c r="B21" s="73" t="s">
        <v>369</v>
      </c>
      <c r="C21" s="74" t="s">
        <v>370</v>
      </c>
      <c r="D21" s="27" t="s">
        <v>352</v>
      </c>
      <c r="E21" s="28">
        <v>176.51669999999999</v>
      </c>
      <c r="F21" s="29"/>
      <c r="G21" s="30">
        <f>ROUND(E21*F21,2)</f>
        <v>0</v>
      </c>
      <c r="H21" s="29"/>
      <c r="I21" s="30">
        <f>ROUND(E21*H21,2)</f>
        <v>0</v>
      </c>
      <c r="J21" s="29"/>
      <c r="K21" s="30">
        <f>ROUND(E21*J21,2)</f>
        <v>0</v>
      </c>
      <c r="L21" s="30">
        <v>21</v>
      </c>
      <c r="M21" s="30">
        <f>G21*(1+L21/100)</f>
        <v>0</v>
      </c>
      <c r="N21" s="30">
        <v>0</v>
      </c>
      <c r="O21" s="30">
        <f>ROUND(E21*N21,2)</f>
        <v>0</v>
      </c>
      <c r="P21" s="30">
        <v>0</v>
      </c>
      <c r="Q21" s="30">
        <f>ROUND(E21*P21,2)</f>
        <v>0</v>
      </c>
      <c r="R21" s="30" t="s">
        <v>353</v>
      </c>
      <c r="S21" s="30" t="s">
        <v>329</v>
      </c>
      <c r="T21" s="49" t="s">
        <v>330</v>
      </c>
      <c r="U21" s="35">
        <v>0.20200000000000001</v>
      </c>
      <c r="V21" s="35">
        <f>ROUND(E21*U21,2)</f>
        <v>35.659999999999997</v>
      </c>
      <c r="W21" s="35"/>
      <c r="X21" s="49"/>
      <c r="Y21" s="52"/>
      <c r="Z21" s="52"/>
      <c r="AA21" s="52"/>
      <c r="AB21" s="52"/>
      <c r="AC21" s="52"/>
      <c r="AD21" s="52"/>
      <c r="AE21" s="52"/>
      <c r="AF21" s="52"/>
      <c r="AG21" s="52" t="s">
        <v>354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31"/>
      <c r="B22" s="32"/>
      <c r="C22" s="288" t="s">
        <v>371</v>
      </c>
      <c r="D22" s="289"/>
      <c r="E22" s="289"/>
      <c r="F22" s="289"/>
      <c r="G22" s="289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52"/>
      <c r="Z22" s="52"/>
      <c r="AA22" s="52"/>
      <c r="AB22" s="52"/>
      <c r="AC22" s="52"/>
      <c r="AD22" s="52"/>
      <c r="AE22" s="52"/>
      <c r="AF22" s="52"/>
      <c r="AG22" s="52" t="s">
        <v>356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31"/>
      <c r="B23" s="32"/>
      <c r="C23" s="230" t="s">
        <v>372</v>
      </c>
      <c r="D23" s="33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52"/>
      <c r="Z23" s="52"/>
      <c r="AA23" s="52"/>
      <c r="AB23" s="52"/>
      <c r="AC23" s="52"/>
      <c r="AD23" s="52"/>
      <c r="AE23" s="52"/>
      <c r="AF23" s="52"/>
      <c r="AG23" s="52" t="s">
        <v>358</v>
      </c>
      <c r="AH23" s="52">
        <v>0</v>
      </c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31"/>
      <c r="B24" s="32"/>
      <c r="C24" s="230" t="s">
        <v>373</v>
      </c>
      <c r="D24" s="33"/>
      <c r="E24" s="34">
        <v>68.204599999999999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52"/>
      <c r="Z24" s="52"/>
      <c r="AA24" s="52"/>
      <c r="AB24" s="52"/>
      <c r="AC24" s="52"/>
      <c r="AD24" s="52"/>
      <c r="AE24" s="52"/>
      <c r="AF24" s="52"/>
      <c r="AG24" s="52" t="s">
        <v>358</v>
      </c>
      <c r="AH24" s="52">
        <v>0</v>
      </c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31"/>
      <c r="B25" s="32"/>
      <c r="C25" s="230" t="s">
        <v>357</v>
      </c>
      <c r="D25" s="33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52"/>
      <c r="Z25" s="52"/>
      <c r="AA25" s="52"/>
      <c r="AB25" s="52"/>
      <c r="AC25" s="52"/>
      <c r="AD25" s="52"/>
      <c r="AE25" s="52"/>
      <c r="AF25" s="52"/>
      <c r="AG25" s="52" t="s">
        <v>358</v>
      </c>
      <c r="AH25" s="52">
        <v>0</v>
      </c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31"/>
      <c r="B26" s="32"/>
      <c r="C26" s="230" t="s">
        <v>359</v>
      </c>
      <c r="D26" s="33"/>
      <c r="E26" s="34">
        <v>96.709599999999995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52"/>
      <c r="Z26" s="52"/>
      <c r="AA26" s="52"/>
      <c r="AB26" s="52"/>
      <c r="AC26" s="52"/>
      <c r="AD26" s="52"/>
      <c r="AE26" s="52"/>
      <c r="AF26" s="52"/>
      <c r="AG26" s="52" t="s">
        <v>358</v>
      </c>
      <c r="AH26" s="52">
        <v>0</v>
      </c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ht="22.5" outlineLevel="1" x14ac:dyDescent="0.2">
      <c r="A27" s="31"/>
      <c r="B27" s="32"/>
      <c r="C27" s="230" t="s">
        <v>374</v>
      </c>
      <c r="D27" s="33"/>
      <c r="E27" s="34">
        <v>11.602499999999999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52"/>
      <c r="Z27" s="52"/>
      <c r="AA27" s="52"/>
      <c r="AB27" s="52"/>
      <c r="AC27" s="52"/>
      <c r="AD27" s="52"/>
      <c r="AE27" s="52"/>
      <c r="AF27" s="52"/>
      <c r="AG27" s="52" t="s">
        <v>358</v>
      </c>
      <c r="AH27" s="52">
        <v>0</v>
      </c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72">
        <v>4</v>
      </c>
      <c r="B28" s="73" t="s">
        <v>375</v>
      </c>
      <c r="C28" s="74" t="s">
        <v>376</v>
      </c>
      <c r="D28" s="27" t="s">
        <v>352</v>
      </c>
      <c r="E28" s="28">
        <v>238.5</v>
      </c>
      <c r="F28" s="29"/>
      <c r="G28" s="30">
        <f>ROUND(E28*F28,2)</f>
        <v>0</v>
      </c>
      <c r="H28" s="29"/>
      <c r="I28" s="30">
        <f>ROUND(E28*H28,2)</f>
        <v>0</v>
      </c>
      <c r="J28" s="29"/>
      <c r="K28" s="30">
        <f>ROUND(E28*J28,2)</f>
        <v>0</v>
      </c>
      <c r="L28" s="30">
        <v>21</v>
      </c>
      <c r="M28" s="30">
        <f>G28*(1+L28/100)</f>
        <v>0</v>
      </c>
      <c r="N28" s="30">
        <v>0</v>
      </c>
      <c r="O28" s="30">
        <f>ROUND(E28*N28,2)</f>
        <v>0</v>
      </c>
      <c r="P28" s="30">
        <v>0</v>
      </c>
      <c r="Q28" s="30">
        <f>ROUND(E28*P28,2)</f>
        <v>0</v>
      </c>
      <c r="R28" s="30" t="s">
        <v>353</v>
      </c>
      <c r="S28" s="30" t="s">
        <v>329</v>
      </c>
      <c r="T28" s="49" t="s">
        <v>330</v>
      </c>
      <c r="U28" s="35">
        <v>2.1949999999999998</v>
      </c>
      <c r="V28" s="35">
        <f>ROUND(E28*U28,2)</f>
        <v>523.51</v>
      </c>
      <c r="W28" s="35"/>
      <c r="X28" s="49"/>
      <c r="Y28" s="52"/>
      <c r="Z28" s="52"/>
      <c r="AA28" s="52"/>
      <c r="AB28" s="52"/>
      <c r="AC28" s="52"/>
      <c r="AD28" s="52"/>
      <c r="AE28" s="52"/>
      <c r="AF28" s="52"/>
      <c r="AG28" s="52" t="s">
        <v>354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ht="22.5" outlineLevel="1" x14ac:dyDescent="0.2">
      <c r="A29" s="31"/>
      <c r="B29" s="32"/>
      <c r="C29" s="288" t="s">
        <v>377</v>
      </c>
      <c r="D29" s="289"/>
      <c r="E29" s="289"/>
      <c r="F29" s="289"/>
      <c r="G29" s="289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52"/>
      <c r="Z29" s="52"/>
      <c r="AA29" s="52"/>
      <c r="AB29" s="52"/>
      <c r="AC29" s="52"/>
      <c r="AD29" s="52"/>
      <c r="AE29" s="52"/>
      <c r="AF29" s="52"/>
      <c r="AG29" s="52" t="s">
        <v>356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9" t="str">
        <f>C29</f>
        <v>sypaninou z vhodných hornin tř. 1 - 4 nebo materiálem, uloženým ve vzdálenosti do 30 m od vnějšího kraje objektu, pro jakoukoliv míru zhutnění,</v>
      </c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31"/>
      <c r="B30" s="32"/>
      <c r="C30" s="230" t="s">
        <v>365</v>
      </c>
      <c r="D30" s="33"/>
      <c r="E30" s="34">
        <v>238.5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52"/>
      <c r="Z30" s="52"/>
      <c r="AA30" s="52"/>
      <c r="AB30" s="52"/>
      <c r="AC30" s="52"/>
      <c r="AD30" s="52"/>
      <c r="AE30" s="52"/>
      <c r="AF30" s="52"/>
      <c r="AG30" s="52" t="s">
        <v>358</v>
      </c>
      <c r="AH30" s="52">
        <v>0</v>
      </c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72">
        <v>5</v>
      </c>
      <c r="B31" s="73" t="s">
        <v>378</v>
      </c>
      <c r="C31" s="74" t="s">
        <v>379</v>
      </c>
      <c r="D31" s="27" t="s">
        <v>380</v>
      </c>
      <c r="E31" s="28">
        <v>3333.68</v>
      </c>
      <c r="F31" s="29"/>
      <c r="G31" s="30">
        <f>ROUND(E31*F31,2)</f>
        <v>0</v>
      </c>
      <c r="H31" s="29"/>
      <c r="I31" s="30">
        <f>ROUND(E31*H31,2)</f>
        <v>0</v>
      </c>
      <c r="J31" s="29"/>
      <c r="K31" s="30">
        <f>ROUND(E31*J31,2)</f>
        <v>0</v>
      </c>
      <c r="L31" s="30">
        <v>21</v>
      </c>
      <c r="M31" s="30">
        <f>G31*(1+L31/100)</f>
        <v>0</v>
      </c>
      <c r="N31" s="30">
        <v>0</v>
      </c>
      <c r="O31" s="30">
        <f>ROUND(E31*N31,2)</f>
        <v>0</v>
      </c>
      <c r="P31" s="30">
        <v>0</v>
      </c>
      <c r="Q31" s="30">
        <f>ROUND(E31*P31,2)</f>
        <v>0</v>
      </c>
      <c r="R31" s="30" t="s">
        <v>353</v>
      </c>
      <c r="S31" s="30" t="s">
        <v>329</v>
      </c>
      <c r="T31" s="49" t="s">
        <v>330</v>
      </c>
      <c r="U31" s="35">
        <v>1.7999999999999999E-2</v>
      </c>
      <c r="V31" s="35">
        <f>ROUND(E31*U31,2)</f>
        <v>60.01</v>
      </c>
      <c r="W31" s="35"/>
      <c r="X31" s="49"/>
      <c r="Y31" s="52"/>
      <c r="Z31" s="52"/>
      <c r="AA31" s="52"/>
      <c r="AB31" s="52"/>
      <c r="AC31" s="52"/>
      <c r="AD31" s="52"/>
      <c r="AE31" s="52"/>
      <c r="AF31" s="52"/>
      <c r="AG31" s="52" t="s">
        <v>354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31"/>
      <c r="B32" s="32"/>
      <c r="C32" s="288" t="s">
        <v>381</v>
      </c>
      <c r="D32" s="289"/>
      <c r="E32" s="289"/>
      <c r="F32" s="289"/>
      <c r="G32" s="289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52"/>
      <c r="Z32" s="52"/>
      <c r="AA32" s="52"/>
      <c r="AB32" s="52"/>
      <c r="AC32" s="52"/>
      <c r="AD32" s="52"/>
      <c r="AE32" s="52"/>
      <c r="AF32" s="52"/>
      <c r="AG32" s="52" t="s">
        <v>356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31"/>
      <c r="B33" s="32"/>
      <c r="C33" s="230" t="s">
        <v>382</v>
      </c>
      <c r="D33" s="33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52"/>
      <c r="Z33" s="52"/>
      <c r="AA33" s="52"/>
      <c r="AB33" s="52"/>
      <c r="AC33" s="52"/>
      <c r="AD33" s="52"/>
      <c r="AE33" s="52"/>
      <c r="AF33" s="52"/>
      <c r="AG33" s="52" t="s">
        <v>358</v>
      </c>
      <c r="AH33" s="52">
        <v>0</v>
      </c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31"/>
      <c r="B34" s="32"/>
      <c r="C34" s="230" t="s">
        <v>383</v>
      </c>
      <c r="D34" s="33"/>
      <c r="E34" s="34">
        <v>3333.68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52"/>
      <c r="Z34" s="52"/>
      <c r="AA34" s="52"/>
      <c r="AB34" s="52"/>
      <c r="AC34" s="52"/>
      <c r="AD34" s="52"/>
      <c r="AE34" s="52"/>
      <c r="AF34" s="52"/>
      <c r="AG34" s="52" t="s">
        <v>358</v>
      </c>
      <c r="AH34" s="52">
        <v>0</v>
      </c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x14ac:dyDescent="0.2">
      <c r="A35" s="18" t="s">
        <v>324</v>
      </c>
      <c r="B35" s="19" t="s">
        <v>101</v>
      </c>
      <c r="C35" s="20" t="s">
        <v>102</v>
      </c>
      <c r="D35" s="21"/>
      <c r="E35" s="22"/>
      <c r="F35" s="23"/>
      <c r="G35" s="23">
        <f>SUMIF(AG36:AG141,"&lt;&gt;NOR",G36:G141)</f>
        <v>0</v>
      </c>
      <c r="H35" s="23"/>
      <c r="I35" s="23">
        <f>SUM(I36:I141)</f>
        <v>0</v>
      </c>
      <c r="J35" s="23"/>
      <c r="K35" s="23">
        <f>SUM(K36:K141)</f>
        <v>0</v>
      </c>
      <c r="L35" s="23"/>
      <c r="M35" s="23">
        <f>SUM(M36:M141)</f>
        <v>0</v>
      </c>
      <c r="N35" s="23"/>
      <c r="O35" s="23">
        <f>SUM(O36:O141)</f>
        <v>374.97000000000008</v>
      </c>
      <c r="P35" s="23"/>
      <c r="Q35" s="23">
        <f>SUM(Q36:Q141)</f>
        <v>0</v>
      </c>
      <c r="R35" s="23"/>
      <c r="S35" s="23"/>
      <c r="T35" s="46"/>
      <c r="U35" s="47"/>
      <c r="V35" s="47">
        <f>SUM(V36:V141)</f>
        <v>2155.88</v>
      </c>
      <c r="W35" s="47"/>
      <c r="X35" s="46"/>
      <c r="AG35" t="s">
        <v>325</v>
      </c>
    </row>
    <row r="36" spans="1:60" outlineLevel="1" x14ac:dyDescent="0.2">
      <c r="A36" s="72">
        <v>6</v>
      </c>
      <c r="B36" s="73" t="s">
        <v>384</v>
      </c>
      <c r="C36" s="74" t="s">
        <v>385</v>
      </c>
      <c r="D36" s="27" t="s">
        <v>380</v>
      </c>
      <c r="E36" s="28">
        <v>89.8005</v>
      </c>
      <c r="F36" s="29"/>
      <c r="G36" s="30">
        <f>ROUND(E36*F36,2)</f>
        <v>0</v>
      </c>
      <c r="H36" s="29"/>
      <c r="I36" s="30">
        <f>ROUND(E36*H36,2)</f>
        <v>0</v>
      </c>
      <c r="J36" s="29"/>
      <c r="K36" s="30">
        <f>ROUND(E36*J36,2)</f>
        <v>0</v>
      </c>
      <c r="L36" s="30">
        <v>21</v>
      </c>
      <c r="M36" s="30">
        <f>G36*(1+L36/100)</f>
        <v>0</v>
      </c>
      <c r="N36" s="30">
        <v>0.48470000000000002</v>
      </c>
      <c r="O36" s="30">
        <f>ROUND(E36*N36,2)</f>
        <v>43.53</v>
      </c>
      <c r="P36" s="30">
        <v>0</v>
      </c>
      <c r="Q36" s="30">
        <f>ROUND(E36*P36,2)</f>
        <v>0</v>
      </c>
      <c r="R36" s="30" t="s">
        <v>386</v>
      </c>
      <c r="S36" s="30" t="s">
        <v>329</v>
      </c>
      <c r="T36" s="49" t="s">
        <v>330</v>
      </c>
      <c r="U36" s="35">
        <v>0.69799999999999995</v>
      </c>
      <c r="V36" s="35">
        <f>ROUND(E36*U36,2)</f>
        <v>62.68</v>
      </c>
      <c r="W36" s="35"/>
      <c r="X36" s="49"/>
      <c r="Y36" s="52"/>
      <c r="Z36" s="52"/>
      <c r="AA36" s="52"/>
      <c r="AB36" s="52"/>
      <c r="AC36" s="52"/>
      <c r="AD36" s="52"/>
      <c r="AE36" s="52"/>
      <c r="AF36" s="52"/>
      <c r="AG36" s="52" t="s">
        <v>354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31"/>
      <c r="B37" s="32"/>
      <c r="C37" s="288" t="s">
        <v>387</v>
      </c>
      <c r="D37" s="289"/>
      <c r="E37" s="289"/>
      <c r="F37" s="289"/>
      <c r="G37" s="28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52"/>
      <c r="Z37" s="52"/>
      <c r="AA37" s="52"/>
      <c r="AB37" s="52"/>
      <c r="AC37" s="52"/>
      <c r="AD37" s="52"/>
      <c r="AE37" s="52"/>
      <c r="AF37" s="52"/>
      <c r="AG37" s="52" t="s">
        <v>356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31"/>
      <c r="B38" s="32"/>
      <c r="C38" s="230" t="s">
        <v>388</v>
      </c>
      <c r="D38" s="33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52"/>
      <c r="Z38" s="52"/>
      <c r="AA38" s="52"/>
      <c r="AB38" s="52"/>
      <c r="AC38" s="52"/>
      <c r="AD38" s="52"/>
      <c r="AE38" s="52"/>
      <c r="AF38" s="52"/>
      <c r="AG38" s="52" t="s">
        <v>358</v>
      </c>
      <c r="AH38" s="52">
        <v>0</v>
      </c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31"/>
      <c r="B39" s="32"/>
      <c r="C39" s="230" t="s">
        <v>389</v>
      </c>
      <c r="D39" s="33"/>
      <c r="E39" s="34">
        <v>74.519499999999994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52"/>
      <c r="Z39" s="52"/>
      <c r="AA39" s="52"/>
      <c r="AB39" s="52"/>
      <c r="AC39" s="52"/>
      <c r="AD39" s="52"/>
      <c r="AE39" s="52"/>
      <c r="AF39" s="52"/>
      <c r="AG39" s="52" t="s">
        <v>358</v>
      </c>
      <c r="AH39" s="52">
        <v>0</v>
      </c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31"/>
      <c r="B40" s="32"/>
      <c r="C40" s="230" t="s">
        <v>390</v>
      </c>
      <c r="D40" s="33"/>
      <c r="E40" s="34">
        <v>15.281000000000001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52"/>
      <c r="Z40" s="52"/>
      <c r="AA40" s="52"/>
      <c r="AB40" s="52"/>
      <c r="AC40" s="52"/>
      <c r="AD40" s="52"/>
      <c r="AE40" s="52"/>
      <c r="AF40" s="52"/>
      <c r="AG40" s="52" t="s">
        <v>358</v>
      </c>
      <c r="AH40" s="52">
        <v>0</v>
      </c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ht="33.75" outlineLevel="1" x14ac:dyDescent="0.2">
      <c r="A41" s="24">
        <v>7</v>
      </c>
      <c r="B41" s="25" t="s">
        <v>391</v>
      </c>
      <c r="C41" s="26" t="s">
        <v>392</v>
      </c>
      <c r="D41" s="27" t="s">
        <v>380</v>
      </c>
      <c r="E41" s="28">
        <v>298.66250000000002</v>
      </c>
      <c r="F41" s="29"/>
      <c r="G41" s="30">
        <f>ROUND(E41*F41,2)</f>
        <v>0</v>
      </c>
      <c r="H41" s="29"/>
      <c r="I41" s="30">
        <f>ROUND(E41*H41,2)</f>
        <v>0</v>
      </c>
      <c r="J41" s="29"/>
      <c r="K41" s="30">
        <f>ROUND(E41*J41,2)</f>
        <v>0</v>
      </c>
      <c r="L41" s="30">
        <v>21</v>
      </c>
      <c r="M41" s="30">
        <f>G41*(1+L41/100)</f>
        <v>0</v>
      </c>
      <c r="N41" s="30">
        <v>0.29017999999999999</v>
      </c>
      <c r="O41" s="30">
        <f>ROUND(E41*N41,2)</f>
        <v>86.67</v>
      </c>
      <c r="P41" s="30">
        <v>0</v>
      </c>
      <c r="Q41" s="30">
        <f>ROUND(E41*P41,2)</f>
        <v>0</v>
      </c>
      <c r="R41" s="30" t="s">
        <v>386</v>
      </c>
      <c r="S41" s="30" t="s">
        <v>329</v>
      </c>
      <c r="T41" s="49" t="s">
        <v>330</v>
      </c>
      <c r="U41" s="35">
        <v>0.87</v>
      </c>
      <c r="V41" s="35">
        <f>ROUND(E41*U41,2)</f>
        <v>259.83999999999997</v>
      </c>
      <c r="W41" s="35"/>
      <c r="X41" s="50"/>
      <c r="Y41" s="52"/>
      <c r="Z41" s="52"/>
      <c r="AA41" s="52"/>
      <c r="AB41" s="52"/>
      <c r="AC41" s="52"/>
      <c r="AD41" s="52"/>
      <c r="AE41" s="52"/>
      <c r="AF41" s="52"/>
      <c r="AG41" s="52" t="s">
        <v>354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31"/>
      <c r="B42" s="32"/>
      <c r="C42" s="230" t="s">
        <v>393</v>
      </c>
      <c r="D42" s="33"/>
      <c r="E42" s="3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52"/>
      <c r="Z42" s="52"/>
      <c r="AA42" s="52"/>
      <c r="AB42" s="52"/>
      <c r="AC42" s="52"/>
      <c r="AD42" s="52"/>
      <c r="AE42" s="52"/>
      <c r="AF42" s="52"/>
      <c r="AG42" s="52" t="s">
        <v>358</v>
      </c>
      <c r="AH42" s="52">
        <v>0</v>
      </c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31"/>
      <c r="B43" s="32"/>
      <c r="C43" s="230" t="s">
        <v>394</v>
      </c>
      <c r="D43" s="33"/>
      <c r="E43" s="34">
        <v>178.70400000000001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52"/>
      <c r="Z43" s="52"/>
      <c r="AA43" s="52"/>
      <c r="AB43" s="52"/>
      <c r="AC43" s="52"/>
      <c r="AD43" s="52"/>
      <c r="AE43" s="52"/>
      <c r="AF43" s="52"/>
      <c r="AG43" s="52" t="s">
        <v>358</v>
      </c>
      <c r="AH43" s="52">
        <v>0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31"/>
      <c r="B44" s="32"/>
      <c r="C44" s="230" t="s">
        <v>395</v>
      </c>
      <c r="D44" s="33"/>
      <c r="E44" s="34">
        <v>-16.794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52"/>
      <c r="Z44" s="52"/>
      <c r="AA44" s="52"/>
      <c r="AB44" s="52"/>
      <c r="AC44" s="52"/>
      <c r="AD44" s="52"/>
      <c r="AE44" s="52"/>
      <c r="AF44" s="52"/>
      <c r="AG44" s="52" t="s">
        <v>358</v>
      </c>
      <c r="AH44" s="52">
        <v>0</v>
      </c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31"/>
      <c r="B45" s="32"/>
      <c r="C45" s="230" t="s">
        <v>396</v>
      </c>
      <c r="D45" s="33"/>
      <c r="E45" s="34">
        <v>41.958750000000002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52"/>
      <c r="Z45" s="52"/>
      <c r="AA45" s="52"/>
      <c r="AB45" s="52"/>
      <c r="AC45" s="52"/>
      <c r="AD45" s="52"/>
      <c r="AE45" s="52"/>
      <c r="AF45" s="52"/>
      <c r="AG45" s="52" t="s">
        <v>358</v>
      </c>
      <c r="AH45" s="52">
        <v>0</v>
      </c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31"/>
      <c r="B46" s="32"/>
      <c r="C46" s="230" t="s">
        <v>397</v>
      </c>
      <c r="D46" s="33"/>
      <c r="E46" s="34">
        <v>-4.2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52"/>
      <c r="Z46" s="52"/>
      <c r="AA46" s="52"/>
      <c r="AB46" s="52"/>
      <c r="AC46" s="52"/>
      <c r="AD46" s="52"/>
      <c r="AE46" s="52"/>
      <c r="AF46" s="52"/>
      <c r="AG46" s="52" t="s">
        <v>358</v>
      </c>
      <c r="AH46" s="52">
        <v>0</v>
      </c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31"/>
      <c r="B47" s="32"/>
      <c r="C47" s="230" t="s">
        <v>398</v>
      </c>
      <c r="D47" s="33"/>
      <c r="E47" s="34">
        <v>37.825000000000003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52"/>
      <c r="Z47" s="52"/>
      <c r="AA47" s="52"/>
      <c r="AB47" s="52"/>
      <c r="AC47" s="52"/>
      <c r="AD47" s="52"/>
      <c r="AE47" s="52"/>
      <c r="AF47" s="52"/>
      <c r="AG47" s="52" t="s">
        <v>358</v>
      </c>
      <c r="AH47" s="52">
        <v>0</v>
      </c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31"/>
      <c r="B48" s="32"/>
      <c r="C48" s="230" t="s">
        <v>399</v>
      </c>
      <c r="D48" s="33"/>
      <c r="E48" s="34">
        <v>80.665000000000006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52"/>
      <c r="Z48" s="52"/>
      <c r="AA48" s="52"/>
      <c r="AB48" s="52"/>
      <c r="AC48" s="52"/>
      <c r="AD48" s="52"/>
      <c r="AE48" s="52"/>
      <c r="AF48" s="52"/>
      <c r="AG48" s="52" t="s">
        <v>358</v>
      </c>
      <c r="AH48" s="52">
        <v>0</v>
      </c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31"/>
      <c r="B49" s="32"/>
      <c r="C49" s="230" t="s">
        <v>400</v>
      </c>
      <c r="D49" s="33"/>
      <c r="E49" s="34">
        <v>-19.49625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52"/>
      <c r="Z49" s="52"/>
      <c r="AA49" s="52"/>
      <c r="AB49" s="52"/>
      <c r="AC49" s="52"/>
      <c r="AD49" s="52"/>
      <c r="AE49" s="52"/>
      <c r="AF49" s="52"/>
      <c r="AG49" s="52" t="s">
        <v>358</v>
      </c>
      <c r="AH49" s="52">
        <v>0</v>
      </c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ht="22.5" outlineLevel="1" x14ac:dyDescent="0.2">
      <c r="A50" s="72">
        <v>8</v>
      </c>
      <c r="B50" s="73" t="s">
        <v>401</v>
      </c>
      <c r="C50" s="74" t="s">
        <v>402</v>
      </c>
      <c r="D50" s="27" t="s">
        <v>380</v>
      </c>
      <c r="E50" s="28">
        <v>58.098750000000003</v>
      </c>
      <c r="F50" s="29"/>
      <c r="G50" s="30">
        <f>ROUND(E50*F50,2)</f>
        <v>0</v>
      </c>
      <c r="H50" s="29"/>
      <c r="I50" s="30">
        <f>ROUND(E50*H50,2)</f>
        <v>0</v>
      </c>
      <c r="J50" s="29"/>
      <c r="K50" s="30">
        <f>ROUND(E50*J50,2)</f>
        <v>0</v>
      </c>
      <c r="L50" s="30">
        <v>21</v>
      </c>
      <c r="M50" s="30">
        <f>G50*(1+L50/100)</f>
        <v>0</v>
      </c>
      <c r="N50" s="30">
        <v>0.10630000000000001</v>
      </c>
      <c r="O50" s="30">
        <f>ROUND(E50*N50,2)</f>
        <v>6.18</v>
      </c>
      <c r="P50" s="30">
        <v>0</v>
      </c>
      <c r="Q50" s="30">
        <f>ROUND(E50*P50,2)</f>
        <v>0</v>
      </c>
      <c r="R50" s="30" t="s">
        <v>386</v>
      </c>
      <c r="S50" s="30" t="s">
        <v>329</v>
      </c>
      <c r="T50" s="49" t="s">
        <v>330</v>
      </c>
      <c r="U50" s="35">
        <v>0.58499999999999996</v>
      </c>
      <c r="V50" s="35">
        <f>ROUND(E50*U50,2)</f>
        <v>33.99</v>
      </c>
      <c r="W50" s="35"/>
      <c r="X50" s="49"/>
      <c r="Y50" s="52"/>
      <c r="Z50" s="52"/>
      <c r="AA50" s="52"/>
      <c r="AB50" s="52"/>
      <c r="AC50" s="52"/>
      <c r="AD50" s="52"/>
      <c r="AE50" s="52"/>
      <c r="AF50" s="52"/>
      <c r="AG50" s="52" t="s">
        <v>354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31"/>
      <c r="B51" s="32"/>
      <c r="C51" s="230" t="s">
        <v>393</v>
      </c>
      <c r="D51" s="33"/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52"/>
      <c r="Z51" s="52"/>
      <c r="AA51" s="52"/>
      <c r="AB51" s="52"/>
      <c r="AC51" s="52"/>
      <c r="AD51" s="52"/>
      <c r="AE51" s="52"/>
      <c r="AF51" s="52"/>
      <c r="AG51" s="52" t="s">
        <v>358</v>
      </c>
      <c r="AH51" s="52">
        <v>0</v>
      </c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31"/>
      <c r="B52" s="32"/>
      <c r="C52" s="230" t="s">
        <v>403</v>
      </c>
      <c r="D52" s="33"/>
      <c r="E52" s="34">
        <v>7.5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52"/>
      <c r="Z52" s="52"/>
      <c r="AA52" s="52"/>
      <c r="AB52" s="52"/>
      <c r="AC52" s="52"/>
      <c r="AD52" s="52"/>
      <c r="AE52" s="52"/>
      <c r="AF52" s="52"/>
      <c r="AG52" s="52" t="s">
        <v>358</v>
      </c>
      <c r="AH52" s="52">
        <v>0</v>
      </c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31"/>
      <c r="B53" s="32"/>
      <c r="C53" s="230" t="s">
        <v>404</v>
      </c>
      <c r="D53" s="33"/>
      <c r="E53" s="34">
        <v>50.598750000000003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52"/>
      <c r="Z53" s="52"/>
      <c r="AA53" s="52"/>
      <c r="AB53" s="52"/>
      <c r="AC53" s="52"/>
      <c r="AD53" s="52"/>
      <c r="AE53" s="52"/>
      <c r="AF53" s="52"/>
      <c r="AG53" s="52" t="s">
        <v>358</v>
      </c>
      <c r="AH53" s="52">
        <v>0</v>
      </c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ht="22.5" outlineLevel="1" x14ac:dyDescent="0.2">
      <c r="A54" s="72">
        <v>9</v>
      </c>
      <c r="B54" s="73" t="s">
        <v>405</v>
      </c>
      <c r="C54" s="74" t="s">
        <v>406</v>
      </c>
      <c r="D54" s="27" t="s">
        <v>380</v>
      </c>
      <c r="E54" s="28">
        <v>30.524999999999999</v>
      </c>
      <c r="F54" s="29"/>
      <c r="G54" s="30">
        <f>ROUND(E54*F54,2)</f>
        <v>0</v>
      </c>
      <c r="H54" s="29"/>
      <c r="I54" s="30">
        <f>ROUND(E54*H54,2)</f>
        <v>0</v>
      </c>
      <c r="J54" s="29"/>
      <c r="K54" s="30">
        <f>ROUND(E54*J54,2)</f>
        <v>0</v>
      </c>
      <c r="L54" s="30">
        <v>21</v>
      </c>
      <c r="M54" s="30">
        <f>G54*(1+L54/100)</f>
        <v>0</v>
      </c>
      <c r="N54" s="30">
        <v>0.13284000000000001</v>
      </c>
      <c r="O54" s="30">
        <f>ROUND(E54*N54,2)</f>
        <v>4.05</v>
      </c>
      <c r="P54" s="30">
        <v>0</v>
      </c>
      <c r="Q54" s="30">
        <f>ROUND(E54*P54,2)</f>
        <v>0</v>
      </c>
      <c r="R54" s="30" t="s">
        <v>386</v>
      </c>
      <c r="S54" s="30" t="s">
        <v>329</v>
      </c>
      <c r="T54" s="49" t="s">
        <v>330</v>
      </c>
      <c r="U54" s="35">
        <v>0.6492</v>
      </c>
      <c r="V54" s="35">
        <f>ROUND(E54*U54,2)</f>
        <v>19.82</v>
      </c>
      <c r="W54" s="35"/>
      <c r="X54" s="49"/>
      <c r="Y54" s="52"/>
      <c r="Z54" s="52"/>
      <c r="AA54" s="52"/>
      <c r="AB54" s="52"/>
      <c r="AC54" s="52"/>
      <c r="AD54" s="52"/>
      <c r="AE54" s="52"/>
      <c r="AF54" s="52"/>
      <c r="AG54" s="52" t="s">
        <v>354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31"/>
      <c r="B55" s="32"/>
      <c r="C55" s="230" t="s">
        <v>393</v>
      </c>
      <c r="D55" s="33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52"/>
      <c r="Z55" s="52"/>
      <c r="AA55" s="52"/>
      <c r="AB55" s="52"/>
      <c r="AC55" s="52"/>
      <c r="AD55" s="52"/>
      <c r="AE55" s="52"/>
      <c r="AF55" s="52"/>
      <c r="AG55" s="52" t="s">
        <v>358</v>
      </c>
      <c r="AH55" s="52">
        <v>0</v>
      </c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31"/>
      <c r="B56" s="32"/>
      <c r="C56" s="230" t="s">
        <v>407</v>
      </c>
      <c r="D56" s="33"/>
      <c r="E56" s="34">
        <v>3.75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52"/>
      <c r="Z56" s="52"/>
      <c r="AA56" s="52"/>
      <c r="AB56" s="52"/>
      <c r="AC56" s="52"/>
      <c r="AD56" s="52"/>
      <c r="AE56" s="52"/>
      <c r="AF56" s="52"/>
      <c r="AG56" s="52" t="s">
        <v>358</v>
      </c>
      <c r="AH56" s="52">
        <v>0</v>
      </c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31"/>
      <c r="B57" s="32"/>
      <c r="C57" s="230" t="s">
        <v>408</v>
      </c>
      <c r="D57" s="33"/>
      <c r="E57" s="34">
        <v>26.774999999999999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52"/>
      <c r="Z57" s="52"/>
      <c r="AA57" s="52"/>
      <c r="AB57" s="52"/>
      <c r="AC57" s="52"/>
      <c r="AD57" s="52"/>
      <c r="AE57" s="52"/>
      <c r="AF57" s="52"/>
      <c r="AG57" s="52" t="s">
        <v>358</v>
      </c>
      <c r="AH57" s="52">
        <v>0</v>
      </c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ht="22.5" outlineLevel="1" x14ac:dyDescent="0.2">
      <c r="A58" s="24">
        <v>10</v>
      </c>
      <c r="B58" s="25" t="s">
        <v>409</v>
      </c>
      <c r="C58" s="26" t="s">
        <v>410</v>
      </c>
      <c r="D58" s="27" t="s">
        <v>380</v>
      </c>
      <c r="E58" s="28">
        <v>451.69600000000003</v>
      </c>
      <c r="F58" s="29"/>
      <c r="G58" s="30">
        <f>ROUND(E58*F58,2)</f>
        <v>0</v>
      </c>
      <c r="H58" s="29"/>
      <c r="I58" s="30">
        <f>ROUND(E58*H58,2)</f>
        <v>0</v>
      </c>
      <c r="J58" s="29"/>
      <c r="K58" s="30">
        <f>ROUND(E58*J58,2)</f>
        <v>0</v>
      </c>
      <c r="L58" s="30">
        <v>21</v>
      </c>
      <c r="M58" s="30">
        <f>G58*(1+L58/100)</f>
        <v>0</v>
      </c>
      <c r="N58" s="30">
        <v>0.19028999999999999</v>
      </c>
      <c r="O58" s="30">
        <f>ROUND(E58*N58,2)</f>
        <v>85.95</v>
      </c>
      <c r="P58" s="30">
        <v>0</v>
      </c>
      <c r="Q58" s="30">
        <f>ROUND(E58*P58,2)</f>
        <v>0</v>
      </c>
      <c r="R58" s="30" t="s">
        <v>386</v>
      </c>
      <c r="S58" s="30" t="s">
        <v>329</v>
      </c>
      <c r="T58" s="49" t="s">
        <v>330</v>
      </c>
      <c r="U58" s="35">
        <v>0.57699999999999996</v>
      </c>
      <c r="V58" s="35">
        <f>ROUND(E58*U58,2)</f>
        <v>260.63</v>
      </c>
      <c r="W58" s="35"/>
      <c r="X58" s="50"/>
      <c r="Y58" s="52"/>
      <c r="Z58" s="52"/>
      <c r="AA58" s="52"/>
      <c r="AB58" s="52"/>
      <c r="AC58" s="52"/>
      <c r="AD58" s="52"/>
      <c r="AE58" s="52"/>
      <c r="AF58" s="52"/>
      <c r="AG58" s="52" t="s">
        <v>354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31"/>
      <c r="B59" s="32"/>
      <c r="C59" s="288" t="s">
        <v>411</v>
      </c>
      <c r="D59" s="289"/>
      <c r="E59" s="289"/>
      <c r="F59" s="289"/>
      <c r="G59" s="289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52"/>
      <c r="Z59" s="52"/>
      <c r="AA59" s="52"/>
      <c r="AB59" s="52"/>
      <c r="AC59" s="52"/>
      <c r="AD59" s="52"/>
      <c r="AE59" s="52"/>
      <c r="AF59" s="52"/>
      <c r="AG59" s="52" t="s">
        <v>356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31"/>
      <c r="B60" s="32"/>
      <c r="C60" s="230" t="s">
        <v>393</v>
      </c>
      <c r="D60" s="33"/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52"/>
      <c r="Z60" s="52"/>
      <c r="AA60" s="52"/>
      <c r="AB60" s="52"/>
      <c r="AC60" s="52"/>
      <c r="AD60" s="52"/>
      <c r="AE60" s="52"/>
      <c r="AF60" s="52"/>
      <c r="AG60" s="52" t="s">
        <v>358</v>
      </c>
      <c r="AH60" s="52">
        <v>0</v>
      </c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31"/>
      <c r="B61" s="32"/>
      <c r="C61" s="230" t="s">
        <v>412</v>
      </c>
      <c r="D61" s="33"/>
      <c r="E61" s="34">
        <v>324.08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52"/>
      <c r="Z61" s="52"/>
      <c r="AA61" s="52"/>
      <c r="AB61" s="52"/>
      <c r="AC61" s="52"/>
      <c r="AD61" s="52"/>
      <c r="AE61" s="52"/>
      <c r="AF61" s="52"/>
      <c r="AG61" s="52" t="s">
        <v>358</v>
      </c>
      <c r="AH61" s="52">
        <v>0</v>
      </c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ht="22.5" outlineLevel="1" x14ac:dyDescent="0.2">
      <c r="A62" s="31"/>
      <c r="B62" s="32"/>
      <c r="C62" s="230" t="s">
        <v>413</v>
      </c>
      <c r="D62" s="33"/>
      <c r="E62" s="34">
        <v>-89.002499999999998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52"/>
      <c r="Z62" s="52"/>
      <c r="AA62" s="52"/>
      <c r="AB62" s="52"/>
      <c r="AC62" s="52"/>
      <c r="AD62" s="52"/>
      <c r="AE62" s="52"/>
      <c r="AF62" s="52"/>
      <c r="AG62" s="52" t="s">
        <v>358</v>
      </c>
      <c r="AH62" s="52">
        <v>0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31"/>
      <c r="B63" s="32"/>
      <c r="C63" s="230" t="s">
        <v>414</v>
      </c>
      <c r="D63" s="33"/>
      <c r="E63" s="34">
        <v>211.88749999999999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52"/>
      <c r="Z63" s="52"/>
      <c r="AA63" s="52"/>
      <c r="AB63" s="52"/>
      <c r="AC63" s="52"/>
      <c r="AD63" s="52"/>
      <c r="AE63" s="52"/>
      <c r="AF63" s="52"/>
      <c r="AG63" s="52" t="s">
        <v>358</v>
      </c>
      <c r="AH63" s="52">
        <v>0</v>
      </c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31"/>
      <c r="B64" s="32"/>
      <c r="C64" s="230" t="s">
        <v>415</v>
      </c>
      <c r="D64" s="33"/>
      <c r="E64" s="34">
        <v>-9.4030000000000005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52"/>
      <c r="Z64" s="52"/>
      <c r="AA64" s="52"/>
      <c r="AB64" s="52"/>
      <c r="AC64" s="52"/>
      <c r="AD64" s="52"/>
      <c r="AE64" s="52"/>
      <c r="AF64" s="52"/>
      <c r="AG64" s="52" t="s">
        <v>358</v>
      </c>
      <c r="AH64" s="52">
        <v>0</v>
      </c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31"/>
      <c r="B65" s="32"/>
      <c r="C65" s="230" t="s">
        <v>416</v>
      </c>
      <c r="D65" s="33"/>
      <c r="E65" s="34">
        <v>14.134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52"/>
      <c r="Z65" s="52"/>
      <c r="AA65" s="52"/>
      <c r="AB65" s="52"/>
      <c r="AC65" s="52"/>
      <c r="AD65" s="52"/>
      <c r="AE65" s="52"/>
      <c r="AF65" s="52"/>
      <c r="AG65" s="52" t="s">
        <v>358</v>
      </c>
      <c r="AH65" s="52">
        <v>0</v>
      </c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72">
        <v>11</v>
      </c>
      <c r="B66" s="73" t="s">
        <v>417</v>
      </c>
      <c r="C66" s="74" t="s">
        <v>418</v>
      </c>
      <c r="D66" s="27" t="s">
        <v>419</v>
      </c>
      <c r="E66" s="28">
        <v>0.78722000000000003</v>
      </c>
      <c r="F66" s="29"/>
      <c r="G66" s="30">
        <f>ROUND(E66*F66,2)</f>
        <v>0</v>
      </c>
      <c r="H66" s="29"/>
      <c r="I66" s="30">
        <f>ROUND(E66*H66,2)</f>
        <v>0</v>
      </c>
      <c r="J66" s="29"/>
      <c r="K66" s="30">
        <f>ROUND(E66*J66,2)</f>
        <v>0</v>
      </c>
      <c r="L66" s="30">
        <v>21</v>
      </c>
      <c r="M66" s="30">
        <f>G66*(1+L66/100)</f>
        <v>0</v>
      </c>
      <c r="N66" s="30">
        <v>1.0202899999999999</v>
      </c>
      <c r="O66" s="30">
        <f>ROUND(E66*N66,2)</f>
        <v>0.8</v>
      </c>
      <c r="P66" s="30">
        <v>0</v>
      </c>
      <c r="Q66" s="30">
        <f>ROUND(E66*P66,2)</f>
        <v>0</v>
      </c>
      <c r="R66" s="30" t="s">
        <v>386</v>
      </c>
      <c r="S66" s="30" t="s">
        <v>329</v>
      </c>
      <c r="T66" s="49" t="s">
        <v>330</v>
      </c>
      <c r="U66" s="35">
        <v>25.271000000000001</v>
      </c>
      <c r="V66" s="35">
        <f>ROUND(E66*U66,2)</f>
        <v>19.89</v>
      </c>
      <c r="W66" s="35"/>
      <c r="X66" s="49"/>
      <c r="Y66" s="52"/>
      <c r="Z66" s="52"/>
      <c r="AA66" s="52"/>
      <c r="AB66" s="52"/>
      <c r="AC66" s="52"/>
      <c r="AD66" s="52"/>
      <c r="AE66" s="52"/>
      <c r="AF66" s="52"/>
      <c r="AG66" s="52" t="s">
        <v>354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31"/>
      <c r="B67" s="32"/>
      <c r="C67" s="288" t="s">
        <v>420</v>
      </c>
      <c r="D67" s="289"/>
      <c r="E67" s="289"/>
      <c r="F67" s="289"/>
      <c r="G67" s="289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52"/>
      <c r="Z67" s="52"/>
      <c r="AA67" s="52"/>
      <c r="AB67" s="52"/>
      <c r="AC67" s="52"/>
      <c r="AD67" s="52"/>
      <c r="AE67" s="52"/>
      <c r="AF67" s="52"/>
      <c r="AG67" s="52" t="s">
        <v>356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31"/>
      <c r="B68" s="32"/>
      <c r="C68" s="230" t="s">
        <v>388</v>
      </c>
      <c r="D68" s="33"/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52"/>
      <c r="Z68" s="52"/>
      <c r="AA68" s="52"/>
      <c r="AB68" s="52"/>
      <c r="AC68" s="52"/>
      <c r="AD68" s="52"/>
      <c r="AE68" s="52"/>
      <c r="AF68" s="52"/>
      <c r="AG68" s="52" t="s">
        <v>358</v>
      </c>
      <c r="AH68" s="52">
        <v>0</v>
      </c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31"/>
      <c r="B69" s="32"/>
      <c r="C69" s="230" t="s">
        <v>421</v>
      </c>
      <c r="D69" s="33"/>
      <c r="E69" s="34">
        <v>0.57738999999999996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52"/>
      <c r="Z69" s="52"/>
      <c r="AA69" s="52"/>
      <c r="AB69" s="52"/>
      <c r="AC69" s="52"/>
      <c r="AD69" s="52"/>
      <c r="AE69" s="52"/>
      <c r="AF69" s="52"/>
      <c r="AG69" s="52" t="s">
        <v>358</v>
      </c>
      <c r="AH69" s="52">
        <v>0</v>
      </c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31"/>
      <c r="B70" s="32"/>
      <c r="C70" s="230" t="s">
        <v>422</v>
      </c>
      <c r="D70" s="33"/>
      <c r="E70" s="34">
        <v>0.20982999999999999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52"/>
      <c r="Z70" s="52"/>
      <c r="AA70" s="52"/>
      <c r="AB70" s="52"/>
      <c r="AC70" s="52"/>
      <c r="AD70" s="52"/>
      <c r="AE70" s="52"/>
      <c r="AF70" s="52"/>
      <c r="AG70" s="52" t="s">
        <v>358</v>
      </c>
      <c r="AH70" s="52">
        <v>0</v>
      </c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ht="22.5" outlineLevel="1" x14ac:dyDescent="0.2">
      <c r="A71" s="24">
        <v>12</v>
      </c>
      <c r="B71" s="25" t="s">
        <v>423</v>
      </c>
      <c r="C71" s="26" t="s">
        <v>424</v>
      </c>
      <c r="D71" s="27" t="s">
        <v>425</v>
      </c>
      <c r="E71" s="28">
        <v>1</v>
      </c>
      <c r="F71" s="29"/>
      <c r="G71" s="30">
        <f>ROUND(E71*F71,2)</f>
        <v>0</v>
      </c>
      <c r="H71" s="29"/>
      <c r="I71" s="30">
        <f>ROUND(E71*H71,2)</f>
        <v>0</v>
      </c>
      <c r="J71" s="29"/>
      <c r="K71" s="30">
        <f>ROUND(E71*J71,2)</f>
        <v>0</v>
      </c>
      <c r="L71" s="30">
        <v>21</v>
      </c>
      <c r="M71" s="30">
        <f>G71*(1+L71/100)</f>
        <v>0</v>
      </c>
      <c r="N71" s="30">
        <v>7.2239999999999999E-2</v>
      </c>
      <c r="O71" s="30">
        <f>ROUND(E71*N71,2)</f>
        <v>7.0000000000000007E-2</v>
      </c>
      <c r="P71" s="30">
        <v>0</v>
      </c>
      <c r="Q71" s="30">
        <f>ROUND(E71*P71,2)</f>
        <v>0</v>
      </c>
      <c r="R71" s="30" t="s">
        <v>386</v>
      </c>
      <c r="S71" s="30" t="s">
        <v>329</v>
      </c>
      <c r="T71" s="49" t="s">
        <v>330</v>
      </c>
      <c r="U71" s="35">
        <v>0.24199999999999999</v>
      </c>
      <c r="V71" s="35">
        <f>ROUND(E71*U71,2)</f>
        <v>0.24</v>
      </c>
      <c r="W71" s="35"/>
      <c r="X71" s="50"/>
      <c r="Y71" s="52"/>
      <c r="Z71" s="52"/>
      <c r="AA71" s="52"/>
      <c r="AB71" s="52"/>
      <c r="AC71" s="52"/>
      <c r="AD71" s="52"/>
      <c r="AE71" s="52"/>
      <c r="AF71" s="52"/>
      <c r="AG71" s="52" t="s">
        <v>354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31"/>
      <c r="B72" s="32"/>
      <c r="C72" s="230" t="s">
        <v>393</v>
      </c>
      <c r="D72" s="33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52"/>
      <c r="Z72" s="52"/>
      <c r="AA72" s="52"/>
      <c r="AB72" s="52"/>
      <c r="AC72" s="52"/>
      <c r="AD72" s="52"/>
      <c r="AE72" s="52"/>
      <c r="AF72" s="52"/>
      <c r="AG72" s="52" t="s">
        <v>358</v>
      </c>
      <c r="AH72" s="52">
        <v>0</v>
      </c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31"/>
      <c r="B73" s="32"/>
      <c r="C73" s="230" t="s">
        <v>426</v>
      </c>
      <c r="D73" s="33"/>
      <c r="E73" s="34">
        <v>1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52"/>
      <c r="Z73" s="52"/>
      <c r="AA73" s="52"/>
      <c r="AB73" s="52"/>
      <c r="AC73" s="52"/>
      <c r="AD73" s="52"/>
      <c r="AE73" s="52"/>
      <c r="AF73" s="52"/>
      <c r="AG73" s="52" t="s">
        <v>358</v>
      </c>
      <c r="AH73" s="52">
        <v>0</v>
      </c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ht="22.5" outlineLevel="1" x14ac:dyDescent="0.2">
      <c r="A74" s="24">
        <v>13</v>
      </c>
      <c r="B74" s="25" t="s">
        <v>427</v>
      </c>
      <c r="C74" s="26" t="s">
        <v>428</v>
      </c>
      <c r="D74" s="27" t="s">
        <v>425</v>
      </c>
      <c r="E74" s="28">
        <v>2</v>
      </c>
      <c r="F74" s="29"/>
      <c r="G74" s="30">
        <f>ROUND(E74*F74,2)</f>
        <v>0</v>
      </c>
      <c r="H74" s="29"/>
      <c r="I74" s="30">
        <f>ROUND(E74*H74,2)</f>
        <v>0</v>
      </c>
      <c r="J74" s="29"/>
      <c r="K74" s="30">
        <f>ROUND(E74*J74,2)</f>
        <v>0</v>
      </c>
      <c r="L74" s="30">
        <v>21</v>
      </c>
      <c r="M74" s="30">
        <f>G74*(1+L74/100)</f>
        <v>0</v>
      </c>
      <c r="N74" s="30">
        <v>8.9649999999999994E-2</v>
      </c>
      <c r="O74" s="30">
        <f>ROUND(E74*N74,2)</f>
        <v>0.18</v>
      </c>
      <c r="P74" s="30">
        <v>0</v>
      </c>
      <c r="Q74" s="30">
        <f>ROUND(E74*P74,2)</f>
        <v>0</v>
      </c>
      <c r="R74" s="30" t="s">
        <v>386</v>
      </c>
      <c r="S74" s="30" t="s">
        <v>329</v>
      </c>
      <c r="T74" s="49" t="s">
        <v>330</v>
      </c>
      <c r="U74" s="35">
        <v>0.30099999999999999</v>
      </c>
      <c r="V74" s="35">
        <f>ROUND(E74*U74,2)</f>
        <v>0.6</v>
      </c>
      <c r="W74" s="35"/>
      <c r="X74" s="50"/>
      <c r="Y74" s="52"/>
      <c r="Z74" s="52"/>
      <c r="AA74" s="52"/>
      <c r="AB74" s="52"/>
      <c r="AC74" s="52"/>
      <c r="AD74" s="52"/>
      <c r="AE74" s="52"/>
      <c r="AF74" s="52"/>
      <c r="AG74" s="52" t="s">
        <v>354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31"/>
      <c r="B75" s="32"/>
      <c r="C75" s="230" t="s">
        <v>393</v>
      </c>
      <c r="D75" s="33"/>
      <c r="E75" s="34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52"/>
      <c r="Z75" s="52"/>
      <c r="AA75" s="52"/>
      <c r="AB75" s="52"/>
      <c r="AC75" s="52"/>
      <c r="AD75" s="52"/>
      <c r="AE75" s="52"/>
      <c r="AF75" s="52"/>
      <c r="AG75" s="52" t="s">
        <v>358</v>
      </c>
      <c r="AH75" s="52">
        <v>0</v>
      </c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31"/>
      <c r="B76" s="32"/>
      <c r="C76" s="230" t="s">
        <v>429</v>
      </c>
      <c r="D76" s="33"/>
      <c r="E76" s="34">
        <v>2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52"/>
      <c r="Z76" s="52"/>
      <c r="AA76" s="52"/>
      <c r="AB76" s="52"/>
      <c r="AC76" s="52"/>
      <c r="AD76" s="52"/>
      <c r="AE76" s="52"/>
      <c r="AF76" s="52"/>
      <c r="AG76" s="52" t="s">
        <v>358</v>
      </c>
      <c r="AH76" s="52">
        <v>0</v>
      </c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ht="22.5" outlineLevel="1" x14ac:dyDescent="0.2">
      <c r="A77" s="24">
        <v>14</v>
      </c>
      <c r="B77" s="25" t="s">
        <v>430</v>
      </c>
      <c r="C77" s="26" t="s">
        <v>431</v>
      </c>
      <c r="D77" s="27" t="s">
        <v>425</v>
      </c>
      <c r="E77" s="28">
        <v>1</v>
      </c>
      <c r="F77" s="29"/>
      <c r="G77" s="30">
        <f>ROUND(E77*F77,2)</f>
        <v>0</v>
      </c>
      <c r="H77" s="29"/>
      <c r="I77" s="30">
        <f>ROUND(E77*H77,2)</f>
        <v>0</v>
      </c>
      <c r="J77" s="29"/>
      <c r="K77" s="30">
        <v>0</v>
      </c>
      <c r="L77" s="30">
        <v>21</v>
      </c>
      <c r="M77" s="30">
        <f>G77*(1+L77/100)</f>
        <v>0</v>
      </c>
      <c r="N77" s="30">
        <v>0.14509</v>
      </c>
      <c r="O77" s="30">
        <f>ROUND(E77*N77,2)</f>
        <v>0.15</v>
      </c>
      <c r="P77" s="30">
        <v>0</v>
      </c>
      <c r="Q77" s="30">
        <f>ROUND(E77*P77,2)</f>
        <v>0</v>
      </c>
      <c r="R77" s="30" t="s">
        <v>386</v>
      </c>
      <c r="S77" s="30" t="s">
        <v>329</v>
      </c>
      <c r="T77" s="49" t="s">
        <v>330</v>
      </c>
      <c r="U77" s="35">
        <v>0.45600000000000002</v>
      </c>
      <c r="V77" s="35">
        <f>ROUND(E77*U77,2)</f>
        <v>0.46</v>
      </c>
      <c r="W77" s="35"/>
      <c r="X77" s="50"/>
      <c r="Y77" s="52"/>
      <c r="Z77" s="52"/>
      <c r="AA77" s="52"/>
      <c r="AB77" s="52"/>
      <c r="AC77" s="52"/>
      <c r="AD77" s="52"/>
      <c r="AE77" s="52"/>
      <c r="AF77" s="52"/>
      <c r="AG77" s="52" t="s">
        <v>354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31"/>
      <c r="B78" s="32"/>
      <c r="C78" s="230" t="s">
        <v>393</v>
      </c>
      <c r="D78" s="33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52"/>
      <c r="Z78" s="52"/>
      <c r="AA78" s="52"/>
      <c r="AB78" s="52"/>
      <c r="AC78" s="52"/>
      <c r="AD78" s="52"/>
      <c r="AE78" s="52"/>
      <c r="AF78" s="52"/>
      <c r="AG78" s="52" t="s">
        <v>358</v>
      </c>
      <c r="AH78" s="52">
        <v>0</v>
      </c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31"/>
      <c r="B79" s="32"/>
      <c r="C79" s="230" t="s">
        <v>426</v>
      </c>
      <c r="D79" s="33"/>
      <c r="E79" s="34">
        <v>1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52"/>
      <c r="Z79" s="52"/>
      <c r="AA79" s="52"/>
      <c r="AB79" s="52"/>
      <c r="AC79" s="52"/>
      <c r="AD79" s="52"/>
      <c r="AE79" s="52"/>
      <c r="AF79" s="52"/>
      <c r="AG79" s="52" t="s">
        <v>358</v>
      </c>
      <c r="AH79" s="52">
        <v>0</v>
      </c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ht="22.5" outlineLevel="1" x14ac:dyDescent="0.2">
      <c r="A80" s="72">
        <v>15</v>
      </c>
      <c r="B80" s="73" t="s">
        <v>432</v>
      </c>
      <c r="C80" s="74" t="s">
        <v>433</v>
      </c>
      <c r="D80" s="27" t="s">
        <v>425</v>
      </c>
      <c r="E80" s="28">
        <v>9</v>
      </c>
      <c r="F80" s="29"/>
      <c r="G80" s="30">
        <f>ROUND(E80*F80,2)</f>
        <v>0</v>
      </c>
      <c r="H80" s="29"/>
      <c r="I80" s="30">
        <f>ROUND(E80*H80,2)</f>
        <v>0</v>
      </c>
      <c r="J80" s="29"/>
      <c r="K80" s="30">
        <f>ROUND(E80*J80,2)</f>
        <v>0</v>
      </c>
      <c r="L80" s="30">
        <v>21</v>
      </c>
      <c r="M80" s="30">
        <f>G80*(1+L80/100)</f>
        <v>0</v>
      </c>
      <c r="N80" s="30">
        <v>4.5289999999999997E-2</v>
      </c>
      <c r="O80" s="30">
        <f>ROUND(E80*N80,2)</f>
        <v>0.41</v>
      </c>
      <c r="P80" s="30">
        <v>0</v>
      </c>
      <c r="Q80" s="30">
        <f>ROUND(E80*P80,2)</f>
        <v>0</v>
      </c>
      <c r="R80" s="30" t="s">
        <v>386</v>
      </c>
      <c r="S80" s="30" t="s">
        <v>329</v>
      </c>
      <c r="T80" s="49" t="s">
        <v>330</v>
      </c>
      <c r="U80" s="35">
        <v>0.2525</v>
      </c>
      <c r="V80" s="35">
        <f>ROUND(E80*U80,2)</f>
        <v>2.27</v>
      </c>
      <c r="W80" s="35"/>
      <c r="X80" s="49"/>
      <c r="Y80" s="52"/>
      <c r="Z80" s="52"/>
      <c r="AA80" s="52"/>
      <c r="AB80" s="52"/>
      <c r="AC80" s="52"/>
      <c r="AD80" s="52"/>
      <c r="AE80" s="52"/>
      <c r="AF80" s="52"/>
      <c r="AG80" s="52" t="s">
        <v>354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31"/>
      <c r="B81" s="32"/>
      <c r="C81" s="230" t="s">
        <v>434</v>
      </c>
      <c r="D81" s="33"/>
      <c r="E81" s="34">
        <v>3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2"/>
      <c r="Z81" s="52"/>
      <c r="AA81" s="52"/>
      <c r="AB81" s="52"/>
      <c r="AC81" s="52"/>
      <c r="AD81" s="52"/>
      <c r="AE81" s="52"/>
      <c r="AF81" s="52"/>
      <c r="AG81" s="52" t="s">
        <v>358</v>
      </c>
      <c r="AH81" s="52">
        <v>0</v>
      </c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31"/>
      <c r="B82" s="32"/>
      <c r="C82" s="230" t="s">
        <v>435</v>
      </c>
      <c r="D82" s="33"/>
      <c r="E82" s="34">
        <v>3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52"/>
      <c r="Z82" s="52"/>
      <c r="AA82" s="52"/>
      <c r="AB82" s="52"/>
      <c r="AC82" s="52"/>
      <c r="AD82" s="52"/>
      <c r="AE82" s="52"/>
      <c r="AF82" s="52"/>
      <c r="AG82" s="52" t="s">
        <v>358</v>
      </c>
      <c r="AH82" s="52">
        <v>0</v>
      </c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31"/>
      <c r="B83" s="32"/>
      <c r="C83" s="230" t="s">
        <v>436</v>
      </c>
      <c r="D83" s="33"/>
      <c r="E83" s="34">
        <v>3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52"/>
      <c r="Z83" s="52"/>
      <c r="AA83" s="52"/>
      <c r="AB83" s="52"/>
      <c r="AC83" s="52"/>
      <c r="AD83" s="52"/>
      <c r="AE83" s="52"/>
      <c r="AF83" s="52"/>
      <c r="AG83" s="52" t="s">
        <v>358</v>
      </c>
      <c r="AH83" s="52">
        <v>0</v>
      </c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ht="22.5" outlineLevel="1" x14ac:dyDescent="0.2">
      <c r="A84" s="72">
        <v>16</v>
      </c>
      <c r="B84" s="73" t="s">
        <v>437</v>
      </c>
      <c r="C84" s="74" t="s">
        <v>438</v>
      </c>
      <c r="D84" s="27" t="s">
        <v>425</v>
      </c>
      <c r="E84" s="28">
        <v>9</v>
      </c>
      <c r="F84" s="29"/>
      <c r="G84" s="30">
        <f>ROUND(E84*F84,2)</f>
        <v>0</v>
      </c>
      <c r="H84" s="29"/>
      <c r="I84" s="30">
        <f>ROUND(E84*H84,2)</f>
        <v>0</v>
      </c>
      <c r="J84" s="29"/>
      <c r="K84" s="30">
        <f>ROUND(E84*J84,2)</f>
        <v>0</v>
      </c>
      <c r="L84" s="30">
        <v>21</v>
      </c>
      <c r="M84" s="30">
        <f>G84*(1+L84/100)</f>
        <v>0</v>
      </c>
      <c r="N84" s="30">
        <v>5.4219999999999997E-2</v>
      </c>
      <c r="O84" s="30">
        <f>ROUND(E84*N84,2)</f>
        <v>0.49</v>
      </c>
      <c r="P84" s="30">
        <v>0</v>
      </c>
      <c r="Q84" s="30">
        <v>0</v>
      </c>
      <c r="R84" s="30" t="s">
        <v>386</v>
      </c>
      <c r="S84" s="30" t="s">
        <v>329</v>
      </c>
      <c r="T84" s="49" t="s">
        <v>330</v>
      </c>
      <c r="U84" s="35">
        <v>0.26</v>
      </c>
      <c r="V84" s="35">
        <v>2.34</v>
      </c>
      <c r="W84" s="35"/>
      <c r="X84" s="49"/>
      <c r="Y84" s="52"/>
      <c r="Z84" s="52"/>
      <c r="AA84" s="52"/>
      <c r="AB84" s="52"/>
      <c r="AC84" s="52"/>
      <c r="AD84" s="52"/>
      <c r="AE84" s="52"/>
      <c r="AF84" s="52"/>
      <c r="AG84" s="52" t="s">
        <v>354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31"/>
      <c r="B85" s="32"/>
      <c r="C85" s="230" t="s">
        <v>439</v>
      </c>
      <c r="D85" s="33"/>
      <c r="E85" s="34">
        <v>9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52"/>
      <c r="Z85" s="52"/>
      <c r="AA85" s="52"/>
      <c r="AB85" s="52"/>
      <c r="AC85" s="52"/>
      <c r="AD85" s="52"/>
      <c r="AE85" s="52"/>
      <c r="AF85" s="52"/>
      <c r="AG85" s="52" t="s">
        <v>358</v>
      </c>
      <c r="AH85" s="52">
        <v>0</v>
      </c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ht="22.5" outlineLevel="1" x14ac:dyDescent="0.2">
      <c r="A86" s="72">
        <v>17</v>
      </c>
      <c r="B86" s="73" t="s">
        <v>440</v>
      </c>
      <c r="C86" s="74" t="s">
        <v>441</v>
      </c>
      <c r="D86" s="27" t="s">
        <v>380</v>
      </c>
      <c r="E86" s="28">
        <v>161.16</v>
      </c>
      <c r="F86" s="29"/>
      <c r="G86" s="30">
        <f>ROUND(E86*F86,2)</f>
        <v>0</v>
      </c>
      <c r="H86" s="29"/>
      <c r="I86" s="30">
        <f>ROUND(E86*H86,2)</f>
        <v>0</v>
      </c>
      <c r="J86" s="29"/>
      <c r="K86" s="30">
        <f>ROUND(E86*J86,2)</f>
        <v>0</v>
      </c>
      <c r="L86" s="30">
        <v>21</v>
      </c>
      <c r="M86" s="30">
        <f>G86*(1+L86/100)</f>
        <v>0</v>
      </c>
      <c r="N86" s="30">
        <v>0</v>
      </c>
      <c r="O86" s="30">
        <f>ROUND(E86*N86,2)</f>
        <v>0</v>
      </c>
      <c r="P86" s="30">
        <v>0</v>
      </c>
      <c r="Q86" s="30">
        <f>ROUND(E86*P86,2)</f>
        <v>0</v>
      </c>
      <c r="R86" s="30" t="s">
        <v>442</v>
      </c>
      <c r="S86" s="30" t="s">
        <v>443</v>
      </c>
      <c r="T86" s="49" t="s">
        <v>330</v>
      </c>
      <c r="U86" s="35">
        <v>0.376</v>
      </c>
      <c r="V86" s="35">
        <f>ROUND(E86*U86,2)</f>
        <v>60.6</v>
      </c>
      <c r="W86" s="35"/>
      <c r="X86" s="49"/>
      <c r="Y86" s="52"/>
      <c r="Z86" s="52"/>
      <c r="AA86" s="52"/>
      <c r="AB86" s="52"/>
      <c r="AC86" s="52"/>
      <c r="AD86" s="52"/>
      <c r="AE86" s="52"/>
      <c r="AF86" s="52"/>
      <c r="AG86" s="52" t="s">
        <v>354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outlineLevel="1" x14ac:dyDescent="0.2">
      <c r="A87" s="31"/>
      <c r="B87" s="32"/>
      <c r="C87" s="288" t="s">
        <v>444</v>
      </c>
      <c r="D87" s="289"/>
      <c r="E87" s="289"/>
      <c r="F87" s="289"/>
      <c r="G87" s="289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52"/>
      <c r="Z87" s="52"/>
      <c r="AA87" s="52"/>
      <c r="AB87" s="52"/>
      <c r="AC87" s="52"/>
      <c r="AD87" s="52"/>
      <c r="AE87" s="52"/>
      <c r="AF87" s="52"/>
      <c r="AG87" s="52" t="s">
        <v>356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31"/>
      <c r="B88" s="32"/>
      <c r="C88" s="230" t="s">
        <v>445</v>
      </c>
      <c r="D88" s="33"/>
      <c r="E88" s="3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52"/>
      <c r="Z88" s="52"/>
      <c r="AA88" s="52"/>
      <c r="AB88" s="52"/>
      <c r="AC88" s="52"/>
      <c r="AD88" s="52"/>
      <c r="AE88" s="52"/>
      <c r="AF88" s="52"/>
      <c r="AG88" s="52" t="s">
        <v>358</v>
      </c>
      <c r="AH88" s="52">
        <v>0</v>
      </c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31"/>
      <c r="B89" s="32"/>
      <c r="C89" s="230" t="s">
        <v>446</v>
      </c>
      <c r="D89" s="33"/>
      <c r="E89" s="34">
        <v>161.16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52"/>
      <c r="Z89" s="52"/>
      <c r="AA89" s="52"/>
      <c r="AB89" s="52"/>
      <c r="AC89" s="52"/>
      <c r="AD89" s="52"/>
      <c r="AE89" s="52"/>
      <c r="AF89" s="52"/>
      <c r="AG89" s="52" t="s">
        <v>358</v>
      </c>
      <c r="AH89" s="52">
        <v>0</v>
      </c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ht="22.5" outlineLevel="1" x14ac:dyDescent="0.2">
      <c r="A90" s="72">
        <v>18</v>
      </c>
      <c r="B90" s="73" t="s">
        <v>447</v>
      </c>
      <c r="C90" s="74" t="s">
        <v>448</v>
      </c>
      <c r="D90" s="27" t="s">
        <v>380</v>
      </c>
      <c r="E90" s="28">
        <v>1585.82725</v>
      </c>
      <c r="F90" s="29"/>
      <c r="G90" s="30">
        <f>ROUND(E90*F90,2)</f>
        <v>0</v>
      </c>
      <c r="H90" s="29"/>
      <c r="I90" s="30">
        <f>ROUND(E90*H90,2)</f>
        <v>0</v>
      </c>
      <c r="J90" s="29"/>
      <c r="K90" s="30">
        <f>ROUND(E90*J90,2)</f>
        <v>0</v>
      </c>
      <c r="L90" s="30">
        <v>21</v>
      </c>
      <c r="M90" s="30">
        <f>G90*(1+L90/100)</f>
        <v>0</v>
      </c>
      <c r="N90" s="30">
        <v>0</v>
      </c>
      <c r="O90" s="30">
        <f>ROUND(E90*N90,2)</f>
        <v>0</v>
      </c>
      <c r="P90" s="30">
        <v>0</v>
      </c>
      <c r="Q90" s="30">
        <f>ROUND(E90*P90,2)</f>
        <v>0</v>
      </c>
      <c r="R90" s="30" t="s">
        <v>442</v>
      </c>
      <c r="S90" s="30" t="s">
        <v>443</v>
      </c>
      <c r="T90" s="49" t="s">
        <v>330</v>
      </c>
      <c r="U90" s="35">
        <v>0.51600000000000001</v>
      </c>
      <c r="V90" s="35">
        <f>ROUND(E90*U90,2)</f>
        <v>818.29</v>
      </c>
      <c r="W90" s="35"/>
      <c r="X90" s="49"/>
      <c r="Y90" s="52"/>
      <c r="Z90" s="52"/>
      <c r="AA90" s="52"/>
      <c r="AB90" s="52"/>
      <c r="AC90" s="52"/>
      <c r="AD90" s="52"/>
      <c r="AE90" s="52"/>
      <c r="AF90" s="52"/>
      <c r="AG90" s="52" t="s">
        <v>354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31"/>
      <c r="B91" s="32"/>
      <c r="C91" s="288" t="s">
        <v>444</v>
      </c>
      <c r="D91" s="289"/>
      <c r="E91" s="289"/>
      <c r="F91" s="289"/>
      <c r="G91" s="28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52"/>
      <c r="Z91" s="52"/>
      <c r="AA91" s="52"/>
      <c r="AB91" s="52"/>
      <c r="AC91" s="52"/>
      <c r="AD91" s="52"/>
      <c r="AE91" s="52"/>
      <c r="AF91" s="52"/>
      <c r="AG91" s="52" t="s">
        <v>356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31"/>
      <c r="B92" s="32"/>
      <c r="C92" s="230" t="s">
        <v>449</v>
      </c>
      <c r="D92" s="33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52"/>
      <c r="Z92" s="52"/>
      <c r="AA92" s="52"/>
      <c r="AB92" s="52"/>
      <c r="AC92" s="52"/>
      <c r="AD92" s="52"/>
      <c r="AE92" s="52"/>
      <c r="AF92" s="52"/>
      <c r="AG92" s="52" t="s">
        <v>358</v>
      </c>
      <c r="AH92" s="52">
        <v>0</v>
      </c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31"/>
      <c r="B93" s="32"/>
      <c r="C93" s="230" t="s">
        <v>450</v>
      </c>
      <c r="D93" s="33"/>
      <c r="E93" s="34">
        <v>304.51875000000001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52"/>
      <c r="Z93" s="52"/>
      <c r="AA93" s="52"/>
      <c r="AB93" s="52"/>
      <c r="AC93" s="52"/>
      <c r="AD93" s="52"/>
      <c r="AE93" s="52"/>
      <c r="AF93" s="52"/>
      <c r="AG93" s="52" t="s">
        <v>358</v>
      </c>
      <c r="AH93" s="52">
        <v>0</v>
      </c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31"/>
      <c r="B94" s="32"/>
      <c r="C94" s="230" t="s">
        <v>451</v>
      </c>
      <c r="D94" s="33"/>
      <c r="E94" s="34">
        <v>601.15499999999997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52"/>
      <c r="Z94" s="52"/>
      <c r="AA94" s="52"/>
      <c r="AB94" s="52"/>
      <c r="AC94" s="52"/>
      <c r="AD94" s="52"/>
      <c r="AE94" s="52"/>
      <c r="AF94" s="52"/>
      <c r="AG94" s="52" t="s">
        <v>358</v>
      </c>
      <c r="AH94" s="52">
        <v>0</v>
      </c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31"/>
      <c r="B95" s="32"/>
      <c r="C95" s="230" t="s">
        <v>452</v>
      </c>
      <c r="D95" s="33"/>
      <c r="E95" s="34">
        <v>341.61149999999998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52"/>
      <c r="Z95" s="52"/>
      <c r="AA95" s="52"/>
      <c r="AB95" s="52"/>
      <c r="AC95" s="52"/>
      <c r="AD95" s="52"/>
      <c r="AE95" s="52"/>
      <c r="AF95" s="52"/>
      <c r="AG95" s="52" t="s">
        <v>358</v>
      </c>
      <c r="AH95" s="52">
        <v>0</v>
      </c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31"/>
      <c r="B96" s="32"/>
      <c r="C96" s="230" t="s">
        <v>453</v>
      </c>
      <c r="D96" s="33"/>
      <c r="E96" s="34">
        <v>338.54199999999997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52"/>
      <c r="Z96" s="52"/>
      <c r="AA96" s="52"/>
      <c r="AB96" s="52"/>
      <c r="AC96" s="52"/>
      <c r="AD96" s="52"/>
      <c r="AE96" s="52"/>
      <c r="AF96" s="52"/>
      <c r="AG96" s="52" t="s">
        <v>358</v>
      </c>
      <c r="AH96" s="52">
        <v>0</v>
      </c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ht="33.75" outlineLevel="1" x14ac:dyDescent="0.2">
      <c r="A97" s="72">
        <v>19</v>
      </c>
      <c r="B97" s="73" t="s">
        <v>454</v>
      </c>
      <c r="C97" s="74" t="s">
        <v>455</v>
      </c>
      <c r="D97" s="27" t="s">
        <v>456</v>
      </c>
      <c r="E97" s="28">
        <v>485.35</v>
      </c>
      <c r="F97" s="29"/>
      <c r="G97" s="30">
        <f>ROUND(E97*F97,2)</f>
        <v>0</v>
      </c>
      <c r="H97" s="29"/>
      <c r="I97" s="30">
        <f>ROUND(E97*H97,2)</f>
        <v>0</v>
      </c>
      <c r="J97" s="29"/>
      <c r="K97" s="30">
        <f>ROUND(E97*J97,2)</f>
        <v>0</v>
      </c>
      <c r="L97" s="30">
        <v>21</v>
      </c>
      <c r="M97" s="30">
        <f>G97*(1+L97/100)</f>
        <v>0</v>
      </c>
      <c r="N97" s="30">
        <v>0</v>
      </c>
      <c r="O97" s="30">
        <f>ROUND(E97*N97,2)</f>
        <v>0</v>
      </c>
      <c r="P97" s="30">
        <v>0</v>
      </c>
      <c r="Q97" s="30">
        <f>ROUND(E97*P97,2)</f>
        <v>0</v>
      </c>
      <c r="R97" s="30" t="s">
        <v>442</v>
      </c>
      <c r="S97" s="30" t="s">
        <v>329</v>
      </c>
      <c r="T97" s="49" t="s">
        <v>330</v>
      </c>
      <c r="U97" s="35">
        <v>0.22</v>
      </c>
      <c r="V97" s="35">
        <f>ROUND(E97*U97,2)</f>
        <v>106.78</v>
      </c>
      <c r="W97" s="35"/>
      <c r="X97" s="49"/>
      <c r="Y97" s="52"/>
      <c r="Z97" s="52"/>
      <c r="AA97" s="52"/>
      <c r="AB97" s="52"/>
      <c r="AC97" s="52"/>
      <c r="AD97" s="52"/>
      <c r="AE97" s="52"/>
      <c r="AF97" s="52"/>
      <c r="AG97" s="52" t="s">
        <v>354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31"/>
      <c r="B98" s="32"/>
      <c r="C98" s="288" t="s">
        <v>444</v>
      </c>
      <c r="D98" s="289"/>
      <c r="E98" s="289"/>
      <c r="F98" s="289"/>
      <c r="G98" s="289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52"/>
      <c r="Z98" s="52"/>
      <c r="AA98" s="52"/>
      <c r="AB98" s="52"/>
      <c r="AC98" s="52"/>
      <c r="AD98" s="52"/>
      <c r="AE98" s="52"/>
      <c r="AF98" s="52"/>
      <c r="AG98" s="52" t="s">
        <v>356</v>
      </c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31"/>
      <c r="B99" s="32"/>
      <c r="C99" s="230" t="s">
        <v>449</v>
      </c>
      <c r="D99" s="33"/>
      <c r="E99" s="34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52"/>
      <c r="Z99" s="52"/>
      <c r="AA99" s="52"/>
      <c r="AB99" s="52"/>
      <c r="AC99" s="52"/>
      <c r="AD99" s="52"/>
      <c r="AE99" s="52"/>
      <c r="AF99" s="52"/>
      <c r="AG99" s="52" t="s">
        <v>358</v>
      </c>
      <c r="AH99" s="52">
        <v>0</v>
      </c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31"/>
      <c r="B100" s="32"/>
      <c r="C100" s="230" t="s">
        <v>457</v>
      </c>
      <c r="D100" s="33"/>
      <c r="E100" s="34">
        <v>205.2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52"/>
      <c r="Z100" s="52"/>
      <c r="AA100" s="52"/>
      <c r="AB100" s="52"/>
      <c r="AC100" s="52"/>
      <c r="AD100" s="52"/>
      <c r="AE100" s="52"/>
      <c r="AF100" s="52"/>
      <c r="AG100" s="52" t="s">
        <v>358</v>
      </c>
      <c r="AH100" s="52">
        <v>0</v>
      </c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31"/>
      <c r="B101" s="32"/>
      <c r="C101" s="230" t="s">
        <v>458</v>
      </c>
      <c r="D101" s="33"/>
      <c r="E101" s="34">
        <v>30.97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52"/>
      <c r="Z101" s="52"/>
      <c r="AA101" s="52"/>
      <c r="AB101" s="52"/>
      <c r="AC101" s="52"/>
      <c r="AD101" s="52"/>
      <c r="AE101" s="52"/>
      <c r="AF101" s="52"/>
      <c r="AG101" s="52" t="s">
        <v>358</v>
      </c>
      <c r="AH101" s="52">
        <v>0</v>
      </c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31"/>
      <c r="B102" s="32"/>
      <c r="C102" s="230" t="s">
        <v>459</v>
      </c>
      <c r="D102" s="33"/>
      <c r="E102" s="34">
        <v>19.78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52"/>
      <c r="Z102" s="52"/>
      <c r="AA102" s="52"/>
      <c r="AB102" s="52"/>
      <c r="AC102" s="52"/>
      <c r="AD102" s="52"/>
      <c r="AE102" s="52"/>
      <c r="AF102" s="52"/>
      <c r="AG102" s="52" t="s">
        <v>358</v>
      </c>
      <c r="AH102" s="52">
        <v>0</v>
      </c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31"/>
      <c r="B103" s="32"/>
      <c r="C103" s="230" t="s">
        <v>460</v>
      </c>
      <c r="D103" s="33"/>
      <c r="E103" s="34">
        <v>203.7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52"/>
      <c r="Z103" s="52"/>
      <c r="AA103" s="52"/>
      <c r="AB103" s="52"/>
      <c r="AC103" s="52"/>
      <c r="AD103" s="52"/>
      <c r="AE103" s="52"/>
      <c r="AF103" s="52"/>
      <c r="AG103" s="52" t="s">
        <v>358</v>
      </c>
      <c r="AH103" s="52">
        <v>0</v>
      </c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31"/>
      <c r="B104" s="32"/>
      <c r="C104" s="230" t="s">
        <v>461</v>
      </c>
      <c r="D104" s="33"/>
      <c r="E104" s="34">
        <v>25.7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52"/>
      <c r="Z104" s="52"/>
      <c r="AA104" s="52"/>
      <c r="AB104" s="52"/>
      <c r="AC104" s="52"/>
      <c r="AD104" s="52"/>
      <c r="AE104" s="52"/>
      <c r="AF104" s="52"/>
      <c r="AG104" s="52" t="s">
        <v>358</v>
      </c>
      <c r="AH104" s="52">
        <v>0</v>
      </c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outlineLevel="1" x14ac:dyDescent="0.2">
      <c r="A105" s="72">
        <v>20</v>
      </c>
      <c r="B105" s="73" t="s">
        <v>462</v>
      </c>
      <c r="C105" s="74" t="s">
        <v>463</v>
      </c>
      <c r="D105" s="27" t="s">
        <v>380</v>
      </c>
      <c r="E105" s="28">
        <v>2.97</v>
      </c>
      <c r="F105" s="29"/>
      <c r="G105" s="30">
        <f>ROUND(E105*F105,2)</f>
        <v>0</v>
      </c>
      <c r="H105" s="29"/>
      <c r="I105" s="30">
        <f>ROUND(E105*H105,2)</f>
        <v>0</v>
      </c>
      <c r="J105" s="29"/>
      <c r="K105" s="30">
        <f>ROUND(E105*J105,2)</f>
        <v>0</v>
      </c>
      <c r="L105" s="30">
        <v>21</v>
      </c>
      <c r="M105" s="30">
        <f>G105*(1+L105/100)</f>
        <v>0</v>
      </c>
      <c r="N105" s="30">
        <v>4.6460000000000001E-2</v>
      </c>
      <c r="O105" s="30">
        <f>ROUND(E105*N105,2)</f>
        <v>0.14000000000000001</v>
      </c>
      <c r="P105" s="30">
        <v>0</v>
      </c>
      <c r="Q105" s="30">
        <f>ROUND(E105*P105,2)</f>
        <v>0</v>
      </c>
      <c r="R105" s="30" t="s">
        <v>386</v>
      </c>
      <c r="S105" s="30" t="s">
        <v>329</v>
      </c>
      <c r="T105" s="49" t="s">
        <v>330</v>
      </c>
      <c r="U105" s="35">
        <v>0.51744999999999997</v>
      </c>
      <c r="V105" s="35">
        <f>ROUND(E105*U105,2)</f>
        <v>1.54</v>
      </c>
      <c r="W105" s="35"/>
      <c r="X105" s="49"/>
      <c r="Y105" s="52"/>
      <c r="Z105" s="52"/>
      <c r="AA105" s="52"/>
      <c r="AB105" s="52"/>
      <c r="AC105" s="52"/>
      <c r="AD105" s="52"/>
      <c r="AE105" s="52"/>
      <c r="AF105" s="52"/>
      <c r="AG105" s="52" t="s">
        <v>354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31"/>
      <c r="B106" s="32"/>
      <c r="C106" s="288" t="s">
        <v>464</v>
      </c>
      <c r="D106" s="289"/>
      <c r="E106" s="289"/>
      <c r="F106" s="289"/>
      <c r="G106" s="289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52"/>
      <c r="Z106" s="52"/>
      <c r="AA106" s="52"/>
      <c r="AB106" s="52"/>
      <c r="AC106" s="52"/>
      <c r="AD106" s="52"/>
      <c r="AE106" s="52"/>
      <c r="AF106" s="52"/>
      <c r="AG106" s="52" t="s">
        <v>356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31"/>
      <c r="B107" s="32"/>
      <c r="C107" s="230" t="s">
        <v>393</v>
      </c>
      <c r="D107" s="33"/>
      <c r="E107" s="34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52"/>
      <c r="Z107" s="52"/>
      <c r="AA107" s="52"/>
      <c r="AB107" s="52"/>
      <c r="AC107" s="52"/>
      <c r="AD107" s="52"/>
      <c r="AE107" s="52"/>
      <c r="AF107" s="52"/>
      <c r="AG107" s="52" t="s">
        <v>358</v>
      </c>
      <c r="AH107" s="52">
        <v>0</v>
      </c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31"/>
      <c r="B108" s="32"/>
      <c r="C108" s="230" t="s">
        <v>465</v>
      </c>
      <c r="D108" s="33"/>
      <c r="E108" s="34">
        <v>2.97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52"/>
      <c r="Z108" s="52"/>
      <c r="AA108" s="52"/>
      <c r="AB108" s="52"/>
      <c r="AC108" s="52"/>
      <c r="AD108" s="52"/>
      <c r="AE108" s="52"/>
      <c r="AF108" s="52"/>
      <c r="AG108" s="52" t="s">
        <v>358</v>
      </c>
      <c r="AH108" s="52">
        <v>0</v>
      </c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outlineLevel="1" x14ac:dyDescent="0.2">
      <c r="A109" s="72">
        <v>21</v>
      </c>
      <c r="B109" s="73" t="s">
        <v>466</v>
      </c>
      <c r="C109" s="74" t="s">
        <v>467</v>
      </c>
      <c r="D109" s="27" t="s">
        <v>380</v>
      </c>
      <c r="E109" s="28">
        <v>221.0795</v>
      </c>
      <c r="F109" s="29"/>
      <c r="G109" s="30">
        <f>ROUND(E109*F109,2)</f>
        <v>0</v>
      </c>
      <c r="H109" s="29"/>
      <c r="I109" s="30">
        <f>ROUND(E109*H109,2)</f>
        <v>0</v>
      </c>
      <c r="J109" s="29"/>
      <c r="K109" s="30">
        <f>ROUND(E109*J109,2)</f>
        <v>0</v>
      </c>
      <c r="L109" s="30">
        <v>21</v>
      </c>
      <c r="M109" s="30">
        <f>G109*(1+L109/100)</f>
        <v>0</v>
      </c>
      <c r="N109" s="30">
        <v>7.4709999999999999E-2</v>
      </c>
      <c r="O109" s="30">
        <f>ROUND(E109*N109,2)</f>
        <v>16.52</v>
      </c>
      <c r="P109" s="30">
        <v>0</v>
      </c>
      <c r="Q109" s="30">
        <f>ROUND(E109*P109,2)</f>
        <v>0</v>
      </c>
      <c r="R109" s="30" t="s">
        <v>386</v>
      </c>
      <c r="S109" s="30" t="s">
        <v>329</v>
      </c>
      <c r="T109" s="49" t="s">
        <v>330</v>
      </c>
      <c r="U109" s="35">
        <v>0.52915000000000001</v>
      </c>
      <c r="V109" s="35">
        <f>ROUND(E109*U109,2)</f>
        <v>116.98</v>
      </c>
      <c r="W109" s="35"/>
      <c r="X109" s="49"/>
      <c r="Y109" s="52"/>
      <c r="Z109" s="52"/>
      <c r="AA109" s="52"/>
      <c r="AB109" s="52"/>
      <c r="AC109" s="52"/>
      <c r="AD109" s="52"/>
      <c r="AE109" s="52"/>
      <c r="AF109" s="52"/>
      <c r="AG109" s="52" t="s">
        <v>354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31"/>
      <c r="B110" s="32"/>
      <c r="C110" s="288" t="s">
        <v>464</v>
      </c>
      <c r="D110" s="289"/>
      <c r="E110" s="289"/>
      <c r="F110" s="289"/>
      <c r="G110" s="289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52"/>
      <c r="Z110" s="52"/>
      <c r="AA110" s="52"/>
      <c r="AB110" s="52"/>
      <c r="AC110" s="52"/>
      <c r="AD110" s="52"/>
      <c r="AE110" s="52"/>
      <c r="AF110" s="52"/>
      <c r="AG110" s="52" t="s">
        <v>356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31"/>
      <c r="B111" s="32"/>
      <c r="C111" s="230" t="s">
        <v>393</v>
      </c>
      <c r="D111" s="33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52"/>
      <c r="Z111" s="52"/>
      <c r="AA111" s="52"/>
      <c r="AB111" s="52"/>
      <c r="AC111" s="52"/>
      <c r="AD111" s="52"/>
      <c r="AE111" s="52"/>
      <c r="AF111" s="52"/>
      <c r="AG111" s="52" t="s">
        <v>358</v>
      </c>
      <c r="AH111" s="52">
        <v>0</v>
      </c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ht="33.75" outlineLevel="1" x14ac:dyDescent="0.2">
      <c r="A112" s="31"/>
      <c r="B112" s="32"/>
      <c r="C112" s="230" t="s">
        <v>468</v>
      </c>
      <c r="D112" s="33"/>
      <c r="E112" s="34">
        <v>125.66249999999999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52"/>
      <c r="Z112" s="52"/>
      <c r="AA112" s="52"/>
      <c r="AB112" s="52"/>
      <c r="AC112" s="52"/>
      <c r="AD112" s="52"/>
      <c r="AE112" s="52"/>
      <c r="AF112" s="52"/>
      <c r="AG112" s="52" t="s">
        <v>358</v>
      </c>
      <c r="AH112" s="52">
        <v>0</v>
      </c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31"/>
      <c r="B113" s="32"/>
      <c r="C113" s="230" t="s">
        <v>469</v>
      </c>
      <c r="D113" s="33"/>
      <c r="E113" s="34">
        <v>2.8279999999999998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52"/>
      <c r="Z113" s="52"/>
      <c r="AA113" s="52"/>
      <c r="AB113" s="52"/>
      <c r="AC113" s="52"/>
      <c r="AD113" s="52"/>
      <c r="AE113" s="52"/>
      <c r="AF113" s="52"/>
      <c r="AG113" s="52" t="s">
        <v>358</v>
      </c>
      <c r="AH113" s="52">
        <v>0</v>
      </c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31"/>
      <c r="B114" s="32"/>
      <c r="C114" s="230" t="s">
        <v>470</v>
      </c>
      <c r="D114" s="33"/>
      <c r="E114" s="34">
        <v>111.375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52"/>
      <c r="Z114" s="52"/>
      <c r="AA114" s="52"/>
      <c r="AB114" s="52"/>
      <c r="AC114" s="52"/>
      <c r="AD114" s="52"/>
      <c r="AE114" s="52"/>
      <c r="AF114" s="52"/>
      <c r="AG114" s="52" t="s">
        <v>358</v>
      </c>
      <c r="AH114" s="52">
        <v>0</v>
      </c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31"/>
      <c r="B115" s="32"/>
      <c r="C115" s="230" t="s">
        <v>471</v>
      </c>
      <c r="D115" s="33"/>
      <c r="E115" s="34">
        <v>-18.786000000000001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52"/>
      <c r="Z115" s="52"/>
      <c r="AA115" s="52"/>
      <c r="AB115" s="52"/>
      <c r="AC115" s="52"/>
      <c r="AD115" s="52"/>
      <c r="AE115" s="52"/>
      <c r="AF115" s="52"/>
      <c r="AG115" s="52" t="s">
        <v>358</v>
      </c>
      <c r="AH115" s="52">
        <v>0</v>
      </c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72">
        <v>22</v>
      </c>
      <c r="B116" s="73" t="s">
        <v>472</v>
      </c>
      <c r="C116" s="74" t="s">
        <v>473</v>
      </c>
      <c r="D116" s="27" t="s">
        <v>380</v>
      </c>
      <c r="E116" s="28">
        <v>166.68674999999999</v>
      </c>
      <c r="F116" s="29"/>
      <c r="G116" s="30">
        <f>ROUND(E116*F116,2)</f>
        <v>0</v>
      </c>
      <c r="H116" s="29"/>
      <c r="I116" s="30">
        <f>ROUND(E116*H116,2)</f>
        <v>0</v>
      </c>
      <c r="J116" s="29"/>
      <c r="K116" s="30">
        <f>ROUND(E116*J116,2)</f>
        <v>0</v>
      </c>
      <c r="L116" s="30">
        <v>21</v>
      </c>
      <c r="M116" s="30">
        <f>G116*(1+L116/100)</f>
        <v>0</v>
      </c>
      <c r="N116" s="30">
        <v>0.11219</v>
      </c>
      <c r="O116" s="30">
        <f>ROUND(E116*N116,2)</f>
        <v>18.7</v>
      </c>
      <c r="P116" s="30">
        <v>0</v>
      </c>
      <c r="Q116" s="30">
        <f>ROUND(E116*P116,2)</f>
        <v>0</v>
      </c>
      <c r="R116" s="30" t="s">
        <v>386</v>
      </c>
      <c r="S116" s="30" t="s">
        <v>329</v>
      </c>
      <c r="T116" s="49" t="s">
        <v>330</v>
      </c>
      <c r="U116" s="35">
        <v>0.55488999999999999</v>
      </c>
      <c r="V116" s="35">
        <f>ROUND(E116*U116,2)</f>
        <v>92.49</v>
      </c>
      <c r="W116" s="35"/>
      <c r="X116" s="49"/>
      <c r="Y116" s="52"/>
      <c r="Z116" s="52"/>
      <c r="AA116" s="52"/>
      <c r="AB116" s="52"/>
      <c r="AC116" s="52"/>
      <c r="AD116" s="52"/>
      <c r="AE116" s="52"/>
      <c r="AF116" s="52"/>
      <c r="AG116" s="52" t="s">
        <v>354</v>
      </c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31"/>
      <c r="B117" s="32"/>
      <c r="C117" s="288" t="s">
        <v>464</v>
      </c>
      <c r="D117" s="289"/>
      <c r="E117" s="289"/>
      <c r="F117" s="289"/>
      <c r="G117" s="289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52"/>
      <c r="Z117" s="52"/>
      <c r="AA117" s="52"/>
      <c r="AB117" s="52"/>
      <c r="AC117" s="52"/>
      <c r="AD117" s="52"/>
      <c r="AE117" s="52"/>
      <c r="AF117" s="52"/>
      <c r="AG117" s="52" t="s">
        <v>356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31"/>
      <c r="B118" s="32"/>
      <c r="C118" s="230" t="s">
        <v>393</v>
      </c>
      <c r="D118" s="33"/>
      <c r="E118" s="34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52"/>
      <c r="Z118" s="52"/>
      <c r="AA118" s="52"/>
      <c r="AB118" s="52"/>
      <c r="AC118" s="52"/>
      <c r="AD118" s="52"/>
      <c r="AE118" s="52"/>
      <c r="AF118" s="52"/>
      <c r="AG118" s="52" t="s">
        <v>358</v>
      </c>
      <c r="AH118" s="52">
        <v>0</v>
      </c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31"/>
      <c r="B119" s="32"/>
      <c r="C119" s="230" t="s">
        <v>474</v>
      </c>
      <c r="D119" s="33"/>
      <c r="E119" s="34">
        <v>114.09375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52"/>
      <c r="Z119" s="52"/>
      <c r="AA119" s="52"/>
      <c r="AB119" s="52"/>
      <c r="AC119" s="52"/>
      <c r="AD119" s="52"/>
      <c r="AE119" s="52"/>
      <c r="AF119" s="52"/>
      <c r="AG119" s="52" t="s">
        <v>358</v>
      </c>
      <c r="AH119" s="52">
        <v>0</v>
      </c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31"/>
      <c r="B120" s="32"/>
      <c r="C120" s="230" t="s">
        <v>475</v>
      </c>
      <c r="D120" s="33"/>
      <c r="E120" s="34">
        <v>-3.2320000000000002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52"/>
      <c r="Z120" s="52"/>
      <c r="AA120" s="52"/>
      <c r="AB120" s="52"/>
      <c r="AC120" s="52"/>
      <c r="AD120" s="52"/>
      <c r="AE120" s="52"/>
      <c r="AF120" s="52"/>
      <c r="AG120" s="52" t="s">
        <v>358</v>
      </c>
      <c r="AH120" s="52">
        <v>0</v>
      </c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31"/>
      <c r="B121" s="32"/>
      <c r="C121" s="230" t="s">
        <v>476</v>
      </c>
      <c r="D121" s="33"/>
      <c r="E121" s="34">
        <v>58.905000000000001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52"/>
      <c r="Z121" s="52"/>
      <c r="AA121" s="52"/>
      <c r="AB121" s="52"/>
      <c r="AC121" s="52"/>
      <c r="AD121" s="52"/>
      <c r="AE121" s="52"/>
      <c r="AF121" s="52"/>
      <c r="AG121" s="52" t="s">
        <v>358</v>
      </c>
      <c r="AH121" s="52">
        <v>0</v>
      </c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31"/>
      <c r="B122" s="32"/>
      <c r="C122" s="230" t="s">
        <v>477</v>
      </c>
      <c r="D122" s="33"/>
      <c r="E122" s="34">
        <v>-3.08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52"/>
      <c r="Z122" s="52"/>
      <c r="AA122" s="52"/>
      <c r="AB122" s="52"/>
      <c r="AC122" s="52"/>
      <c r="AD122" s="52"/>
      <c r="AE122" s="52"/>
      <c r="AF122" s="52"/>
      <c r="AG122" s="52" t="s">
        <v>358</v>
      </c>
      <c r="AH122" s="52">
        <v>0</v>
      </c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ht="22.5" outlineLevel="1" x14ac:dyDescent="0.2">
      <c r="A123" s="72">
        <v>23</v>
      </c>
      <c r="B123" s="73" t="s">
        <v>478</v>
      </c>
      <c r="C123" s="74" t="s">
        <v>479</v>
      </c>
      <c r="D123" s="27" t="s">
        <v>380</v>
      </c>
      <c r="E123" s="28">
        <v>549.69100000000003</v>
      </c>
      <c r="F123" s="29"/>
      <c r="G123" s="30">
        <f>ROUND(E123*F123,2)</f>
        <v>0</v>
      </c>
      <c r="H123" s="29"/>
      <c r="I123" s="30">
        <f>ROUND(E123*H123,2)</f>
        <v>0</v>
      </c>
      <c r="J123" s="29"/>
      <c r="K123" s="30">
        <f>ROUND(E123*J123,2)</f>
        <v>0</v>
      </c>
      <c r="L123" s="30">
        <v>21</v>
      </c>
      <c r="M123" s="30">
        <f>G123*(1+L123/100)</f>
        <v>0</v>
      </c>
      <c r="N123" s="30">
        <v>0.15087999999999999</v>
      </c>
      <c r="O123" s="30">
        <f>ROUND(E123*N123,2)</f>
        <v>82.94</v>
      </c>
      <c r="P123" s="30">
        <v>0</v>
      </c>
      <c r="Q123" s="30">
        <f>ROUND(E123*P123,2)</f>
        <v>0</v>
      </c>
      <c r="R123" s="30" t="s">
        <v>386</v>
      </c>
      <c r="S123" s="30" t="s">
        <v>329</v>
      </c>
      <c r="T123" s="49" t="s">
        <v>330</v>
      </c>
      <c r="U123" s="35">
        <v>0.52090000000000003</v>
      </c>
      <c r="V123" s="35">
        <f>ROUND(E123*U123,2)</f>
        <v>286.33</v>
      </c>
      <c r="W123" s="35"/>
      <c r="X123" s="49"/>
      <c r="Y123" s="52"/>
      <c r="Z123" s="52"/>
      <c r="AA123" s="52"/>
      <c r="AB123" s="52"/>
      <c r="AC123" s="52"/>
      <c r="AD123" s="52"/>
      <c r="AE123" s="52"/>
      <c r="AF123" s="52"/>
      <c r="AG123" s="52" t="s">
        <v>354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31"/>
      <c r="B124" s="32"/>
      <c r="C124" s="288" t="s">
        <v>464</v>
      </c>
      <c r="D124" s="289"/>
      <c r="E124" s="289"/>
      <c r="F124" s="289"/>
      <c r="G124" s="289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52"/>
      <c r="Z124" s="52"/>
      <c r="AA124" s="52"/>
      <c r="AB124" s="52"/>
      <c r="AC124" s="52"/>
      <c r="AD124" s="52"/>
      <c r="AE124" s="52"/>
      <c r="AF124" s="52"/>
      <c r="AG124" s="52" t="s">
        <v>356</v>
      </c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31"/>
      <c r="B125" s="32"/>
      <c r="C125" s="230" t="s">
        <v>393</v>
      </c>
      <c r="D125" s="33"/>
      <c r="E125" s="34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52"/>
      <c r="Z125" s="52"/>
      <c r="AA125" s="52"/>
      <c r="AB125" s="52"/>
      <c r="AC125" s="52"/>
      <c r="AD125" s="52"/>
      <c r="AE125" s="52"/>
      <c r="AF125" s="52"/>
      <c r="AG125" s="52" t="s">
        <v>358</v>
      </c>
      <c r="AH125" s="52">
        <v>0</v>
      </c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31"/>
      <c r="B126" s="32"/>
      <c r="C126" s="230" t="s">
        <v>480</v>
      </c>
      <c r="D126" s="33"/>
      <c r="E126" s="34">
        <v>381.375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52"/>
      <c r="Z126" s="52"/>
      <c r="AA126" s="52"/>
      <c r="AB126" s="52"/>
      <c r="AC126" s="52"/>
      <c r="AD126" s="52"/>
      <c r="AE126" s="52"/>
      <c r="AF126" s="52"/>
      <c r="AG126" s="52" t="s">
        <v>358</v>
      </c>
      <c r="AH126" s="52">
        <v>0</v>
      </c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31"/>
      <c r="B127" s="32"/>
      <c r="C127" s="230" t="s">
        <v>481</v>
      </c>
      <c r="D127" s="33"/>
      <c r="E127" s="34">
        <v>225.375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52"/>
      <c r="Z127" s="52"/>
      <c r="AA127" s="52"/>
      <c r="AB127" s="52"/>
      <c r="AC127" s="52"/>
      <c r="AD127" s="52"/>
      <c r="AE127" s="52"/>
      <c r="AF127" s="52"/>
      <c r="AG127" s="52" t="s">
        <v>358</v>
      </c>
      <c r="AH127" s="52">
        <v>0</v>
      </c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31"/>
      <c r="B128" s="32"/>
      <c r="C128" s="230" t="s">
        <v>482</v>
      </c>
      <c r="D128" s="33"/>
      <c r="E128" s="34">
        <v>-57.058999999999997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52"/>
      <c r="Z128" s="52"/>
      <c r="AA128" s="52"/>
      <c r="AB128" s="52"/>
      <c r="AC128" s="52"/>
      <c r="AD128" s="52"/>
      <c r="AE128" s="52"/>
      <c r="AF128" s="52"/>
      <c r="AG128" s="52" t="s">
        <v>358</v>
      </c>
      <c r="AH128" s="52">
        <v>0</v>
      </c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72">
        <v>24</v>
      </c>
      <c r="B129" s="73" t="s">
        <v>483</v>
      </c>
      <c r="C129" s="74" t="s">
        <v>484</v>
      </c>
      <c r="D129" s="27" t="s">
        <v>380</v>
      </c>
      <c r="E129" s="28">
        <v>14.36</v>
      </c>
      <c r="F129" s="29"/>
      <c r="G129" s="30">
        <f>ROUND(E129*F129,2)</f>
        <v>0</v>
      </c>
      <c r="H129" s="29"/>
      <c r="I129" s="30">
        <f>ROUND(E129*H129,2)</f>
        <v>0</v>
      </c>
      <c r="J129" s="29"/>
      <c r="K129" s="30">
        <f>ROUND(E129*J129,2)</f>
        <v>0</v>
      </c>
      <c r="L129" s="30">
        <v>21</v>
      </c>
      <c r="M129" s="30">
        <f>G129*(1+L129/100)</f>
        <v>0</v>
      </c>
      <c r="N129" s="30">
        <v>0.15931000000000001</v>
      </c>
      <c r="O129" s="30">
        <f>ROUND(E129*N129,2)</f>
        <v>2.29</v>
      </c>
      <c r="P129" s="30">
        <v>0</v>
      </c>
      <c r="Q129" s="30">
        <f>ROUND(E129*P129,2)</f>
        <v>0</v>
      </c>
      <c r="R129" s="30" t="s">
        <v>386</v>
      </c>
      <c r="S129" s="30" t="s">
        <v>329</v>
      </c>
      <c r="T129" s="49" t="s">
        <v>330</v>
      </c>
      <c r="U129" s="35">
        <v>0.70399999999999996</v>
      </c>
      <c r="V129" s="35">
        <f>ROUND(E129*U129,2)</f>
        <v>10.11</v>
      </c>
      <c r="W129" s="35"/>
      <c r="X129" s="49"/>
      <c r="Y129" s="52"/>
      <c r="Z129" s="52"/>
      <c r="AA129" s="52"/>
      <c r="AB129" s="52"/>
      <c r="AC129" s="52"/>
      <c r="AD129" s="52"/>
      <c r="AE129" s="52"/>
      <c r="AF129" s="52"/>
      <c r="AG129" s="52" t="s">
        <v>354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31"/>
      <c r="B130" s="32"/>
      <c r="C130" s="288" t="s">
        <v>485</v>
      </c>
      <c r="D130" s="289"/>
      <c r="E130" s="289"/>
      <c r="F130" s="289"/>
      <c r="G130" s="289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52"/>
      <c r="Z130" s="52"/>
      <c r="AA130" s="52"/>
      <c r="AB130" s="52"/>
      <c r="AC130" s="52"/>
      <c r="AD130" s="52"/>
      <c r="AE130" s="52"/>
      <c r="AF130" s="52"/>
      <c r="AG130" s="52" t="s">
        <v>356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31"/>
      <c r="B131" s="32"/>
      <c r="C131" s="230" t="s">
        <v>393</v>
      </c>
      <c r="D131" s="33"/>
      <c r="E131" s="34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52"/>
      <c r="Z131" s="52"/>
      <c r="AA131" s="52"/>
      <c r="AB131" s="52"/>
      <c r="AC131" s="52"/>
      <c r="AD131" s="52"/>
      <c r="AE131" s="52"/>
      <c r="AF131" s="52"/>
      <c r="AG131" s="52" t="s">
        <v>358</v>
      </c>
      <c r="AH131" s="52">
        <v>0</v>
      </c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31"/>
      <c r="B132" s="32"/>
      <c r="C132" s="230" t="s">
        <v>486</v>
      </c>
      <c r="D132" s="33"/>
      <c r="E132" s="34">
        <v>14.36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52"/>
      <c r="Z132" s="52"/>
      <c r="AA132" s="52"/>
      <c r="AB132" s="52"/>
      <c r="AC132" s="52"/>
      <c r="AD132" s="52"/>
      <c r="AE132" s="52"/>
      <c r="AF132" s="52"/>
      <c r="AG132" s="52" t="s">
        <v>358</v>
      </c>
      <c r="AH132" s="52">
        <v>0</v>
      </c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ht="22.5" outlineLevel="1" x14ac:dyDescent="0.2">
      <c r="A133" s="24">
        <v>25</v>
      </c>
      <c r="B133" s="25" t="s">
        <v>487</v>
      </c>
      <c r="C133" s="26" t="s">
        <v>488</v>
      </c>
      <c r="D133" s="27" t="s">
        <v>380</v>
      </c>
      <c r="E133" s="28">
        <v>174.05279999999999</v>
      </c>
      <c r="F133" s="29"/>
      <c r="G133" s="30">
        <f>ROUND(E133*F133,2)</f>
        <v>0</v>
      </c>
      <c r="H133" s="29"/>
      <c r="I133" s="30">
        <f>ROUND(E133*H133,2)</f>
        <v>0</v>
      </c>
      <c r="J133" s="29"/>
      <c r="K133" s="30">
        <f>ROUND(E133*J133,2)</f>
        <v>0</v>
      </c>
      <c r="L133" s="30">
        <v>21</v>
      </c>
      <c r="M133" s="30">
        <f>G133*(1+L133/100)</f>
        <v>0</v>
      </c>
      <c r="N133" s="30">
        <v>1.1039999999999999E-2</v>
      </c>
      <c r="O133" s="30">
        <f>ROUND(E133*N133,2)</f>
        <v>1.92</v>
      </c>
      <c r="P133" s="30">
        <v>0</v>
      </c>
      <c r="Q133" s="30">
        <f>ROUND(E133*P133,2)</f>
        <v>0</v>
      </c>
      <c r="R133" s="30" t="s">
        <v>489</v>
      </c>
      <c r="S133" s="30" t="s">
        <v>443</v>
      </c>
      <c r="T133" s="49" t="s">
        <v>330</v>
      </c>
      <c r="U133" s="35">
        <v>0</v>
      </c>
      <c r="V133" s="35">
        <f>ROUND(E133*U133,2)</f>
        <v>0</v>
      </c>
      <c r="W133" s="35"/>
      <c r="X133" s="50"/>
      <c r="Y133" s="52"/>
      <c r="Z133" s="52"/>
      <c r="AA133" s="52"/>
      <c r="AB133" s="52"/>
      <c r="AC133" s="52"/>
      <c r="AD133" s="52"/>
      <c r="AE133" s="52"/>
      <c r="AF133" s="52"/>
      <c r="AG133" s="52" t="s">
        <v>490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31"/>
      <c r="B134" s="32"/>
      <c r="C134" s="230" t="s">
        <v>445</v>
      </c>
      <c r="D134" s="33"/>
      <c r="E134" s="34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52"/>
      <c r="Z134" s="52"/>
      <c r="AA134" s="52"/>
      <c r="AB134" s="52"/>
      <c r="AC134" s="52"/>
      <c r="AD134" s="52"/>
      <c r="AE134" s="52"/>
      <c r="AF134" s="52"/>
      <c r="AG134" s="52" t="s">
        <v>358</v>
      </c>
      <c r="AH134" s="52">
        <v>0</v>
      </c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31"/>
      <c r="B135" s="32"/>
      <c r="C135" s="230" t="s">
        <v>446</v>
      </c>
      <c r="D135" s="33"/>
      <c r="E135" s="34">
        <v>161.16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52"/>
      <c r="Z135" s="52"/>
      <c r="AA135" s="52"/>
      <c r="AB135" s="52"/>
      <c r="AC135" s="52"/>
      <c r="AD135" s="52"/>
      <c r="AE135" s="52"/>
      <c r="AF135" s="52"/>
      <c r="AG135" s="52" t="s">
        <v>358</v>
      </c>
      <c r="AH135" s="52">
        <v>0</v>
      </c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31"/>
      <c r="B136" s="32"/>
      <c r="C136" s="231" t="s">
        <v>491</v>
      </c>
      <c r="D136" s="77"/>
      <c r="E136" s="78">
        <v>12.892799999999999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52"/>
      <c r="Z136" s="52"/>
      <c r="AA136" s="52"/>
      <c r="AB136" s="52"/>
      <c r="AC136" s="52"/>
      <c r="AD136" s="52"/>
      <c r="AE136" s="52"/>
      <c r="AF136" s="52"/>
      <c r="AG136" s="52" t="s">
        <v>358</v>
      </c>
      <c r="AH136" s="52">
        <v>4</v>
      </c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31"/>
      <c r="B137" s="32"/>
      <c r="C137" s="231" t="s">
        <v>492</v>
      </c>
      <c r="D137" s="77"/>
      <c r="E137" s="78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52"/>
      <c r="Z137" s="52"/>
      <c r="AA137" s="52"/>
      <c r="AB137" s="52"/>
      <c r="AC137" s="52"/>
      <c r="AD137" s="52"/>
      <c r="AE137" s="52"/>
      <c r="AF137" s="52"/>
      <c r="AG137" s="52" t="s">
        <v>358</v>
      </c>
      <c r="AH137" s="52">
        <v>4</v>
      </c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ht="22.5" outlineLevel="1" x14ac:dyDescent="0.2">
      <c r="A138" s="24">
        <v>26</v>
      </c>
      <c r="B138" s="25" t="s">
        <v>493</v>
      </c>
      <c r="C138" s="26" t="s">
        <v>494</v>
      </c>
      <c r="D138" s="27" t="s">
        <v>380</v>
      </c>
      <c r="E138" s="28">
        <v>1712.69343</v>
      </c>
      <c r="F138" s="29"/>
      <c r="G138" s="30">
        <f>ROUND(E138*F138,2)</f>
        <v>0</v>
      </c>
      <c r="H138" s="29"/>
      <c r="I138" s="30">
        <f>ROUND(E138*H138,2)</f>
        <v>0</v>
      </c>
      <c r="J138" s="29"/>
      <c r="K138" s="30">
        <f>ROUND(E138*J138,2)</f>
        <v>0</v>
      </c>
      <c r="L138" s="30">
        <v>21</v>
      </c>
      <c r="M138" s="30">
        <f>G138*(1+L138/100)</f>
        <v>0</v>
      </c>
      <c r="N138" s="30">
        <v>1.4E-2</v>
      </c>
      <c r="O138" s="30">
        <f>ROUND(E138*N138,2)</f>
        <v>23.98</v>
      </c>
      <c r="P138" s="30">
        <v>0</v>
      </c>
      <c r="Q138" s="30">
        <f>ROUND(E138*P138,2)</f>
        <v>0</v>
      </c>
      <c r="R138" s="30" t="s">
        <v>489</v>
      </c>
      <c r="S138" s="30" t="s">
        <v>495</v>
      </c>
      <c r="T138" s="49" t="s">
        <v>330</v>
      </c>
      <c r="U138" s="35">
        <v>0</v>
      </c>
      <c r="V138" s="35">
        <f>ROUND(E138*U138,2)</f>
        <v>0</v>
      </c>
      <c r="W138" s="35"/>
      <c r="X138" s="50"/>
      <c r="Y138" s="52"/>
      <c r="Z138" s="52"/>
      <c r="AA138" s="52"/>
      <c r="AB138" s="52"/>
      <c r="AC138" s="52"/>
      <c r="AD138" s="52"/>
      <c r="AE138" s="52"/>
      <c r="AF138" s="52"/>
      <c r="AG138" s="52" t="s">
        <v>490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31"/>
      <c r="B139" s="32"/>
      <c r="C139" s="230" t="s">
        <v>449</v>
      </c>
      <c r="D139" s="33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52"/>
      <c r="Z139" s="52"/>
      <c r="AA139" s="52"/>
      <c r="AB139" s="52"/>
      <c r="AC139" s="52"/>
      <c r="AD139" s="52"/>
      <c r="AE139" s="52"/>
      <c r="AF139" s="52"/>
      <c r="AG139" s="52" t="s">
        <v>358</v>
      </c>
      <c r="AH139" s="52">
        <v>0</v>
      </c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31"/>
      <c r="B140" s="32"/>
      <c r="C140" s="230" t="s">
        <v>496</v>
      </c>
      <c r="D140" s="33"/>
      <c r="E140" s="34">
        <v>1585.82725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52"/>
      <c r="Z140" s="52"/>
      <c r="AA140" s="52"/>
      <c r="AB140" s="52"/>
      <c r="AC140" s="52"/>
      <c r="AD140" s="52"/>
      <c r="AE140" s="52"/>
      <c r="AF140" s="52"/>
      <c r="AG140" s="52" t="s">
        <v>358</v>
      </c>
      <c r="AH140" s="52">
        <v>5</v>
      </c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31"/>
      <c r="B141" s="32"/>
      <c r="C141" s="231" t="s">
        <v>491</v>
      </c>
      <c r="D141" s="77"/>
      <c r="E141" s="78">
        <v>126.86618</v>
      </c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52"/>
      <c r="Z141" s="52"/>
      <c r="AA141" s="52"/>
      <c r="AB141" s="52"/>
      <c r="AC141" s="52"/>
      <c r="AD141" s="52"/>
      <c r="AE141" s="52"/>
      <c r="AF141" s="52"/>
      <c r="AG141" s="52" t="s">
        <v>358</v>
      </c>
      <c r="AH141" s="52">
        <v>4</v>
      </c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x14ac:dyDescent="0.2">
      <c r="A142" s="18" t="s">
        <v>324</v>
      </c>
      <c r="B142" s="19" t="s">
        <v>107</v>
      </c>
      <c r="C142" s="20" t="s">
        <v>108</v>
      </c>
      <c r="D142" s="21"/>
      <c r="E142" s="22"/>
      <c r="F142" s="23"/>
      <c r="G142" s="23">
        <f>SUMIF(AG143:AG155,"&lt;&gt;NOR",G143:G155)</f>
        <v>0</v>
      </c>
      <c r="H142" s="23"/>
      <c r="I142" s="23">
        <f>SUM(I143:I155)</f>
        <v>0</v>
      </c>
      <c r="J142" s="23"/>
      <c r="K142" s="23">
        <f>SUM(K143:K155)</f>
        <v>0</v>
      </c>
      <c r="L142" s="23"/>
      <c r="M142" s="23">
        <f>SUM(M143:M155)</f>
        <v>0</v>
      </c>
      <c r="N142" s="23"/>
      <c r="O142" s="23">
        <f>SUM(O143:O155)</f>
        <v>4343.4500000000007</v>
      </c>
      <c r="P142" s="23"/>
      <c r="Q142" s="23">
        <f>SUM(Q143:Q155)</f>
        <v>0</v>
      </c>
      <c r="R142" s="23"/>
      <c r="S142" s="23"/>
      <c r="T142" s="46"/>
      <c r="U142" s="47"/>
      <c r="V142" s="47">
        <f>SUM(V143:V155)</f>
        <v>367.38000000000005</v>
      </c>
      <c r="W142" s="47"/>
      <c r="X142" s="46"/>
      <c r="AG142" t="s">
        <v>325</v>
      </c>
    </row>
    <row r="143" spans="1:60" outlineLevel="1" x14ac:dyDescent="0.2">
      <c r="A143" s="72">
        <v>27</v>
      </c>
      <c r="B143" s="73" t="s">
        <v>497</v>
      </c>
      <c r="C143" s="74" t="s">
        <v>498</v>
      </c>
      <c r="D143" s="27" t="s">
        <v>380</v>
      </c>
      <c r="E143" s="28">
        <v>3333.68</v>
      </c>
      <c r="F143" s="29"/>
      <c r="G143" s="30">
        <f>ROUND(E143*F143,2)</f>
        <v>0</v>
      </c>
      <c r="H143" s="29"/>
      <c r="I143" s="30">
        <f>ROUND(E143*H143,2)</f>
        <v>0</v>
      </c>
      <c r="J143" s="29"/>
      <c r="K143" s="30">
        <f>ROUND(E143*J143,2)</f>
        <v>0</v>
      </c>
      <c r="L143" s="30">
        <v>21</v>
      </c>
      <c r="M143" s="30">
        <f>G143*(1+L143/100)</f>
        <v>0</v>
      </c>
      <c r="N143" s="30">
        <v>1.77E-2</v>
      </c>
      <c r="O143" s="30">
        <f>ROUND(E143*N143,2)</f>
        <v>59.01</v>
      </c>
      <c r="P143" s="30">
        <v>0</v>
      </c>
      <c r="Q143" s="30">
        <f>ROUND(E143*P143,2)</f>
        <v>0</v>
      </c>
      <c r="R143" s="30" t="s">
        <v>499</v>
      </c>
      <c r="S143" s="30" t="s">
        <v>329</v>
      </c>
      <c r="T143" s="49" t="s">
        <v>330</v>
      </c>
      <c r="U143" s="35">
        <v>2.6200000000000001E-2</v>
      </c>
      <c r="V143" s="35">
        <f>ROUND(E143*U143,2)</f>
        <v>87.34</v>
      </c>
      <c r="W143" s="35"/>
      <c r="X143" s="49"/>
      <c r="Y143" s="52"/>
      <c r="Z143" s="52"/>
      <c r="AA143" s="52"/>
      <c r="AB143" s="52"/>
      <c r="AC143" s="52"/>
      <c r="AD143" s="52"/>
      <c r="AE143" s="52"/>
      <c r="AF143" s="52"/>
      <c r="AG143" s="52" t="s">
        <v>354</v>
      </c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31"/>
      <c r="B144" s="32"/>
      <c r="C144" s="288" t="s">
        <v>500</v>
      </c>
      <c r="D144" s="289"/>
      <c r="E144" s="289"/>
      <c r="F144" s="289"/>
      <c r="G144" s="289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52"/>
      <c r="Z144" s="52"/>
      <c r="AA144" s="52"/>
      <c r="AB144" s="52"/>
      <c r="AC144" s="52"/>
      <c r="AD144" s="52"/>
      <c r="AE144" s="52"/>
      <c r="AF144" s="52"/>
      <c r="AG144" s="52" t="s">
        <v>356</v>
      </c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31"/>
      <c r="B145" s="32"/>
      <c r="C145" s="230" t="s">
        <v>501</v>
      </c>
      <c r="D145" s="33"/>
      <c r="E145" s="34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52"/>
      <c r="Z145" s="52"/>
      <c r="AA145" s="52"/>
      <c r="AB145" s="52"/>
      <c r="AC145" s="52"/>
      <c r="AD145" s="52"/>
      <c r="AE145" s="52"/>
      <c r="AF145" s="52"/>
      <c r="AG145" s="52" t="s">
        <v>358</v>
      </c>
      <c r="AH145" s="52">
        <v>0</v>
      </c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31"/>
      <c r="B146" s="32"/>
      <c r="C146" s="230" t="s">
        <v>383</v>
      </c>
      <c r="D146" s="33"/>
      <c r="E146" s="34">
        <v>3333.68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52"/>
      <c r="Z146" s="52"/>
      <c r="AA146" s="52"/>
      <c r="AB146" s="52"/>
      <c r="AC146" s="52"/>
      <c r="AD146" s="52"/>
      <c r="AE146" s="52"/>
      <c r="AF146" s="52"/>
      <c r="AG146" s="52" t="s">
        <v>358</v>
      </c>
      <c r="AH146" s="52">
        <v>0</v>
      </c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ht="22.5" outlineLevel="1" x14ac:dyDescent="0.2">
      <c r="A147" s="72">
        <v>28</v>
      </c>
      <c r="B147" s="73" t="s">
        <v>502</v>
      </c>
      <c r="C147" s="74" t="s">
        <v>503</v>
      </c>
      <c r="D147" s="27" t="s">
        <v>380</v>
      </c>
      <c r="E147" s="28">
        <v>3333.68</v>
      </c>
      <c r="F147" s="29"/>
      <c r="G147" s="30">
        <f>ROUND(E147*F147,2)</f>
        <v>0</v>
      </c>
      <c r="H147" s="29"/>
      <c r="I147" s="30">
        <f>ROUND(E147*H147,2)</f>
        <v>0</v>
      </c>
      <c r="J147" s="29"/>
      <c r="K147" s="30">
        <f>ROUND(E147*J147,2)</f>
        <v>0</v>
      </c>
      <c r="L147" s="30">
        <v>21</v>
      </c>
      <c r="M147" s="30">
        <f>G147*(1+L147/100)</f>
        <v>0</v>
      </c>
      <c r="N147" s="30">
        <v>0.378</v>
      </c>
      <c r="O147" s="30">
        <f>ROUND(E147*N147,2)</f>
        <v>1260.1300000000001</v>
      </c>
      <c r="P147" s="30">
        <v>0</v>
      </c>
      <c r="Q147" s="30">
        <f>ROUND(E147*P147,2)</f>
        <v>0</v>
      </c>
      <c r="R147" s="30" t="s">
        <v>499</v>
      </c>
      <c r="S147" s="30" t="s">
        <v>329</v>
      </c>
      <c r="T147" s="49" t="s">
        <v>330</v>
      </c>
      <c r="U147" s="35">
        <v>2.5999999999999999E-2</v>
      </c>
      <c r="V147" s="35">
        <f>ROUND(E147*U147,2)</f>
        <v>86.68</v>
      </c>
      <c r="W147" s="35"/>
      <c r="X147" s="49"/>
      <c r="Y147" s="52"/>
      <c r="Z147" s="52"/>
      <c r="AA147" s="52"/>
      <c r="AB147" s="52"/>
      <c r="AC147" s="52"/>
      <c r="AD147" s="52"/>
      <c r="AE147" s="52"/>
      <c r="AF147" s="52"/>
      <c r="AG147" s="52" t="s">
        <v>354</v>
      </c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31"/>
      <c r="B148" s="32"/>
      <c r="C148" s="230" t="s">
        <v>504</v>
      </c>
      <c r="D148" s="33"/>
      <c r="E148" s="34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52"/>
      <c r="Z148" s="52"/>
      <c r="AA148" s="52"/>
      <c r="AB148" s="52"/>
      <c r="AC148" s="52"/>
      <c r="AD148" s="52"/>
      <c r="AE148" s="52"/>
      <c r="AF148" s="52"/>
      <c r="AG148" s="52" t="s">
        <v>358</v>
      </c>
      <c r="AH148" s="52">
        <v>0</v>
      </c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31"/>
      <c r="B149" s="32"/>
      <c r="C149" s="230" t="s">
        <v>383</v>
      </c>
      <c r="D149" s="33"/>
      <c r="E149" s="34">
        <v>3333.68</v>
      </c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52"/>
      <c r="Z149" s="52"/>
      <c r="AA149" s="52"/>
      <c r="AB149" s="52"/>
      <c r="AC149" s="52"/>
      <c r="AD149" s="52"/>
      <c r="AE149" s="52"/>
      <c r="AF149" s="52"/>
      <c r="AG149" s="52" t="s">
        <v>358</v>
      </c>
      <c r="AH149" s="52">
        <v>0</v>
      </c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ht="22.5" outlineLevel="1" x14ac:dyDescent="0.2">
      <c r="A150" s="72">
        <v>29</v>
      </c>
      <c r="B150" s="73" t="s">
        <v>505</v>
      </c>
      <c r="C150" s="74" t="s">
        <v>506</v>
      </c>
      <c r="D150" s="27" t="s">
        <v>380</v>
      </c>
      <c r="E150" s="28">
        <v>3333.68</v>
      </c>
      <c r="F150" s="29"/>
      <c r="G150" s="30">
        <f>ROUND(E150*F150,2)</f>
        <v>0</v>
      </c>
      <c r="H150" s="29"/>
      <c r="I150" s="30">
        <f>ROUND(E150*H150,2)</f>
        <v>0</v>
      </c>
      <c r="J150" s="29"/>
      <c r="K150" s="30">
        <f>ROUND(E150*J150,2)</f>
        <v>0</v>
      </c>
      <c r="L150" s="30">
        <v>21</v>
      </c>
      <c r="M150" s="30">
        <f>G150*(1+L150/100)</f>
        <v>0</v>
      </c>
      <c r="N150" s="30">
        <v>0.378</v>
      </c>
      <c r="O150" s="30">
        <f>ROUND(E150*N150,2)</f>
        <v>1260.1300000000001</v>
      </c>
      <c r="P150" s="30">
        <v>0</v>
      </c>
      <c r="Q150" s="30">
        <f>ROUND(E150*P150,2)</f>
        <v>0</v>
      </c>
      <c r="R150" s="30" t="s">
        <v>499</v>
      </c>
      <c r="S150" s="30" t="s">
        <v>329</v>
      </c>
      <c r="T150" s="49" t="s">
        <v>330</v>
      </c>
      <c r="U150" s="35">
        <v>2.5999999999999999E-2</v>
      </c>
      <c r="V150" s="35">
        <f>ROUND(E150*U150,2)</f>
        <v>86.68</v>
      </c>
      <c r="W150" s="35"/>
      <c r="X150" s="49"/>
      <c r="Y150" s="52"/>
      <c r="Z150" s="52"/>
      <c r="AA150" s="52"/>
      <c r="AB150" s="52"/>
      <c r="AC150" s="52"/>
      <c r="AD150" s="52"/>
      <c r="AE150" s="52"/>
      <c r="AF150" s="52"/>
      <c r="AG150" s="52" t="s">
        <v>354</v>
      </c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31"/>
      <c r="B151" s="32"/>
      <c r="C151" s="230" t="s">
        <v>504</v>
      </c>
      <c r="D151" s="33"/>
      <c r="E151" s="34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52"/>
      <c r="Z151" s="52"/>
      <c r="AA151" s="52"/>
      <c r="AB151" s="52"/>
      <c r="AC151" s="52"/>
      <c r="AD151" s="52"/>
      <c r="AE151" s="52"/>
      <c r="AF151" s="52"/>
      <c r="AG151" s="52" t="s">
        <v>358</v>
      </c>
      <c r="AH151" s="52">
        <v>0</v>
      </c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31"/>
      <c r="B152" s="32"/>
      <c r="C152" s="230" t="s">
        <v>383</v>
      </c>
      <c r="D152" s="33"/>
      <c r="E152" s="34">
        <v>3333.68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52"/>
      <c r="Z152" s="52"/>
      <c r="AA152" s="52"/>
      <c r="AB152" s="52"/>
      <c r="AC152" s="52"/>
      <c r="AD152" s="52"/>
      <c r="AE152" s="52"/>
      <c r="AF152" s="52"/>
      <c r="AG152" s="52" t="s">
        <v>358</v>
      </c>
      <c r="AH152" s="52">
        <v>0</v>
      </c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ht="22.5" outlineLevel="1" x14ac:dyDescent="0.2">
      <c r="A153" s="72">
        <v>30</v>
      </c>
      <c r="B153" s="73" t="s">
        <v>507</v>
      </c>
      <c r="C153" s="74" t="s">
        <v>508</v>
      </c>
      <c r="D153" s="27" t="s">
        <v>380</v>
      </c>
      <c r="E153" s="28">
        <v>3333.68</v>
      </c>
      <c r="F153" s="29"/>
      <c r="G153" s="30">
        <f>ROUND(E153*F153,2)</f>
        <v>0</v>
      </c>
      <c r="H153" s="29"/>
      <c r="I153" s="30">
        <f>ROUND(E153*H153,2)</f>
        <v>0</v>
      </c>
      <c r="J153" s="29"/>
      <c r="K153" s="30">
        <f>ROUND(E153*J153,2)</f>
        <v>0</v>
      </c>
      <c r="L153" s="30">
        <v>21</v>
      </c>
      <c r="M153" s="30">
        <f>G153*(1+L153/100)</f>
        <v>0</v>
      </c>
      <c r="N153" s="30">
        <v>0.5292</v>
      </c>
      <c r="O153" s="30">
        <f>ROUND(E153*N153,2)</f>
        <v>1764.18</v>
      </c>
      <c r="P153" s="30">
        <v>0</v>
      </c>
      <c r="Q153" s="30">
        <f>ROUND(E153*P153,2)</f>
        <v>0</v>
      </c>
      <c r="R153" s="30" t="s">
        <v>499</v>
      </c>
      <c r="S153" s="30" t="s">
        <v>329</v>
      </c>
      <c r="T153" s="49" t="s">
        <v>330</v>
      </c>
      <c r="U153" s="35">
        <v>3.2000000000000001E-2</v>
      </c>
      <c r="V153" s="35">
        <f>ROUND(E153*U153,2)</f>
        <v>106.68</v>
      </c>
      <c r="W153" s="35"/>
      <c r="X153" s="49"/>
      <c r="Y153" s="52"/>
      <c r="Z153" s="52"/>
      <c r="AA153" s="52"/>
      <c r="AB153" s="52"/>
      <c r="AC153" s="52"/>
      <c r="AD153" s="52"/>
      <c r="AE153" s="52"/>
      <c r="AF153" s="52"/>
      <c r="AG153" s="52" t="s">
        <v>354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31"/>
      <c r="B154" s="32"/>
      <c r="C154" s="230" t="s">
        <v>504</v>
      </c>
      <c r="D154" s="33"/>
      <c r="E154" s="34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52"/>
      <c r="Z154" s="52"/>
      <c r="AA154" s="52"/>
      <c r="AB154" s="52"/>
      <c r="AC154" s="52"/>
      <c r="AD154" s="52"/>
      <c r="AE154" s="52"/>
      <c r="AF154" s="52"/>
      <c r="AG154" s="52" t="s">
        <v>358</v>
      </c>
      <c r="AH154" s="52">
        <v>0</v>
      </c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31"/>
      <c r="B155" s="32"/>
      <c r="C155" s="230" t="s">
        <v>383</v>
      </c>
      <c r="D155" s="33"/>
      <c r="E155" s="34">
        <v>3333.68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52"/>
      <c r="Z155" s="52"/>
      <c r="AA155" s="52"/>
      <c r="AB155" s="52"/>
      <c r="AC155" s="52"/>
      <c r="AD155" s="52"/>
      <c r="AE155" s="52"/>
      <c r="AF155" s="52"/>
      <c r="AG155" s="52" t="s">
        <v>358</v>
      </c>
      <c r="AH155" s="52">
        <v>0</v>
      </c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x14ac:dyDescent="0.2">
      <c r="A156" s="18" t="s">
        <v>324</v>
      </c>
      <c r="B156" s="19" t="s">
        <v>109</v>
      </c>
      <c r="C156" s="20" t="s">
        <v>110</v>
      </c>
      <c r="D156" s="21"/>
      <c r="E156" s="22"/>
      <c r="F156" s="23"/>
      <c r="G156" s="23">
        <f>SUMIF(AG157:AG192,"&lt;&gt;NOR",G157:G192)</f>
        <v>0</v>
      </c>
      <c r="H156" s="23"/>
      <c r="I156" s="23">
        <f>SUM(I157:I192)</f>
        <v>0</v>
      </c>
      <c r="J156" s="23"/>
      <c r="K156" s="23">
        <f>SUM(K157:K192)</f>
        <v>0</v>
      </c>
      <c r="L156" s="23"/>
      <c r="M156" s="23">
        <f>SUM(M157:M192)</f>
        <v>0</v>
      </c>
      <c r="N156" s="23"/>
      <c r="O156" s="23">
        <f>SUM(O157:O192)</f>
        <v>30.96</v>
      </c>
      <c r="P156" s="23"/>
      <c r="Q156" s="23">
        <f>SUM(Q157:Q192)</f>
        <v>0</v>
      </c>
      <c r="R156" s="23"/>
      <c r="S156" s="23"/>
      <c r="T156" s="46"/>
      <c r="U156" s="47"/>
      <c r="V156" s="47">
        <f>SUM(V157:V192)</f>
        <v>393.45000000000005</v>
      </c>
      <c r="W156" s="47"/>
      <c r="X156" s="46"/>
      <c r="AG156" t="s">
        <v>325</v>
      </c>
    </row>
    <row r="157" spans="1:60" ht="22.5" outlineLevel="1" x14ac:dyDescent="0.2">
      <c r="A157" s="72">
        <v>31</v>
      </c>
      <c r="B157" s="73" t="s">
        <v>509</v>
      </c>
      <c r="C157" s="74" t="s">
        <v>510</v>
      </c>
      <c r="D157" s="27" t="s">
        <v>380</v>
      </c>
      <c r="E157" s="28">
        <v>415.26799999999997</v>
      </c>
      <c r="F157" s="29"/>
      <c r="G157" s="30">
        <f>ROUND(E157*F157,2)</f>
        <v>0</v>
      </c>
      <c r="H157" s="29"/>
      <c r="I157" s="30">
        <f>ROUND(E157*H157,2)</f>
        <v>0</v>
      </c>
      <c r="J157" s="29"/>
      <c r="K157" s="30">
        <f>ROUND(E157*J157,2)</f>
        <v>0</v>
      </c>
      <c r="L157" s="30">
        <v>21</v>
      </c>
      <c r="M157" s="30">
        <f>G157*(1+L157/100)</f>
        <v>0</v>
      </c>
      <c r="N157" s="30">
        <v>9.4500000000000001E-3</v>
      </c>
      <c r="O157" s="30">
        <f>ROUND(E157*N157,2)</f>
        <v>3.92</v>
      </c>
      <c r="P157" s="30">
        <v>0</v>
      </c>
      <c r="Q157" s="30">
        <f>ROUND(E157*P157,2)</f>
        <v>0</v>
      </c>
      <c r="R157" s="30" t="s">
        <v>386</v>
      </c>
      <c r="S157" s="30" t="s">
        <v>329</v>
      </c>
      <c r="T157" s="49" t="s">
        <v>330</v>
      </c>
      <c r="U157" s="35">
        <v>0.46</v>
      </c>
      <c r="V157" s="35">
        <f>ROUND(E157*U157,2)</f>
        <v>191.02</v>
      </c>
      <c r="W157" s="35"/>
      <c r="X157" s="49"/>
      <c r="Y157" s="52"/>
      <c r="Z157" s="52"/>
      <c r="AA157" s="52"/>
      <c r="AB157" s="52"/>
      <c r="AC157" s="52"/>
      <c r="AD157" s="52"/>
      <c r="AE157" s="52"/>
      <c r="AF157" s="52"/>
      <c r="AG157" s="52" t="s">
        <v>354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31"/>
      <c r="B158" s="32"/>
      <c r="C158" s="288" t="s">
        <v>511</v>
      </c>
      <c r="D158" s="289"/>
      <c r="E158" s="289"/>
      <c r="F158" s="289"/>
      <c r="G158" s="289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52"/>
      <c r="Z158" s="52"/>
      <c r="AA158" s="52"/>
      <c r="AB158" s="52"/>
      <c r="AC158" s="52"/>
      <c r="AD158" s="52"/>
      <c r="AE158" s="52"/>
      <c r="AF158" s="52"/>
      <c r="AG158" s="52" t="s">
        <v>356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31"/>
      <c r="B159" s="32"/>
      <c r="C159" s="230" t="s">
        <v>512</v>
      </c>
      <c r="D159" s="33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52"/>
      <c r="Z159" s="52"/>
      <c r="AA159" s="52"/>
      <c r="AB159" s="52"/>
      <c r="AC159" s="52"/>
      <c r="AD159" s="52"/>
      <c r="AE159" s="52"/>
      <c r="AF159" s="52"/>
      <c r="AG159" s="52" t="s">
        <v>358</v>
      </c>
      <c r="AH159" s="52">
        <v>0</v>
      </c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31"/>
      <c r="B160" s="32"/>
      <c r="C160" s="230" t="s">
        <v>513</v>
      </c>
      <c r="D160" s="33"/>
      <c r="E160" s="34">
        <v>21.454000000000001</v>
      </c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52"/>
      <c r="Z160" s="52"/>
      <c r="AA160" s="52"/>
      <c r="AB160" s="52"/>
      <c r="AC160" s="52"/>
      <c r="AD160" s="52"/>
      <c r="AE160" s="52"/>
      <c r="AF160" s="52"/>
      <c r="AG160" s="52" t="s">
        <v>358</v>
      </c>
      <c r="AH160" s="52">
        <v>0</v>
      </c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31"/>
      <c r="B161" s="32"/>
      <c r="C161" s="230" t="s">
        <v>514</v>
      </c>
      <c r="D161" s="33"/>
      <c r="E161" s="34">
        <v>5.72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52"/>
      <c r="Z161" s="52"/>
      <c r="AA161" s="52"/>
      <c r="AB161" s="52"/>
      <c r="AC161" s="52"/>
      <c r="AD161" s="52"/>
      <c r="AE161" s="52"/>
      <c r="AF161" s="52"/>
      <c r="AG161" s="52" t="s">
        <v>358</v>
      </c>
      <c r="AH161" s="52">
        <v>0</v>
      </c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outlineLevel="1" x14ac:dyDescent="0.2">
      <c r="A162" s="31"/>
      <c r="B162" s="32"/>
      <c r="C162" s="230" t="s">
        <v>515</v>
      </c>
      <c r="D162" s="33"/>
      <c r="E162" s="34">
        <v>3.0225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52"/>
      <c r="Z162" s="52"/>
      <c r="AA162" s="52"/>
      <c r="AB162" s="52"/>
      <c r="AC162" s="52"/>
      <c r="AD162" s="52"/>
      <c r="AE162" s="52"/>
      <c r="AF162" s="52"/>
      <c r="AG162" s="52" t="s">
        <v>358</v>
      </c>
      <c r="AH162" s="52">
        <v>0</v>
      </c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</row>
    <row r="163" spans="1:60" outlineLevel="1" x14ac:dyDescent="0.2">
      <c r="A163" s="31"/>
      <c r="B163" s="32"/>
      <c r="C163" s="230" t="s">
        <v>516</v>
      </c>
      <c r="D163" s="33"/>
      <c r="E163" s="34">
        <v>5.2975000000000003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52"/>
      <c r="Z163" s="52"/>
      <c r="AA163" s="52"/>
      <c r="AB163" s="52"/>
      <c r="AC163" s="52"/>
      <c r="AD163" s="52"/>
      <c r="AE163" s="52"/>
      <c r="AF163" s="52"/>
      <c r="AG163" s="52" t="s">
        <v>358</v>
      </c>
      <c r="AH163" s="52">
        <v>0</v>
      </c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outlineLevel="1" x14ac:dyDescent="0.2">
      <c r="A164" s="31"/>
      <c r="B164" s="32"/>
      <c r="C164" s="230" t="s">
        <v>517</v>
      </c>
      <c r="D164" s="33"/>
      <c r="E164" s="34">
        <v>8.58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52"/>
      <c r="Z164" s="52"/>
      <c r="AA164" s="52"/>
      <c r="AB164" s="52"/>
      <c r="AC164" s="52"/>
      <c r="AD164" s="52"/>
      <c r="AE164" s="52"/>
      <c r="AF164" s="52"/>
      <c r="AG164" s="52" t="s">
        <v>358</v>
      </c>
      <c r="AH164" s="52">
        <v>0</v>
      </c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</row>
    <row r="165" spans="1:60" outlineLevel="1" x14ac:dyDescent="0.2">
      <c r="A165" s="31"/>
      <c r="B165" s="32"/>
      <c r="C165" s="230" t="s">
        <v>518</v>
      </c>
      <c r="D165" s="33"/>
      <c r="E165" s="34">
        <v>7.15</v>
      </c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52"/>
      <c r="Z165" s="52"/>
      <c r="AA165" s="52"/>
      <c r="AB165" s="52"/>
      <c r="AC165" s="52"/>
      <c r="AD165" s="52"/>
      <c r="AE165" s="52"/>
      <c r="AF165" s="52"/>
      <c r="AG165" s="52" t="s">
        <v>358</v>
      </c>
      <c r="AH165" s="52">
        <v>0</v>
      </c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31"/>
      <c r="B166" s="32"/>
      <c r="C166" s="230" t="s">
        <v>519</v>
      </c>
      <c r="D166" s="33"/>
      <c r="E166" s="34">
        <v>6.0190000000000001</v>
      </c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52"/>
      <c r="Z166" s="52"/>
      <c r="AA166" s="52"/>
      <c r="AB166" s="52"/>
      <c r="AC166" s="52"/>
      <c r="AD166" s="52"/>
      <c r="AE166" s="52"/>
      <c r="AF166" s="52"/>
      <c r="AG166" s="52" t="s">
        <v>358</v>
      </c>
      <c r="AH166" s="52">
        <v>0</v>
      </c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31"/>
      <c r="B167" s="32"/>
      <c r="C167" s="230" t="s">
        <v>520</v>
      </c>
      <c r="D167" s="33"/>
      <c r="E167" s="34">
        <v>5.7850000000000001</v>
      </c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52"/>
      <c r="Z167" s="52"/>
      <c r="AA167" s="52"/>
      <c r="AB167" s="52"/>
      <c r="AC167" s="52"/>
      <c r="AD167" s="52"/>
      <c r="AE167" s="52"/>
      <c r="AF167" s="52"/>
      <c r="AG167" s="52" t="s">
        <v>358</v>
      </c>
      <c r="AH167" s="52">
        <v>0</v>
      </c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31"/>
      <c r="B168" s="32"/>
      <c r="C168" s="230" t="s">
        <v>521</v>
      </c>
      <c r="D168" s="33"/>
      <c r="E168" s="34">
        <v>7.4359999999999999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52"/>
      <c r="Z168" s="52"/>
      <c r="AA168" s="52"/>
      <c r="AB168" s="52"/>
      <c r="AC168" s="52"/>
      <c r="AD168" s="52"/>
      <c r="AE168" s="52"/>
      <c r="AF168" s="52"/>
      <c r="AG168" s="52" t="s">
        <v>358</v>
      </c>
      <c r="AH168" s="52">
        <v>0</v>
      </c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outlineLevel="1" x14ac:dyDescent="0.2">
      <c r="A169" s="31"/>
      <c r="B169" s="32"/>
      <c r="C169" s="230" t="s">
        <v>522</v>
      </c>
      <c r="D169" s="33"/>
      <c r="E169" s="34">
        <v>8.6709999999999994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52"/>
      <c r="Z169" s="52"/>
      <c r="AA169" s="52"/>
      <c r="AB169" s="52"/>
      <c r="AC169" s="52"/>
      <c r="AD169" s="52"/>
      <c r="AE169" s="52"/>
      <c r="AF169" s="52"/>
      <c r="AG169" s="52" t="s">
        <v>358</v>
      </c>
      <c r="AH169" s="52">
        <v>0</v>
      </c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outlineLevel="1" x14ac:dyDescent="0.2">
      <c r="A170" s="31"/>
      <c r="B170" s="32"/>
      <c r="C170" s="230" t="s">
        <v>523</v>
      </c>
      <c r="D170" s="33"/>
      <c r="E170" s="34">
        <v>11.475</v>
      </c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52"/>
      <c r="Z170" s="52"/>
      <c r="AA170" s="52"/>
      <c r="AB170" s="52"/>
      <c r="AC170" s="52"/>
      <c r="AD170" s="52"/>
      <c r="AE170" s="52"/>
      <c r="AF170" s="52"/>
      <c r="AG170" s="52" t="s">
        <v>358</v>
      </c>
      <c r="AH170" s="52">
        <v>0</v>
      </c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31"/>
      <c r="B171" s="32"/>
      <c r="C171" s="230" t="s">
        <v>524</v>
      </c>
      <c r="D171" s="33"/>
      <c r="E171" s="34">
        <v>7.3940000000000001</v>
      </c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52"/>
      <c r="Z171" s="52"/>
      <c r="AA171" s="52"/>
      <c r="AB171" s="52"/>
      <c r="AC171" s="52"/>
      <c r="AD171" s="52"/>
      <c r="AE171" s="52"/>
      <c r="AF171" s="52"/>
      <c r="AG171" s="52" t="s">
        <v>358</v>
      </c>
      <c r="AH171" s="52">
        <v>0</v>
      </c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31"/>
      <c r="B172" s="32"/>
      <c r="C172" s="230" t="s">
        <v>525</v>
      </c>
      <c r="D172" s="33"/>
      <c r="E172" s="34">
        <v>7.02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52"/>
      <c r="Z172" s="52"/>
      <c r="AA172" s="52"/>
      <c r="AB172" s="52"/>
      <c r="AC172" s="52"/>
      <c r="AD172" s="52"/>
      <c r="AE172" s="52"/>
      <c r="AF172" s="52"/>
      <c r="AG172" s="52" t="s">
        <v>358</v>
      </c>
      <c r="AH172" s="52">
        <v>0</v>
      </c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31"/>
      <c r="B173" s="32"/>
      <c r="C173" s="230" t="s">
        <v>526</v>
      </c>
      <c r="D173" s="33"/>
      <c r="E173" s="34">
        <v>8.58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52"/>
      <c r="Z173" s="52"/>
      <c r="AA173" s="52"/>
      <c r="AB173" s="52"/>
      <c r="AC173" s="52"/>
      <c r="AD173" s="52"/>
      <c r="AE173" s="52"/>
      <c r="AF173" s="52"/>
      <c r="AG173" s="52" t="s">
        <v>358</v>
      </c>
      <c r="AH173" s="52">
        <v>0</v>
      </c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31"/>
      <c r="B174" s="32"/>
      <c r="C174" s="230" t="s">
        <v>527</v>
      </c>
      <c r="D174" s="33"/>
      <c r="E174" s="34">
        <v>13.855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52"/>
      <c r="Z174" s="52"/>
      <c r="AA174" s="52"/>
      <c r="AB174" s="52"/>
      <c r="AC174" s="52"/>
      <c r="AD174" s="52"/>
      <c r="AE174" s="52"/>
      <c r="AF174" s="52"/>
      <c r="AG174" s="52" t="s">
        <v>358</v>
      </c>
      <c r="AH174" s="52">
        <v>0</v>
      </c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31"/>
      <c r="B175" s="32"/>
      <c r="C175" s="230" t="s">
        <v>528</v>
      </c>
      <c r="D175" s="33"/>
      <c r="E175" s="34">
        <v>80.523750000000007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52"/>
      <c r="Z175" s="52"/>
      <c r="AA175" s="52"/>
      <c r="AB175" s="52"/>
      <c r="AC175" s="52"/>
      <c r="AD175" s="52"/>
      <c r="AE175" s="52"/>
      <c r="AF175" s="52"/>
      <c r="AG175" s="52" t="s">
        <v>358</v>
      </c>
      <c r="AH175" s="52">
        <v>0</v>
      </c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31"/>
      <c r="B176" s="32"/>
      <c r="C176" s="230" t="s">
        <v>529</v>
      </c>
      <c r="D176" s="33"/>
      <c r="E176" s="34">
        <v>86.239249999999998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52"/>
      <c r="Z176" s="52"/>
      <c r="AA176" s="52"/>
      <c r="AB176" s="52"/>
      <c r="AC176" s="52"/>
      <c r="AD176" s="52"/>
      <c r="AE176" s="52"/>
      <c r="AF176" s="52"/>
      <c r="AG176" s="52" t="s">
        <v>358</v>
      </c>
      <c r="AH176" s="52">
        <v>0</v>
      </c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31"/>
      <c r="B177" s="32"/>
      <c r="C177" s="230" t="s">
        <v>530</v>
      </c>
      <c r="D177" s="33"/>
      <c r="E177" s="34">
        <v>26.774999999999999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52"/>
      <c r="Z177" s="52"/>
      <c r="AA177" s="52"/>
      <c r="AB177" s="52"/>
      <c r="AC177" s="52"/>
      <c r="AD177" s="52"/>
      <c r="AE177" s="52"/>
      <c r="AF177" s="52"/>
      <c r="AG177" s="52" t="s">
        <v>358</v>
      </c>
      <c r="AH177" s="52">
        <v>0</v>
      </c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31"/>
      <c r="B178" s="32"/>
      <c r="C178" s="230" t="s">
        <v>531</v>
      </c>
      <c r="D178" s="33"/>
      <c r="E178" s="34">
        <v>34.335000000000001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52"/>
      <c r="Z178" s="52"/>
      <c r="AA178" s="52"/>
      <c r="AB178" s="52"/>
      <c r="AC178" s="52"/>
      <c r="AD178" s="52"/>
      <c r="AE178" s="52"/>
      <c r="AF178" s="52"/>
      <c r="AG178" s="52" t="s">
        <v>358</v>
      </c>
      <c r="AH178" s="52">
        <v>0</v>
      </c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31"/>
      <c r="B179" s="32"/>
      <c r="C179" s="230" t="s">
        <v>532</v>
      </c>
      <c r="D179" s="33"/>
      <c r="E179" s="34">
        <v>35.941000000000003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52"/>
      <c r="Z179" s="52"/>
      <c r="AA179" s="52"/>
      <c r="AB179" s="52"/>
      <c r="AC179" s="52"/>
      <c r="AD179" s="52"/>
      <c r="AE179" s="52"/>
      <c r="AF179" s="52"/>
      <c r="AG179" s="52" t="s">
        <v>358</v>
      </c>
      <c r="AH179" s="52">
        <v>0</v>
      </c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31"/>
      <c r="B180" s="32"/>
      <c r="C180" s="230" t="s">
        <v>533</v>
      </c>
      <c r="D180" s="33"/>
      <c r="E180" s="34">
        <v>6.46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52"/>
      <c r="Z180" s="52"/>
      <c r="AA180" s="52"/>
      <c r="AB180" s="52"/>
      <c r="AC180" s="52"/>
      <c r="AD180" s="52"/>
      <c r="AE180" s="52"/>
      <c r="AF180" s="52"/>
      <c r="AG180" s="52" t="s">
        <v>358</v>
      </c>
      <c r="AH180" s="52">
        <v>0</v>
      </c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31"/>
      <c r="B181" s="32"/>
      <c r="C181" s="230" t="s">
        <v>534</v>
      </c>
      <c r="D181" s="33"/>
      <c r="E181" s="34">
        <v>6.4574999999999996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52"/>
      <c r="Z181" s="52"/>
      <c r="AA181" s="52"/>
      <c r="AB181" s="52"/>
      <c r="AC181" s="52"/>
      <c r="AD181" s="52"/>
      <c r="AE181" s="52"/>
      <c r="AF181" s="52"/>
      <c r="AG181" s="52" t="s">
        <v>358</v>
      </c>
      <c r="AH181" s="52">
        <v>0</v>
      </c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31"/>
      <c r="B182" s="32"/>
      <c r="C182" s="230" t="s">
        <v>535</v>
      </c>
      <c r="D182" s="33"/>
      <c r="E182" s="34">
        <v>11.077500000000001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52"/>
      <c r="Z182" s="52"/>
      <c r="AA182" s="52"/>
      <c r="AB182" s="52"/>
      <c r="AC182" s="52"/>
      <c r="AD182" s="52"/>
      <c r="AE182" s="52"/>
      <c r="AF182" s="52"/>
      <c r="AG182" s="52" t="s">
        <v>358</v>
      </c>
      <c r="AH182" s="52">
        <v>0</v>
      </c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ht="22.5" outlineLevel="1" x14ac:dyDescent="0.2">
      <c r="A183" s="72">
        <v>32</v>
      </c>
      <c r="B183" s="73" t="s">
        <v>536</v>
      </c>
      <c r="C183" s="74" t="s">
        <v>537</v>
      </c>
      <c r="D183" s="27" t="s">
        <v>380</v>
      </c>
      <c r="E183" s="28">
        <v>686.21074999999996</v>
      </c>
      <c r="F183" s="29"/>
      <c r="G183" s="30">
        <f>ROUND(E183*F183,2)</f>
        <v>0</v>
      </c>
      <c r="H183" s="29"/>
      <c r="I183" s="30">
        <f>ROUND(E183*H183,2)</f>
        <v>0</v>
      </c>
      <c r="J183" s="29"/>
      <c r="K183" s="30">
        <f>ROUND(E183*J183,2)</f>
        <v>0</v>
      </c>
      <c r="L183" s="30">
        <v>21</v>
      </c>
      <c r="M183" s="30">
        <f>G183*(1+L183/100)</f>
        <v>0</v>
      </c>
      <c r="N183" s="30">
        <v>3.9399999999999998E-2</v>
      </c>
      <c r="O183" s="30">
        <f>ROUND(E183*N183,2)</f>
        <v>27.04</v>
      </c>
      <c r="P183" s="30">
        <v>0</v>
      </c>
      <c r="Q183" s="30">
        <f>ROUND(E183*P183,2)</f>
        <v>0</v>
      </c>
      <c r="R183" s="30" t="s">
        <v>386</v>
      </c>
      <c r="S183" s="30" t="s">
        <v>329</v>
      </c>
      <c r="T183" s="49" t="s">
        <v>330</v>
      </c>
      <c r="U183" s="35">
        <v>0.29499999999999998</v>
      </c>
      <c r="V183" s="35">
        <f>ROUND(E183*U183,2)</f>
        <v>202.43</v>
      </c>
      <c r="W183" s="35"/>
      <c r="X183" s="49"/>
      <c r="Y183" s="52"/>
      <c r="Z183" s="52"/>
      <c r="AA183" s="52"/>
      <c r="AB183" s="52"/>
      <c r="AC183" s="52"/>
      <c r="AD183" s="52"/>
      <c r="AE183" s="52"/>
      <c r="AF183" s="52"/>
      <c r="AG183" s="52" t="s">
        <v>354</v>
      </c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31"/>
      <c r="B184" s="32"/>
      <c r="C184" s="288" t="s">
        <v>511</v>
      </c>
      <c r="D184" s="289"/>
      <c r="E184" s="289"/>
      <c r="F184" s="289"/>
      <c r="G184" s="289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52"/>
      <c r="Z184" s="52"/>
      <c r="AA184" s="52"/>
      <c r="AB184" s="52"/>
      <c r="AC184" s="52"/>
      <c r="AD184" s="52"/>
      <c r="AE184" s="52"/>
      <c r="AF184" s="52"/>
      <c r="AG184" s="52" t="s">
        <v>356</v>
      </c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31"/>
      <c r="B185" s="32"/>
      <c r="C185" s="230" t="s">
        <v>512</v>
      </c>
      <c r="D185" s="33"/>
      <c r="E185" s="34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52"/>
      <c r="Z185" s="52"/>
      <c r="AA185" s="52"/>
      <c r="AB185" s="52"/>
      <c r="AC185" s="52"/>
      <c r="AD185" s="52"/>
      <c r="AE185" s="52"/>
      <c r="AF185" s="52"/>
      <c r="AG185" s="52" t="s">
        <v>358</v>
      </c>
      <c r="AH185" s="52">
        <v>0</v>
      </c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31"/>
      <c r="B186" s="32"/>
      <c r="C186" s="230" t="s">
        <v>538</v>
      </c>
      <c r="D186" s="33"/>
      <c r="E186" s="34">
        <v>216.32599999999999</v>
      </c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52"/>
      <c r="Z186" s="52"/>
      <c r="AA186" s="52"/>
      <c r="AB186" s="52"/>
      <c r="AC186" s="52"/>
      <c r="AD186" s="52"/>
      <c r="AE186" s="52"/>
      <c r="AF186" s="52"/>
      <c r="AG186" s="52" t="s">
        <v>358</v>
      </c>
      <c r="AH186" s="52">
        <v>0</v>
      </c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31"/>
      <c r="B187" s="32"/>
      <c r="C187" s="230" t="s">
        <v>539</v>
      </c>
      <c r="D187" s="33"/>
      <c r="E187" s="34">
        <v>62.61</v>
      </c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52"/>
      <c r="Z187" s="52"/>
      <c r="AA187" s="52"/>
      <c r="AB187" s="52"/>
      <c r="AC187" s="52"/>
      <c r="AD187" s="52"/>
      <c r="AE187" s="52"/>
      <c r="AF187" s="52"/>
      <c r="AG187" s="52" t="s">
        <v>358</v>
      </c>
      <c r="AH187" s="52">
        <v>0</v>
      </c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outlineLevel="1" x14ac:dyDescent="0.2">
      <c r="A188" s="31"/>
      <c r="B188" s="32"/>
      <c r="C188" s="230" t="s">
        <v>540</v>
      </c>
      <c r="D188" s="33"/>
      <c r="E188" s="34">
        <v>13.6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52"/>
      <c r="Z188" s="52"/>
      <c r="AA188" s="52"/>
      <c r="AB188" s="52"/>
      <c r="AC188" s="52"/>
      <c r="AD188" s="52"/>
      <c r="AE188" s="52"/>
      <c r="AF188" s="52"/>
      <c r="AG188" s="52" t="s">
        <v>358</v>
      </c>
      <c r="AH188" s="52">
        <v>0</v>
      </c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</row>
    <row r="189" spans="1:60" outlineLevel="1" x14ac:dyDescent="0.2">
      <c r="A189" s="31"/>
      <c r="B189" s="32"/>
      <c r="C189" s="230" t="s">
        <v>541</v>
      </c>
      <c r="D189" s="33"/>
      <c r="E189" s="34">
        <v>18.465</v>
      </c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52"/>
      <c r="Z189" s="52"/>
      <c r="AA189" s="52"/>
      <c r="AB189" s="52"/>
      <c r="AC189" s="52"/>
      <c r="AD189" s="52"/>
      <c r="AE189" s="52"/>
      <c r="AF189" s="52"/>
      <c r="AG189" s="52" t="s">
        <v>358</v>
      </c>
      <c r="AH189" s="52">
        <v>0</v>
      </c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31"/>
      <c r="B190" s="32"/>
      <c r="C190" s="230" t="s">
        <v>542</v>
      </c>
      <c r="D190" s="33"/>
      <c r="E190" s="34">
        <v>9.52</v>
      </c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52"/>
      <c r="Z190" s="52"/>
      <c r="AA190" s="52"/>
      <c r="AB190" s="52"/>
      <c r="AC190" s="52"/>
      <c r="AD190" s="52"/>
      <c r="AE190" s="52"/>
      <c r="AF190" s="52"/>
      <c r="AG190" s="52" t="s">
        <v>358</v>
      </c>
      <c r="AH190" s="52">
        <v>0</v>
      </c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outlineLevel="1" x14ac:dyDescent="0.2">
      <c r="A191" s="31"/>
      <c r="B191" s="32"/>
      <c r="C191" s="230" t="s">
        <v>543</v>
      </c>
      <c r="D191" s="33"/>
      <c r="E191" s="34">
        <v>231.726</v>
      </c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52"/>
      <c r="Z191" s="52"/>
      <c r="AA191" s="52"/>
      <c r="AB191" s="52"/>
      <c r="AC191" s="52"/>
      <c r="AD191" s="52"/>
      <c r="AE191" s="52"/>
      <c r="AF191" s="52"/>
      <c r="AG191" s="52" t="s">
        <v>358</v>
      </c>
      <c r="AH191" s="52">
        <v>0</v>
      </c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</row>
    <row r="192" spans="1:60" ht="22.5" outlineLevel="1" x14ac:dyDescent="0.2">
      <c r="A192" s="31"/>
      <c r="B192" s="32"/>
      <c r="C192" s="230" t="s">
        <v>544</v>
      </c>
      <c r="D192" s="33"/>
      <c r="E192" s="34">
        <v>133.96375</v>
      </c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52"/>
      <c r="Z192" s="52"/>
      <c r="AA192" s="52"/>
      <c r="AB192" s="52"/>
      <c r="AC192" s="52"/>
      <c r="AD192" s="52"/>
      <c r="AE192" s="52"/>
      <c r="AF192" s="52"/>
      <c r="AG192" s="52" t="s">
        <v>358</v>
      </c>
      <c r="AH192" s="52">
        <v>0</v>
      </c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</row>
    <row r="193" spans="1:60" x14ac:dyDescent="0.2">
      <c r="A193" s="18" t="s">
        <v>324</v>
      </c>
      <c r="B193" s="19" t="s">
        <v>111</v>
      </c>
      <c r="C193" s="20" t="s">
        <v>112</v>
      </c>
      <c r="D193" s="21"/>
      <c r="E193" s="22"/>
      <c r="F193" s="23"/>
      <c r="G193" s="23">
        <f>SUMIF(AG194:AG239,"&lt;&gt;NOR",G194:G239)</f>
        <v>0</v>
      </c>
      <c r="H193" s="23"/>
      <c r="I193" s="23">
        <f>SUM(I194:I239)</f>
        <v>0</v>
      </c>
      <c r="J193" s="23"/>
      <c r="K193" s="23">
        <f>SUM(K194:K239)</f>
        <v>0</v>
      </c>
      <c r="L193" s="23"/>
      <c r="M193" s="23">
        <f>SUM(M194:M239)</f>
        <v>0</v>
      </c>
      <c r="N193" s="23"/>
      <c r="O193" s="23">
        <f>SUM(O194:O239)</f>
        <v>18.41</v>
      </c>
      <c r="P193" s="23"/>
      <c r="Q193" s="23">
        <f>SUM(Q194:Q239)</f>
        <v>0</v>
      </c>
      <c r="R193" s="23"/>
      <c r="S193" s="23"/>
      <c r="T193" s="46"/>
      <c r="U193" s="47"/>
      <c r="V193" s="47">
        <f>SUM(V194:V239)</f>
        <v>1339.6800000000003</v>
      </c>
      <c r="W193" s="47"/>
      <c r="X193" s="46"/>
      <c r="AG193" t="s">
        <v>325</v>
      </c>
    </row>
    <row r="194" spans="1:60" outlineLevel="1" x14ac:dyDescent="0.2">
      <c r="A194" s="72">
        <v>33</v>
      </c>
      <c r="B194" s="73" t="s">
        <v>545</v>
      </c>
      <c r="C194" s="74" t="s">
        <v>546</v>
      </c>
      <c r="D194" s="27" t="s">
        <v>380</v>
      </c>
      <c r="E194" s="28">
        <v>258.6345</v>
      </c>
      <c r="F194" s="29"/>
      <c r="G194" s="30">
        <f>ROUND(E194*F194,2)</f>
        <v>0</v>
      </c>
      <c r="H194" s="29"/>
      <c r="I194" s="30">
        <f>ROUND(E194*H194,2)</f>
        <v>0</v>
      </c>
      <c r="J194" s="29"/>
      <c r="K194" s="30">
        <f>ROUND(E194*J194,2)</f>
        <v>0</v>
      </c>
      <c r="L194" s="30">
        <v>21</v>
      </c>
      <c r="M194" s="30">
        <f>G194*(1+L194/100)</f>
        <v>0</v>
      </c>
      <c r="N194" s="30">
        <v>9.2099999999999994E-3</v>
      </c>
      <c r="O194" s="30">
        <f>ROUND(E194*N194,2)</f>
        <v>2.38</v>
      </c>
      <c r="P194" s="30">
        <v>0</v>
      </c>
      <c r="Q194" s="30">
        <f>ROUND(E194*P194,2)</f>
        <v>0</v>
      </c>
      <c r="R194" s="30" t="s">
        <v>386</v>
      </c>
      <c r="S194" s="30" t="s">
        <v>329</v>
      </c>
      <c r="T194" s="49" t="s">
        <v>330</v>
      </c>
      <c r="U194" s="35">
        <v>0.49299999999999999</v>
      </c>
      <c r="V194" s="35">
        <f>ROUND(E194*U194,2)</f>
        <v>127.51</v>
      </c>
      <c r="W194" s="35"/>
      <c r="X194" s="49"/>
      <c r="Y194" s="52"/>
      <c r="Z194" s="52"/>
      <c r="AA194" s="52"/>
      <c r="AB194" s="52"/>
      <c r="AC194" s="52"/>
      <c r="AD194" s="52"/>
      <c r="AE194" s="52"/>
      <c r="AF194" s="52"/>
      <c r="AG194" s="52" t="s">
        <v>354</v>
      </c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</row>
    <row r="195" spans="1:60" outlineLevel="1" x14ac:dyDescent="0.2">
      <c r="A195" s="31"/>
      <c r="B195" s="32"/>
      <c r="C195" s="288" t="s">
        <v>547</v>
      </c>
      <c r="D195" s="289"/>
      <c r="E195" s="289"/>
      <c r="F195" s="289"/>
      <c r="G195" s="289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52"/>
      <c r="Z195" s="52"/>
      <c r="AA195" s="52"/>
      <c r="AB195" s="52"/>
      <c r="AC195" s="52"/>
      <c r="AD195" s="52"/>
      <c r="AE195" s="52"/>
      <c r="AF195" s="52"/>
      <c r="AG195" s="52" t="s">
        <v>356</v>
      </c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</row>
    <row r="196" spans="1:60" outlineLevel="1" x14ac:dyDescent="0.2">
      <c r="A196" s="31"/>
      <c r="B196" s="32"/>
      <c r="C196" s="230" t="s">
        <v>548</v>
      </c>
      <c r="D196" s="33"/>
      <c r="E196" s="34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52"/>
      <c r="Z196" s="52"/>
      <c r="AA196" s="52"/>
      <c r="AB196" s="52"/>
      <c r="AC196" s="52"/>
      <c r="AD196" s="52"/>
      <c r="AE196" s="52"/>
      <c r="AF196" s="52"/>
      <c r="AG196" s="52" t="s">
        <v>358</v>
      </c>
      <c r="AH196" s="52">
        <v>0</v>
      </c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</row>
    <row r="197" spans="1:60" outlineLevel="1" x14ac:dyDescent="0.2">
      <c r="A197" s="31"/>
      <c r="B197" s="32"/>
      <c r="C197" s="230" t="s">
        <v>549</v>
      </c>
      <c r="D197" s="33"/>
      <c r="E197" s="34">
        <v>70.677000000000007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52"/>
      <c r="Z197" s="52"/>
      <c r="AA197" s="52"/>
      <c r="AB197" s="52"/>
      <c r="AC197" s="52"/>
      <c r="AD197" s="52"/>
      <c r="AE197" s="52"/>
      <c r="AF197" s="52"/>
      <c r="AG197" s="52" t="s">
        <v>358</v>
      </c>
      <c r="AH197" s="52">
        <v>0</v>
      </c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</row>
    <row r="198" spans="1:60" outlineLevel="1" x14ac:dyDescent="0.2">
      <c r="A198" s="31"/>
      <c r="B198" s="32"/>
      <c r="C198" s="230" t="s">
        <v>550</v>
      </c>
      <c r="D198" s="33"/>
      <c r="E198" s="34">
        <v>109.4425</v>
      </c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52"/>
      <c r="Z198" s="52"/>
      <c r="AA198" s="52"/>
      <c r="AB198" s="52"/>
      <c r="AC198" s="52"/>
      <c r="AD198" s="52"/>
      <c r="AE198" s="52"/>
      <c r="AF198" s="52"/>
      <c r="AG198" s="52" t="s">
        <v>358</v>
      </c>
      <c r="AH198" s="52">
        <v>0</v>
      </c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</row>
    <row r="199" spans="1:60" outlineLevel="1" x14ac:dyDescent="0.2">
      <c r="A199" s="31"/>
      <c r="B199" s="32"/>
      <c r="C199" s="230" t="s">
        <v>551</v>
      </c>
      <c r="D199" s="33"/>
      <c r="E199" s="34">
        <v>39.2575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52"/>
      <c r="Z199" s="52"/>
      <c r="AA199" s="52"/>
      <c r="AB199" s="52"/>
      <c r="AC199" s="52"/>
      <c r="AD199" s="52"/>
      <c r="AE199" s="52"/>
      <c r="AF199" s="52"/>
      <c r="AG199" s="52" t="s">
        <v>358</v>
      </c>
      <c r="AH199" s="52">
        <v>0</v>
      </c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</row>
    <row r="200" spans="1:60" outlineLevel="1" x14ac:dyDescent="0.2">
      <c r="A200" s="31"/>
      <c r="B200" s="32"/>
      <c r="C200" s="230" t="s">
        <v>552</v>
      </c>
      <c r="D200" s="33"/>
      <c r="E200" s="34">
        <v>39.2575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52"/>
      <c r="Z200" s="52"/>
      <c r="AA200" s="52"/>
      <c r="AB200" s="52"/>
      <c r="AC200" s="52"/>
      <c r="AD200" s="52"/>
      <c r="AE200" s="52"/>
      <c r="AF200" s="52"/>
      <c r="AG200" s="52" t="s">
        <v>358</v>
      </c>
      <c r="AH200" s="52">
        <v>0</v>
      </c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</row>
    <row r="201" spans="1:60" ht="22.5" outlineLevel="1" x14ac:dyDescent="0.2">
      <c r="A201" s="72">
        <v>34</v>
      </c>
      <c r="B201" s="73" t="s">
        <v>553</v>
      </c>
      <c r="C201" s="74" t="s">
        <v>554</v>
      </c>
      <c r="D201" s="27" t="s">
        <v>380</v>
      </c>
      <c r="E201" s="28">
        <v>81.868499999999997</v>
      </c>
      <c r="F201" s="29"/>
      <c r="G201" s="30">
        <f>ROUND(E201*F201,2)</f>
        <v>0</v>
      </c>
      <c r="H201" s="29"/>
      <c r="I201" s="30">
        <f>ROUND(E201*H201,2)</f>
        <v>0</v>
      </c>
      <c r="J201" s="29"/>
      <c r="K201" s="30">
        <f>ROUND(E201*J201,2)</f>
        <v>0</v>
      </c>
      <c r="L201" s="30">
        <v>21</v>
      </c>
      <c r="M201" s="30">
        <f>G201*(1+L201/100)</f>
        <v>0</v>
      </c>
      <c r="N201" s="30">
        <v>1.8519999999999998E-2</v>
      </c>
      <c r="O201" s="30">
        <f>ROUND(E201*N201,2)</f>
        <v>1.52</v>
      </c>
      <c r="P201" s="30">
        <v>0</v>
      </c>
      <c r="Q201" s="30">
        <f>ROUND(E201*P201,2)</f>
        <v>0</v>
      </c>
      <c r="R201" s="30" t="s">
        <v>386</v>
      </c>
      <c r="S201" s="30" t="s">
        <v>329</v>
      </c>
      <c r="T201" s="49" t="s">
        <v>330</v>
      </c>
      <c r="U201" s="35">
        <v>1.2558</v>
      </c>
      <c r="V201" s="35">
        <f>ROUND(E201*U201,2)</f>
        <v>102.81</v>
      </c>
      <c r="W201" s="35"/>
      <c r="X201" s="49"/>
      <c r="Y201" s="52"/>
      <c r="Z201" s="52"/>
      <c r="AA201" s="52"/>
      <c r="AB201" s="52"/>
      <c r="AC201" s="52"/>
      <c r="AD201" s="52"/>
      <c r="AE201" s="52"/>
      <c r="AF201" s="52"/>
      <c r="AG201" s="52" t="s">
        <v>354</v>
      </c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</row>
    <row r="202" spans="1:60" ht="22.5" outlineLevel="1" x14ac:dyDescent="0.2">
      <c r="A202" s="31"/>
      <c r="B202" s="32"/>
      <c r="C202" s="288" t="s">
        <v>555</v>
      </c>
      <c r="D202" s="289"/>
      <c r="E202" s="289"/>
      <c r="F202" s="289"/>
      <c r="G202" s="289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52"/>
      <c r="Z202" s="52"/>
      <c r="AA202" s="52"/>
      <c r="AB202" s="52"/>
      <c r="AC202" s="52"/>
      <c r="AD202" s="52"/>
      <c r="AE202" s="52"/>
      <c r="AF202" s="52"/>
      <c r="AG202" s="52" t="s">
        <v>356</v>
      </c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9" t="str">
        <f>C202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02" s="52"/>
      <c r="BC202" s="52"/>
      <c r="BD202" s="52"/>
      <c r="BE202" s="52"/>
      <c r="BF202" s="52"/>
      <c r="BG202" s="52"/>
      <c r="BH202" s="52"/>
    </row>
    <row r="203" spans="1:60" outlineLevel="1" x14ac:dyDescent="0.2">
      <c r="A203" s="31"/>
      <c r="B203" s="32"/>
      <c r="C203" s="230" t="s">
        <v>548</v>
      </c>
      <c r="D203" s="33"/>
      <c r="E203" s="34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52"/>
      <c r="Z203" s="52"/>
      <c r="AA203" s="52"/>
      <c r="AB203" s="52"/>
      <c r="AC203" s="52"/>
      <c r="AD203" s="52"/>
      <c r="AE203" s="52"/>
      <c r="AF203" s="52"/>
      <c r="AG203" s="52" t="s">
        <v>358</v>
      </c>
      <c r="AH203" s="52">
        <v>0</v>
      </c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</row>
    <row r="204" spans="1:60" outlineLevel="1" x14ac:dyDescent="0.2">
      <c r="A204" s="31"/>
      <c r="B204" s="32"/>
      <c r="C204" s="230" t="s">
        <v>556</v>
      </c>
      <c r="D204" s="33"/>
      <c r="E204" s="34">
        <v>18.864000000000001</v>
      </c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52"/>
      <c r="Z204" s="52"/>
      <c r="AA204" s="52"/>
      <c r="AB204" s="52"/>
      <c r="AC204" s="52"/>
      <c r="AD204" s="52"/>
      <c r="AE204" s="52"/>
      <c r="AF204" s="52"/>
      <c r="AG204" s="52" t="s">
        <v>358</v>
      </c>
      <c r="AH204" s="52">
        <v>0</v>
      </c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</row>
    <row r="205" spans="1:60" outlineLevel="1" x14ac:dyDescent="0.2">
      <c r="A205" s="31"/>
      <c r="B205" s="32"/>
      <c r="C205" s="230" t="s">
        <v>557</v>
      </c>
      <c r="D205" s="33"/>
      <c r="E205" s="34">
        <v>30.769500000000001</v>
      </c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52"/>
      <c r="Z205" s="52"/>
      <c r="AA205" s="52"/>
      <c r="AB205" s="52"/>
      <c r="AC205" s="52"/>
      <c r="AD205" s="52"/>
      <c r="AE205" s="52"/>
      <c r="AF205" s="52"/>
      <c r="AG205" s="52" t="s">
        <v>358</v>
      </c>
      <c r="AH205" s="52">
        <v>0</v>
      </c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</row>
    <row r="206" spans="1:60" outlineLevel="1" x14ac:dyDescent="0.2">
      <c r="A206" s="31"/>
      <c r="B206" s="32"/>
      <c r="C206" s="230" t="s">
        <v>558</v>
      </c>
      <c r="D206" s="33"/>
      <c r="E206" s="34">
        <v>16.667100000000001</v>
      </c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52"/>
      <c r="Z206" s="52"/>
      <c r="AA206" s="52"/>
      <c r="AB206" s="52"/>
      <c r="AC206" s="52"/>
      <c r="AD206" s="52"/>
      <c r="AE206" s="52"/>
      <c r="AF206" s="52"/>
      <c r="AG206" s="52" t="s">
        <v>358</v>
      </c>
      <c r="AH206" s="52">
        <v>0</v>
      </c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</row>
    <row r="207" spans="1:60" outlineLevel="1" x14ac:dyDescent="0.2">
      <c r="A207" s="31"/>
      <c r="B207" s="32"/>
      <c r="C207" s="230" t="s">
        <v>559</v>
      </c>
      <c r="D207" s="33"/>
      <c r="E207" s="34">
        <v>15.5679</v>
      </c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52"/>
      <c r="Z207" s="52"/>
      <c r="AA207" s="52"/>
      <c r="AB207" s="52"/>
      <c r="AC207" s="52"/>
      <c r="AD207" s="52"/>
      <c r="AE207" s="52"/>
      <c r="AF207" s="52"/>
      <c r="AG207" s="52" t="s">
        <v>358</v>
      </c>
      <c r="AH207" s="52">
        <v>0</v>
      </c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</row>
    <row r="208" spans="1:60" ht="22.5" outlineLevel="1" x14ac:dyDescent="0.2">
      <c r="A208" s="72">
        <v>35</v>
      </c>
      <c r="B208" s="73" t="s">
        <v>560</v>
      </c>
      <c r="C208" s="74" t="s">
        <v>561</v>
      </c>
      <c r="D208" s="27" t="s">
        <v>380</v>
      </c>
      <c r="E208" s="28">
        <v>379.48750000000001</v>
      </c>
      <c r="F208" s="29"/>
      <c r="G208" s="30">
        <f>ROUND(E208*F208,2)</f>
        <v>0</v>
      </c>
      <c r="H208" s="29"/>
      <c r="I208" s="30">
        <f>ROUND(E208*H208,2)</f>
        <v>0</v>
      </c>
      <c r="J208" s="29"/>
      <c r="K208" s="30">
        <f>ROUND(E208*J208,2)</f>
        <v>0</v>
      </c>
      <c r="L208" s="30">
        <v>21</v>
      </c>
      <c r="M208" s="30">
        <f>G208*(1+L208/100)</f>
        <v>0</v>
      </c>
      <c r="N208" s="30">
        <v>1.4880000000000001E-2</v>
      </c>
      <c r="O208" s="30">
        <f>ROUND(E208*N208,2)</f>
        <v>5.65</v>
      </c>
      <c r="P208" s="30">
        <v>0</v>
      </c>
      <c r="Q208" s="30">
        <f>ROUND(E208*P208,2)</f>
        <v>0</v>
      </c>
      <c r="R208" s="30" t="s">
        <v>386</v>
      </c>
      <c r="S208" s="30" t="s">
        <v>329</v>
      </c>
      <c r="T208" s="49" t="s">
        <v>330</v>
      </c>
      <c r="U208" s="35">
        <v>1.2558</v>
      </c>
      <c r="V208" s="35">
        <f>ROUND(E208*U208,2)</f>
        <v>476.56</v>
      </c>
      <c r="W208" s="35"/>
      <c r="X208" s="49"/>
      <c r="Y208" s="52"/>
      <c r="Z208" s="52"/>
      <c r="AA208" s="52"/>
      <c r="AB208" s="52"/>
      <c r="AC208" s="52"/>
      <c r="AD208" s="52"/>
      <c r="AE208" s="52"/>
      <c r="AF208" s="52"/>
      <c r="AG208" s="52" t="s">
        <v>354</v>
      </c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</row>
    <row r="209" spans="1:60" ht="22.5" outlineLevel="1" x14ac:dyDescent="0.2">
      <c r="A209" s="31"/>
      <c r="B209" s="32"/>
      <c r="C209" s="288" t="s">
        <v>562</v>
      </c>
      <c r="D209" s="289"/>
      <c r="E209" s="289"/>
      <c r="F209" s="289"/>
      <c r="G209" s="289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52"/>
      <c r="Z209" s="52"/>
      <c r="AA209" s="52"/>
      <c r="AB209" s="52"/>
      <c r="AC209" s="52"/>
      <c r="AD209" s="52"/>
      <c r="AE209" s="52"/>
      <c r="AF209" s="52"/>
      <c r="AG209" s="52" t="s">
        <v>356</v>
      </c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9" t="str">
        <f>C209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09" s="52"/>
      <c r="BC209" s="52"/>
      <c r="BD209" s="52"/>
      <c r="BE209" s="52"/>
      <c r="BF209" s="52"/>
      <c r="BG209" s="52"/>
      <c r="BH209" s="52"/>
    </row>
    <row r="210" spans="1:60" outlineLevel="1" x14ac:dyDescent="0.2">
      <c r="A210" s="31"/>
      <c r="B210" s="32"/>
      <c r="C210" s="290" t="s">
        <v>563</v>
      </c>
      <c r="D210" s="291"/>
      <c r="E210" s="291"/>
      <c r="F210" s="291"/>
      <c r="G210" s="291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52"/>
      <c r="Z210" s="52"/>
      <c r="AA210" s="52"/>
      <c r="AB210" s="52"/>
      <c r="AC210" s="52"/>
      <c r="AD210" s="52"/>
      <c r="AE210" s="52"/>
      <c r="AF210" s="52"/>
      <c r="AG210" s="52" t="s">
        <v>356</v>
      </c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</row>
    <row r="211" spans="1:60" outlineLevel="1" x14ac:dyDescent="0.2">
      <c r="A211" s="31"/>
      <c r="B211" s="32"/>
      <c r="C211" s="230" t="s">
        <v>548</v>
      </c>
      <c r="D211" s="33"/>
      <c r="E211" s="34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52"/>
      <c r="Z211" s="52"/>
      <c r="AA211" s="52"/>
      <c r="AB211" s="52"/>
      <c r="AC211" s="52"/>
      <c r="AD211" s="52"/>
      <c r="AE211" s="52"/>
      <c r="AF211" s="52"/>
      <c r="AG211" s="52" t="s">
        <v>358</v>
      </c>
      <c r="AH211" s="52">
        <v>0</v>
      </c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</row>
    <row r="212" spans="1:60" outlineLevel="1" x14ac:dyDescent="0.2">
      <c r="A212" s="31"/>
      <c r="B212" s="32"/>
      <c r="C212" s="230" t="s">
        <v>564</v>
      </c>
      <c r="D212" s="33"/>
      <c r="E212" s="34">
        <v>306.685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52"/>
      <c r="Z212" s="52"/>
      <c r="AA212" s="52"/>
      <c r="AB212" s="52"/>
      <c r="AC212" s="52"/>
      <c r="AD212" s="52"/>
      <c r="AE212" s="52"/>
      <c r="AF212" s="52"/>
      <c r="AG212" s="52" t="s">
        <v>358</v>
      </c>
      <c r="AH212" s="52">
        <v>0</v>
      </c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</row>
    <row r="213" spans="1:60" outlineLevel="1" x14ac:dyDescent="0.2">
      <c r="A213" s="31"/>
      <c r="B213" s="32"/>
      <c r="C213" s="230" t="s">
        <v>565</v>
      </c>
      <c r="D213" s="33"/>
      <c r="E213" s="34">
        <v>-78.037499999999994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52"/>
      <c r="Z213" s="52"/>
      <c r="AA213" s="52"/>
      <c r="AB213" s="52"/>
      <c r="AC213" s="52"/>
      <c r="AD213" s="52"/>
      <c r="AE213" s="52"/>
      <c r="AF213" s="52"/>
      <c r="AG213" s="52" t="s">
        <v>358</v>
      </c>
      <c r="AH213" s="52">
        <v>0</v>
      </c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</row>
    <row r="214" spans="1:60" outlineLevel="1" x14ac:dyDescent="0.2">
      <c r="A214" s="31"/>
      <c r="B214" s="32"/>
      <c r="C214" s="230" t="s">
        <v>566</v>
      </c>
      <c r="D214" s="33"/>
      <c r="E214" s="34">
        <v>55.255000000000003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52"/>
      <c r="Z214" s="52"/>
      <c r="AA214" s="52"/>
      <c r="AB214" s="52"/>
      <c r="AC214" s="52"/>
      <c r="AD214" s="52"/>
      <c r="AE214" s="52"/>
      <c r="AF214" s="52"/>
      <c r="AG214" s="52" t="s">
        <v>358</v>
      </c>
      <c r="AH214" s="52">
        <v>0</v>
      </c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</row>
    <row r="215" spans="1:60" outlineLevel="1" x14ac:dyDescent="0.2">
      <c r="A215" s="31"/>
      <c r="B215" s="32"/>
      <c r="C215" s="230" t="s">
        <v>567</v>
      </c>
      <c r="D215" s="33"/>
      <c r="E215" s="34">
        <v>52.674999999999997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52"/>
      <c r="Z215" s="52"/>
      <c r="AA215" s="52"/>
      <c r="AB215" s="52"/>
      <c r="AC215" s="52"/>
      <c r="AD215" s="52"/>
      <c r="AE215" s="52"/>
      <c r="AF215" s="52"/>
      <c r="AG215" s="52" t="s">
        <v>358</v>
      </c>
      <c r="AH215" s="52">
        <v>0</v>
      </c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</row>
    <row r="216" spans="1:60" outlineLevel="1" x14ac:dyDescent="0.2">
      <c r="A216" s="31"/>
      <c r="B216" s="32"/>
      <c r="C216" s="230" t="s">
        <v>568</v>
      </c>
      <c r="D216" s="33"/>
      <c r="E216" s="34">
        <v>-9.7650000000000006</v>
      </c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52"/>
      <c r="Z216" s="52"/>
      <c r="AA216" s="52"/>
      <c r="AB216" s="52"/>
      <c r="AC216" s="52"/>
      <c r="AD216" s="52"/>
      <c r="AE216" s="52"/>
      <c r="AF216" s="52"/>
      <c r="AG216" s="52" t="s">
        <v>358</v>
      </c>
      <c r="AH216" s="52">
        <v>0</v>
      </c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</row>
    <row r="217" spans="1:60" outlineLevel="1" x14ac:dyDescent="0.2">
      <c r="A217" s="31"/>
      <c r="B217" s="32"/>
      <c r="C217" s="230" t="s">
        <v>569</v>
      </c>
      <c r="D217" s="33"/>
      <c r="E217" s="34">
        <v>52.674999999999997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52"/>
      <c r="Z217" s="52"/>
      <c r="AA217" s="52"/>
      <c r="AB217" s="52"/>
      <c r="AC217" s="52"/>
      <c r="AD217" s="52"/>
      <c r="AE217" s="52"/>
      <c r="AF217" s="52"/>
      <c r="AG217" s="52" t="s">
        <v>358</v>
      </c>
      <c r="AH217" s="52">
        <v>0</v>
      </c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</row>
    <row r="218" spans="1:60" ht="22.5" outlineLevel="1" x14ac:dyDescent="0.2">
      <c r="A218" s="72">
        <v>36</v>
      </c>
      <c r="B218" s="73" t="s">
        <v>570</v>
      </c>
      <c r="C218" s="74" t="s">
        <v>571</v>
      </c>
      <c r="D218" s="27" t="s">
        <v>380</v>
      </c>
      <c r="E218" s="28">
        <v>123.05249999999999</v>
      </c>
      <c r="F218" s="29"/>
      <c r="G218" s="30">
        <f>ROUND(E218*F218,2)</f>
        <v>0</v>
      </c>
      <c r="H218" s="29"/>
      <c r="I218" s="30">
        <f>ROUND(E218*H218,2)</f>
        <v>0</v>
      </c>
      <c r="J218" s="29"/>
      <c r="K218" s="30">
        <f>ROUND(E218*J218,2)</f>
        <v>0</v>
      </c>
      <c r="L218" s="30">
        <v>21</v>
      </c>
      <c r="M218" s="30">
        <f>G218*(1+L218/100)</f>
        <v>0</v>
      </c>
      <c r="N218" s="30">
        <v>4.3400000000000001E-2</v>
      </c>
      <c r="O218" s="30">
        <f>ROUND(E218*N218,2)</f>
        <v>5.34</v>
      </c>
      <c r="P218" s="30">
        <v>0</v>
      </c>
      <c r="Q218" s="30">
        <f>ROUND(E218*P218,2)</f>
        <v>0</v>
      </c>
      <c r="R218" s="30" t="s">
        <v>386</v>
      </c>
      <c r="S218" s="30" t="s">
        <v>329</v>
      </c>
      <c r="T218" s="49" t="s">
        <v>330</v>
      </c>
      <c r="U218" s="35">
        <v>3.2269999999999999</v>
      </c>
      <c r="V218" s="35">
        <f>ROUND(E218*U218,2)</f>
        <v>397.09</v>
      </c>
      <c r="W218" s="35"/>
      <c r="X218" s="49"/>
      <c r="Y218" s="52"/>
      <c r="Z218" s="52"/>
      <c r="AA218" s="52"/>
      <c r="AB218" s="52"/>
      <c r="AC218" s="52"/>
      <c r="AD218" s="52"/>
      <c r="AE218" s="52"/>
      <c r="AF218" s="52"/>
      <c r="AG218" s="52" t="s">
        <v>354</v>
      </c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</row>
    <row r="219" spans="1:60" ht="22.5" outlineLevel="1" x14ac:dyDescent="0.2">
      <c r="A219" s="31"/>
      <c r="B219" s="32"/>
      <c r="C219" s="288" t="s">
        <v>562</v>
      </c>
      <c r="D219" s="289"/>
      <c r="E219" s="289"/>
      <c r="F219" s="289"/>
      <c r="G219" s="289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52"/>
      <c r="Z219" s="52"/>
      <c r="AA219" s="52"/>
      <c r="AB219" s="52"/>
      <c r="AC219" s="52"/>
      <c r="AD219" s="52"/>
      <c r="AE219" s="52"/>
      <c r="AF219" s="52"/>
      <c r="AG219" s="52" t="s">
        <v>356</v>
      </c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9" t="str">
        <f>C219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19" s="52"/>
      <c r="BC219" s="52"/>
      <c r="BD219" s="52"/>
      <c r="BE219" s="52"/>
      <c r="BF219" s="52"/>
      <c r="BG219" s="52"/>
      <c r="BH219" s="52"/>
    </row>
    <row r="220" spans="1:60" outlineLevel="1" x14ac:dyDescent="0.2">
      <c r="A220" s="31"/>
      <c r="B220" s="32"/>
      <c r="C220" s="290" t="s">
        <v>563</v>
      </c>
      <c r="D220" s="291"/>
      <c r="E220" s="291"/>
      <c r="F220" s="291"/>
      <c r="G220" s="291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52"/>
      <c r="Z220" s="52"/>
      <c r="AA220" s="52"/>
      <c r="AB220" s="52"/>
      <c r="AC220" s="52"/>
      <c r="AD220" s="52"/>
      <c r="AE220" s="52"/>
      <c r="AF220" s="52"/>
      <c r="AG220" s="52" t="s">
        <v>356</v>
      </c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</row>
    <row r="221" spans="1:60" outlineLevel="1" x14ac:dyDescent="0.2">
      <c r="A221" s="31"/>
      <c r="B221" s="32"/>
      <c r="C221" s="230" t="s">
        <v>572</v>
      </c>
      <c r="D221" s="33"/>
      <c r="E221" s="34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52"/>
      <c r="Z221" s="52"/>
      <c r="AA221" s="52"/>
      <c r="AB221" s="52"/>
      <c r="AC221" s="52"/>
      <c r="AD221" s="52"/>
      <c r="AE221" s="52"/>
      <c r="AF221" s="52"/>
      <c r="AG221" s="52" t="s">
        <v>358</v>
      </c>
      <c r="AH221" s="52">
        <v>0</v>
      </c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</row>
    <row r="222" spans="1:60" outlineLevel="1" x14ac:dyDescent="0.2">
      <c r="A222" s="31"/>
      <c r="B222" s="32"/>
      <c r="C222" s="230" t="s">
        <v>573</v>
      </c>
      <c r="D222" s="33"/>
      <c r="E222" s="34">
        <v>179.61750000000001</v>
      </c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52"/>
      <c r="Z222" s="52"/>
      <c r="AA222" s="52"/>
      <c r="AB222" s="52"/>
      <c r="AC222" s="52"/>
      <c r="AD222" s="52"/>
      <c r="AE222" s="52"/>
      <c r="AF222" s="52"/>
      <c r="AG222" s="52" t="s">
        <v>358</v>
      </c>
      <c r="AH222" s="52">
        <v>0</v>
      </c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</row>
    <row r="223" spans="1:60" outlineLevel="1" x14ac:dyDescent="0.2">
      <c r="A223" s="31"/>
      <c r="B223" s="32"/>
      <c r="C223" s="230" t="s">
        <v>574</v>
      </c>
      <c r="D223" s="33"/>
      <c r="E223" s="34">
        <v>-56.564999999999998</v>
      </c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52"/>
      <c r="Z223" s="52"/>
      <c r="AA223" s="52"/>
      <c r="AB223" s="52"/>
      <c r="AC223" s="52"/>
      <c r="AD223" s="52"/>
      <c r="AE223" s="52"/>
      <c r="AF223" s="52"/>
      <c r="AG223" s="52" t="s">
        <v>358</v>
      </c>
      <c r="AH223" s="52">
        <v>0</v>
      </c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</row>
    <row r="224" spans="1:60" ht="22.5" outlineLevel="1" x14ac:dyDescent="0.2">
      <c r="A224" s="72">
        <v>37</v>
      </c>
      <c r="B224" s="73" t="s">
        <v>575</v>
      </c>
      <c r="C224" s="74" t="s">
        <v>576</v>
      </c>
      <c r="D224" s="27" t="s">
        <v>380</v>
      </c>
      <c r="E224" s="28">
        <v>110.176</v>
      </c>
      <c r="F224" s="29"/>
      <c r="G224" s="30">
        <f>ROUND(E224*F224,2)</f>
        <v>0</v>
      </c>
      <c r="H224" s="29"/>
      <c r="I224" s="30">
        <f>ROUND(E224*H224,2)</f>
        <v>0</v>
      </c>
      <c r="J224" s="29"/>
      <c r="K224" s="30">
        <f>ROUND(E224*J224,2)</f>
        <v>0</v>
      </c>
      <c r="L224" s="30">
        <v>21</v>
      </c>
      <c r="M224" s="30">
        <f>G224*(1+L224/100)</f>
        <v>0</v>
      </c>
      <c r="N224" s="30">
        <v>1.0529999999999999E-2</v>
      </c>
      <c r="O224" s="30">
        <f>ROUND(E224*N224,2)</f>
        <v>1.1599999999999999</v>
      </c>
      <c r="P224" s="30">
        <v>0</v>
      </c>
      <c r="Q224" s="30">
        <f>ROUND(E224*P224,2)</f>
        <v>0</v>
      </c>
      <c r="R224" s="30" t="s">
        <v>386</v>
      </c>
      <c r="S224" s="30" t="s">
        <v>329</v>
      </c>
      <c r="T224" s="49" t="s">
        <v>330</v>
      </c>
      <c r="U224" s="35">
        <v>0.85699999999999998</v>
      </c>
      <c r="V224" s="35">
        <f>ROUND(E224*U224,2)</f>
        <v>94.42</v>
      </c>
      <c r="W224" s="35"/>
      <c r="X224" s="49"/>
      <c r="Y224" s="52"/>
      <c r="Z224" s="52"/>
      <c r="AA224" s="52"/>
      <c r="AB224" s="52"/>
      <c r="AC224" s="52"/>
      <c r="AD224" s="52"/>
      <c r="AE224" s="52"/>
      <c r="AF224" s="52"/>
      <c r="AG224" s="52" t="s">
        <v>354</v>
      </c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</row>
    <row r="225" spans="1:60" ht="22.5" outlineLevel="1" x14ac:dyDescent="0.2">
      <c r="A225" s="31"/>
      <c r="B225" s="32"/>
      <c r="C225" s="288" t="s">
        <v>562</v>
      </c>
      <c r="D225" s="289"/>
      <c r="E225" s="289"/>
      <c r="F225" s="289"/>
      <c r="G225" s="289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52"/>
      <c r="Z225" s="52"/>
      <c r="AA225" s="52"/>
      <c r="AB225" s="52"/>
      <c r="AC225" s="52"/>
      <c r="AD225" s="52"/>
      <c r="AE225" s="52"/>
      <c r="AF225" s="52"/>
      <c r="AG225" s="52" t="s">
        <v>356</v>
      </c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9" t="str">
        <f>C225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25" s="52"/>
      <c r="BC225" s="52"/>
      <c r="BD225" s="52"/>
      <c r="BE225" s="52"/>
      <c r="BF225" s="52"/>
      <c r="BG225" s="52"/>
      <c r="BH225" s="52"/>
    </row>
    <row r="226" spans="1:60" outlineLevel="1" x14ac:dyDescent="0.2">
      <c r="A226" s="31"/>
      <c r="B226" s="32"/>
      <c r="C226" s="290" t="s">
        <v>563</v>
      </c>
      <c r="D226" s="291"/>
      <c r="E226" s="291"/>
      <c r="F226" s="291"/>
      <c r="G226" s="291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52"/>
      <c r="Z226" s="52"/>
      <c r="AA226" s="52"/>
      <c r="AB226" s="52"/>
      <c r="AC226" s="52"/>
      <c r="AD226" s="52"/>
      <c r="AE226" s="52"/>
      <c r="AF226" s="52"/>
      <c r="AG226" s="52" t="s">
        <v>356</v>
      </c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</row>
    <row r="227" spans="1:60" outlineLevel="1" x14ac:dyDescent="0.2">
      <c r="A227" s="31"/>
      <c r="B227" s="32"/>
      <c r="C227" s="230" t="s">
        <v>577</v>
      </c>
      <c r="D227" s="33"/>
      <c r="E227" s="34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52"/>
      <c r="Z227" s="52"/>
      <c r="AA227" s="52"/>
      <c r="AB227" s="52"/>
      <c r="AC227" s="52"/>
      <c r="AD227" s="52"/>
      <c r="AE227" s="52"/>
      <c r="AF227" s="52"/>
      <c r="AG227" s="52" t="s">
        <v>358</v>
      </c>
      <c r="AH227" s="52">
        <v>0</v>
      </c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</row>
    <row r="228" spans="1:60" outlineLevel="1" x14ac:dyDescent="0.2">
      <c r="A228" s="31"/>
      <c r="B228" s="32"/>
      <c r="C228" s="230" t="s">
        <v>578</v>
      </c>
      <c r="D228" s="33"/>
      <c r="E228" s="34">
        <v>100.746</v>
      </c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52"/>
      <c r="Z228" s="52"/>
      <c r="AA228" s="52"/>
      <c r="AB228" s="52"/>
      <c r="AC228" s="52"/>
      <c r="AD228" s="52"/>
      <c r="AE228" s="52"/>
      <c r="AF228" s="52"/>
      <c r="AG228" s="52" t="s">
        <v>358</v>
      </c>
      <c r="AH228" s="52">
        <v>0</v>
      </c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</row>
    <row r="229" spans="1:60" outlineLevel="1" x14ac:dyDescent="0.2">
      <c r="A229" s="31"/>
      <c r="B229" s="32"/>
      <c r="C229" s="230" t="s">
        <v>579</v>
      </c>
      <c r="D229" s="33"/>
      <c r="E229" s="34">
        <v>9.43</v>
      </c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52"/>
      <c r="Z229" s="52"/>
      <c r="AA229" s="52"/>
      <c r="AB229" s="52"/>
      <c r="AC229" s="52"/>
      <c r="AD229" s="52"/>
      <c r="AE229" s="52"/>
      <c r="AF229" s="52"/>
      <c r="AG229" s="52" t="s">
        <v>358</v>
      </c>
      <c r="AH229" s="52">
        <v>0</v>
      </c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</row>
    <row r="230" spans="1:60" ht="22.5" outlineLevel="1" x14ac:dyDescent="0.2">
      <c r="A230" s="72">
        <v>38</v>
      </c>
      <c r="B230" s="73" t="s">
        <v>580</v>
      </c>
      <c r="C230" s="74" t="s">
        <v>581</v>
      </c>
      <c r="D230" s="27" t="s">
        <v>380</v>
      </c>
      <c r="E230" s="28">
        <v>85.372749999999996</v>
      </c>
      <c r="F230" s="29"/>
      <c r="G230" s="30">
        <f>ROUND(E230*F230,2)</f>
        <v>0</v>
      </c>
      <c r="H230" s="29"/>
      <c r="I230" s="30">
        <f>ROUND(E230*H230,2)</f>
        <v>0</v>
      </c>
      <c r="J230" s="29"/>
      <c r="K230" s="30">
        <f>ROUND(E230*J230,2)</f>
        <v>0</v>
      </c>
      <c r="L230" s="30">
        <v>21</v>
      </c>
      <c r="M230" s="30">
        <f>G230*(1+L230/100)</f>
        <v>0</v>
      </c>
      <c r="N230" s="30">
        <v>2.0049999999999998E-2</v>
      </c>
      <c r="O230" s="30">
        <f>ROUND(E230*N230,2)</f>
        <v>1.71</v>
      </c>
      <c r="P230" s="30">
        <v>0</v>
      </c>
      <c r="Q230" s="30">
        <f>ROUND(E230*P230,2)</f>
        <v>0</v>
      </c>
      <c r="R230" s="30" t="s">
        <v>386</v>
      </c>
      <c r="S230" s="30" t="s">
        <v>329</v>
      </c>
      <c r="T230" s="49" t="s">
        <v>330</v>
      </c>
      <c r="U230" s="35">
        <v>0.877</v>
      </c>
      <c r="V230" s="35">
        <f>ROUND(E230*U230,2)</f>
        <v>74.87</v>
      </c>
      <c r="W230" s="35"/>
      <c r="X230" s="49"/>
      <c r="Y230" s="52"/>
      <c r="Z230" s="52"/>
      <c r="AA230" s="52"/>
      <c r="AB230" s="52"/>
      <c r="AC230" s="52"/>
      <c r="AD230" s="52"/>
      <c r="AE230" s="52"/>
      <c r="AF230" s="52"/>
      <c r="AG230" s="52" t="s">
        <v>354</v>
      </c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</row>
    <row r="231" spans="1:60" ht="22.5" outlineLevel="1" x14ac:dyDescent="0.2">
      <c r="A231" s="31"/>
      <c r="B231" s="32"/>
      <c r="C231" s="288" t="s">
        <v>562</v>
      </c>
      <c r="D231" s="289"/>
      <c r="E231" s="289"/>
      <c r="F231" s="289"/>
      <c r="G231" s="289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52"/>
      <c r="Z231" s="52"/>
      <c r="AA231" s="52"/>
      <c r="AB231" s="52"/>
      <c r="AC231" s="52"/>
      <c r="AD231" s="52"/>
      <c r="AE231" s="52"/>
      <c r="AF231" s="52"/>
      <c r="AG231" s="52" t="s">
        <v>356</v>
      </c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9" t="str">
        <f>C231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31" s="52"/>
      <c r="BC231" s="52"/>
      <c r="BD231" s="52"/>
      <c r="BE231" s="52"/>
      <c r="BF231" s="52"/>
      <c r="BG231" s="52"/>
      <c r="BH231" s="52"/>
    </row>
    <row r="232" spans="1:60" outlineLevel="1" x14ac:dyDescent="0.2">
      <c r="A232" s="31"/>
      <c r="B232" s="32"/>
      <c r="C232" s="290" t="s">
        <v>563</v>
      </c>
      <c r="D232" s="291"/>
      <c r="E232" s="291"/>
      <c r="F232" s="291"/>
      <c r="G232" s="291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52"/>
      <c r="Z232" s="52"/>
      <c r="AA232" s="52"/>
      <c r="AB232" s="52"/>
      <c r="AC232" s="52"/>
      <c r="AD232" s="52"/>
      <c r="AE232" s="52"/>
      <c r="AF232" s="52"/>
      <c r="AG232" s="52" t="s">
        <v>356</v>
      </c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</row>
    <row r="233" spans="1:60" outlineLevel="1" x14ac:dyDescent="0.2">
      <c r="A233" s="31"/>
      <c r="B233" s="32"/>
      <c r="C233" s="230" t="s">
        <v>577</v>
      </c>
      <c r="D233" s="33"/>
      <c r="E233" s="34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52"/>
      <c r="Z233" s="52"/>
      <c r="AA233" s="52"/>
      <c r="AB233" s="52"/>
      <c r="AC233" s="52"/>
      <c r="AD233" s="52"/>
      <c r="AE233" s="52"/>
      <c r="AF233" s="52"/>
      <c r="AG233" s="52" t="s">
        <v>358</v>
      </c>
      <c r="AH233" s="52">
        <v>0</v>
      </c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</row>
    <row r="234" spans="1:60" outlineLevel="1" x14ac:dyDescent="0.2">
      <c r="A234" s="31"/>
      <c r="B234" s="32"/>
      <c r="C234" s="230" t="s">
        <v>582</v>
      </c>
      <c r="D234" s="33"/>
      <c r="E234" s="34">
        <v>28.013999999999999</v>
      </c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52"/>
      <c r="Z234" s="52"/>
      <c r="AA234" s="52"/>
      <c r="AB234" s="52"/>
      <c r="AC234" s="52"/>
      <c r="AD234" s="52"/>
      <c r="AE234" s="52"/>
      <c r="AF234" s="52"/>
      <c r="AG234" s="52" t="s">
        <v>358</v>
      </c>
      <c r="AH234" s="52">
        <v>0</v>
      </c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</row>
    <row r="235" spans="1:60" outlineLevel="1" x14ac:dyDescent="0.2">
      <c r="A235" s="31"/>
      <c r="B235" s="32"/>
      <c r="C235" s="230" t="s">
        <v>583</v>
      </c>
      <c r="D235" s="33"/>
      <c r="E235" s="34">
        <v>61.5</v>
      </c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52"/>
      <c r="Z235" s="52"/>
      <c r="AA235" s="52"/>
      <c r="AB235" s="52"/>
      <c r="AC235" s="52"/>
      <c r="AD235" s="52"/>
      <c r="AE235" s="52"/>
      <c r="AF235" s="52"/>
      <c r="AG235" s="52" t="s">
        <v>358</v>
      </c>
      <c r="AH235" s="52">
        <v>0</v>
      </c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</row>
    <row r="236" spans="1:60" outlineLevel="1" x14ac:dyDescent="0.2">
      <c r="A236" s="31"/>
      <c r="B236" s="32"/>
      <c r="C236" s="230" t="s">
        <v>584</v>
      </c>
      <c r="D236" s="33"/>
      <c r="E236" s="34">
        <v>-4.1412500000000003</v>
      </c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52"/>
      <c r="Z236" s="52"/>
      <c r="AA236" s="52"/>
      <c r="AB236" s="52"/>
      <c r="AC236" s="52"/>
      <c r="AD236" s="52"/>
      <c r="AE236" s="52"/>
      <c r="AF236" s="52"/>
      <c r="AG236" s="52" t="s">
        <v>358</v>
      </c>
      <c r="AH236" s="52">
        <v>0</v>
      </c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</row>
    <row r="237" spans="1:60" ht="22.5" outlineLevel="1" x14ac:dyDescent="0.2">
      <c r="A237" s="72">
        <v>39</v>
      </c>
      <c r="B237" s="73" t="s">
        <v>585</v>
      </c>
      <c r="C237" s="74" t="s">
        <v>586</v>
      </c>
      <c r="D237" s="27" t="s">
        <v>380</v>
      </c>
      <c r="E237" s="28">
        <v>39.825000000000003</v>
      </c>
      <c r="F237" s="29"/>
      <c r="G237" s="30">
        <f>ROUND(E237*F237,2)</f>
        <v>0</v>
      </c>
      <c r="H237" s="29"/>
      <c r="I237" s="30">
        <f>ROUND(E237*H237,2)</f>
        <v>0</v>
      </c>
      <c r="J237" s="29"/>
      <c r="K237" s="30">
        <f>ROUND(E237*J237,2)</f>
        <v>0</v>
      </c>
      <c r="L237" s="30">
        <v>21</v>
      </c>
      <c r="M237" s="30">
        <f>G237*(1+L237/100)</f>
        <v>0</v>
      </c>
      <c r="N237" s="30">
        <v>1.635E-2</v>
      </c>
      <c r="O237" s="30">
        <f>ROUND(E237*N237,2)</f>
        <v>0.65</v>
      </c>
      <c r="P237" s="30">
        <v>0</v>
      </c>
      <c r="Q237" s="30">
        <f>ROUND(E237*P237,2)</f>
        <v>0</v>
      </c>
      <c r="R237" s="30"/>
      <c r="S237" s="30" t="s">
        <v>587</v>
      </c>
      <c r="T237" s="49" t="s">
        <v>330</v>
      </c>
      <c r="U237" s="35">
        <v>1.6677999999999999</v>
      </c>
      <c r="V237" s="35">
        <f>ROUND(E237*U237,2)</f>
        <v>66.42</v>
      </c>
      <c r="W237" s="35"/>
      <c r="X237" s="49"/>
      <c r="Y237" s="52"/>
      <c r="Z237" s="52"/>
      <c r="AA237" s="52"/>
      <c r="AB237" s="52"/>
      <c r="AC237" s="52"/>
      <c r="AD237" s="52"/>
      <c r="AE237" s="52"/>
      <c r="AF237" s="52"/>
      <c r="AG237" s="52" t="s">
        <v>354</v>
      </c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</row>
    <row r="238" spans="1:60" outlineLevel="1" x14ac:dyDescent="0.2">
      <c r="A238" s="31"/>
      <c r="B238" s="32"/>
      <c r="C238" s="230" t="s">
        <v>588</v>
      </c>
      <c r="D238" s="33"/>
      <c r="E238" s="34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52"/>
      <c r="Z238" s="52"/>
      <c r="AA238" s="52"/>
      <c r="AB238" s="52"/>
      <c r="AC238" s="52"/>
      <c r="AD238" s="52"/>
      <c r="AE238" s="52"/>
      <c r="AF238" s="52"/>
      <c r="AG238" s="52" t="s">
        <v>358</v>
      </c>
      <c r="AH238" s="52">
        <v>0</v>
      </c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</row>
    <row r="239" spans="1:60" outlineLevel="1" x14ac:dyDescent="0.2">
      <c r="A239" s="31"/>
      <c r="B239" s="32"/>
      <c r="C239" s="230" t="s">
        <v>589</v>
      </c>
      <c r="D239" s="33"/>
      <c r="E239" s="34">
        <v>39.825000000000003</v>
      </c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52"/>
      <c r="Z239" s="52"/>
      <c r="AA239" s="52"/>
      <c r="AB239" s="52"/>
      <c r="AC239" s="52"/>
      <c r="AD239" s="52"/>
      <c r="AE239" s="52"/>
      <c r="AF239" s="52"/>
      <c r="AG239" s="52" t="s">
        <v>358</v>
      </c>
      <c r="AH239" s="52">
        <v>0</v>
      </c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</row>
    <row r="240" spans="1:60" x14ac:dyDescent="0.2">
      <c r="A240" s="18" t="s">
        <v>324</v>
      </c>
      <c r="B240" s="19" t="s">
        <v>113</v>
      </c>
      <c r="C240" s="20" t="s">
        <v>114</v>
      </c>
      <c r="D240" s="21"/>
      <c r="E240" s="22"/>
      <c r="F240" s="23"/>
      <c r="G240" s="23">
        <f>SUMIF(AG241:AG288,"&lt;&gt;NOR",G241:G288)</f>
        <v>0</v>
      </c>
      <c r="H240" s="23"/>
      <c r="I240" s="23">
        <f>SUM(I241:I288)</f>
        <v>0</v>
      </c>
      <c r="J240" s="23"/>
      <c r="K240" s="23">
        <f>SUM(K241:K288)</f>
        <v>0</v>
      </c>
      <c r="L240" s="23"/>
      <c r="M240" s="23">
        <f>SUM(M241:M288)</f>
        <v>0</v>
      </c>
      <c r="N240" s="23"/>
      <c r="O240" s="23">
        <f>SUM(O241:O288)</f>
        <v>320.98999999999995</v>
      </c>
      <c r="P240" s="23"/>
      <c r="Q240" s="23">
        <f>SUM(Q241:Q288)</f>
        <v>0</v>
      </c>
      <c r="R240" s="23"/>
      <c r="S240" s="23"/>
      <c r="T240" s="46"/>
      <c r="U240" s="47"/>
      <c r="V240" s="47">
        <f>SUM(V241:V288)</f>
        <v>525.26</v>
      </c>
      <c r="W240" s="47"/>
      <c r="X240" s="46"/>
      <c r="AG240" t="s">
        <v>325</v>
      </c>
    </row>
    <row r="241" spans="1:60" ht="22.5" outlineLevel="1" x14ac:dyDescent="0.2">
      <c r="A241" s="72">
        <v>40</v>
      </c>
      <c r="B241" s="73" t="s">
        <v>590</v>
      </c>
      <c r="C241" s="74" t="s">
        <v>591</v>
      </c>
      <c r="D241" s="27" t="s">
        <v>352</v>
      </c>
      <c r="E241" s="28">
        <v>121.89991999999999</v>
      </c>
      <c r="F241" s="29"/>
      <c r="G241" s="30">
        <f>ROUND(E241*F241,2)</f>
        <v>0</v>
      </c>
      <c r="H241" s="29"/>
      <c r="I241" s="30">
        <f>ROUND(E241*H241,2)</f>
        <v>0</v>
      </c>
      <c r="J241" s="29"/>
      <c r="K241" s="30">
        <f>ROUND(E241*J241,2)</f>
        <v>0</v>
      </c>
      <c r="L241" s="30">
        <v>21</v>
      </c>
      <c r="M241" s="30">
        <f>G241*(1+L241/100)</f>
        <v>0</v>
      </c>
      <c r="N241" s="30">
        <v>2.3835999999999999</v>
      </c>
      <c r="O241" s="30">
        <f>ROUND(E241*N241,2)</f>
        <v>290.56</v>
      </c>
      <c r="P241" s="30">
        <v>0</v>
      </c>
      <c r="Q241" s="30">
        <f>ROUND(E241*P241,2)</f>
        <v>0</v>
      </c>
      <c r="R241" s="30" t="s">
        <v>386</v>
      </c>
      <c r="S241" s="30" t="s">
        <v>329</v>
      </c>
      <c r="T241" s="49" t="s">
        <v>330</v>
      </c>
      <c r="U241" s="35">
        <v>3.2130000000000001</v>
      </c>
      <c r="V241" s="35">
        <f>ROUND(E241*U241,2)</f>
        <v>391.66</v>
      </c>
      <c r="W241" s="35"/>
      <c r="X241" s="49"/>
      <c r="Y241" s="52"/>
      <c r="Z241" s="52"/>
      <c r="AA241" s="52"/>
      <c r="AB241" s="52"/>
      <c r="AC241" s="52"/>
      <c r="AD241" s="52"/>
      <c r="AE241" s="52"/>
      <c r="AF241" s="52"/>
      <c r="AG241" s="52" t="s">
        <v>354</v>
      </c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</row>
    <row r="242" spans="1:60" ht="22.5" outlineLevel="1" x14ac:dyDescent="0.2">
      <c r="A242" s="31"/>
      <c r="B242" s="32"/>
      <c r="C242" s="288" t="s">
        <v>592</v>
      </c>
      <c r="D242" s="289"/>
      <c r="E242" s="289"/>
      <c r="F242" s="289"/>
      <c r="G242" s="289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52"/>
      <c r="Z242" s="52"/>
      <c r="AA242" s="52"/>
      <c r="AB242" s="52"/>
      <c r="AC242" s="52"/>
      <c r="AD242" s="52"/>
      <c r="AE242" s="52"/>
      <c r="AF242" s="52"/>
      <c r="AG242" s="52" t="s">
        <v>356</v>
      </c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9" t="str">
        <f>C242</f>
        <v>hlazená dřevěným hladítkem, s vytvořením dilatačních spár v mazanině uložením dočasného dilatačního profilu, s odstraněním dočasného profilu. Bez zaplnění spáry trvalým materiálem (634 60).</v>
      </c>
      <c r="BB242" s="52"/>
      <c r="BC242" s="52"/>
      <c r="BD242" s="52"/>
      <c r="BE242" s="52"/>
      <c r="BF242" s="52"/>
      <c r="BG242" s="52"/>
      <c r="BH242" s="52"/>
    </row>
    <row r="243" spans="1:60" outlineLevel="1" x14ac:dyDescent="0.2">
      <c r="A243" s="31"/>
      <c r="B243" s="32"/>
      <c r="C243" s="230" t="s">
        <v>593</v>
      </c>
      <c r="D243" s="33"/>
      <c r="E243" s="34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52"/>
      <c r="Z243" s="52"/>
      <c r="AA243" s="52"/>
      <c r="AB243" s="52"/>
      <c r="AC243" s="52"/>
      <c r="AD243" s="52"/>
      <c r="AE243" s="52"/>
      <c r="AF243" s="52"/>
      <c r="AG243" s="52" t="s">
        <v>358</v>
      </c>
      <c r="AH243" s="52">
        <v>0</v>
      </c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</row>
    <row r="244" spans="1:60" outlineLevel="1" x14ac:dyDescent="0.2">
      <c r="A244" s="31"/>
      <c r="B244" s="32"/>
      <c r="C244" s="230" t="s">
        <v>594</v>
      </c>
      <c r="D244" s="33"/>
      <c r="E244" s="34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52"/>
      <c r="Z244" s="52"/>
      <c r="AA244" s="52"/>
      <c r="AB244" s="52"/>
      <c r="AC244" s="52"/>
      <c r="AD244" s="52"/>
      <c r="AE244" s="52"/>
      <c r="AF244" s="52"/>
      <c r="AG244" s="52" t="s">
        <v>358</v>
      </c>
      <c r="AH244" s="52">
        <v>0</v>
      </c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</row>
    <row r="245" spans="1:60" outlineLevel="1" x14ac:dyDescent="0.2">
      <c r="A245" s="31"/>
      <c r="B245" s="32"/>
      <c r="C245" s="230" t="s">
        <v>595</v>
      </c>
      <c r="D245" s="33"/>
      <c r="E245" s="34">
        <v>3.9734099999999999</v>
      </c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52"/>
      <c r="Z245" s="52"/>
      <c r="AA245" s="52"/>
      <c r="AB245" s="52"/>
      <c r="AC245" s="52"/>
      <c r="AD245" s="52"/>
      <c r="AE245" s="52"/>
      <c r="AF245" s="52"/>
      <c r="AG245" s="52" t="s">
        <v>358</v>
      </c>
      <c r="AH245" s="52">
        <v>0</v>
      </c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</row>
    <row r="246" spans="1:60" outlineLevel="1" x14ac:dyDescent="0.2">
      <c r="A246" s="31"/>
      <c r="B246" s="32"/>
      <c r="C246" s="230" t="s">
        <v>596</v>
      </c>
      <c r="D246" s="33"/>
      <c r="E246" s="34">
        <v>2.4695999999999998</v>
      </c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52"/>
      <c r="Z246" s="52"/>
      <c r="AA246" s="52"/>
      <c r="AB246" s="52"/>
      <c r="AC246" s="52"/>
      <c r="AD246" s="52"/>
      <c r="AE246" s="52"/>
      <c r="AF246" s="52"/>
      <c r="AG246" s="52" t="s">
        <v>358</v>
      </c>
      <c r="AH246" s="52">
        <v>0</v>
      </c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</row>
    <row r="247" spans="1:60" outlineLevel="1" x14ac:dyDescent="0.2">
      <c r="A247" s="31"/>
      <c r="B247" s="32"/>
      <c r="C247" s="230" t="s">
        <v>597</v>
      </c>
      <c r="D247" s="33"/>
      <c r="E247" s="34">
        <v>2.5974900000000001</v>
      </c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52"/>
      <c r="Z247" s="52"/>
      <c r="AA247" s="52"/>
      <c r="AB247" s="52"/>
      <c r="AC247" s="52"/>
      <c r="AD247" s="52"/>
      <c r="AE247" s="52"/>
      <c r="AF247" s="52"/>
      <c r="AG247" s="52" t="s">
        <v>358</v>
      </c>
      <c r="AH247" s="52">
        <v>0</v>
      </c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</row>
    <row r="248" spans="1:60" outlineLevel="1" x14ac:dyDescent="0.2">
      <c r="A248" s="31"/>
      <c r="B248" s="32"/>
      <c r="C248" s="230" t="s">
        <v>598</v>
      </c>
      <c r="D248" s="33"/>
      <c r="E248" s="34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52"/>
      <c r="Z248" s="52"/>
      <c r="AA248" s="52"/>
      <c r="AB248" s="52"/>
      <c r="AC248" s="52"/>
      <c r="AD248" s="52"/>
      <c r="AE248" s="52"/>
      <c r="AF248" s="52"/>
      <c r="AG248" s="52" t="s">
        <v>358</v>
      </c>
      <c r="AH248" s="52">
        <v>0</v>
      </c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</row>
    <row r="249" spans="1:60" outlineLevel="1" x14ac:dyDescent="0.2">
      <c r="A249" s="31"/>
      <c r="B249" s="32"/>
      <c r="C249" s="230" t="s">
        <v>599</v>
      </c>
      <c r="D249" s="33"/>
      <c r="E249" s="34">
        <v>4.1170999999999998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52"/>
      <c r="Z249" s="52"/>
      <c r="AA249" s="52"/>
      <c r="AB249" s="52"/>
      <c r="AC249" s="52"/>
      <c r="AD249" s="52"/>
      <c r="AE249" s="52"/>
      <c r="AF249" s="52"/>
      <c r="AG249" s="52" t="s">
        <v>358</v>
      </c>
      <c r="AH249" s="52">
        <v>0</v>
      </c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</row>
    <row r="250" spans="1:60" outlineLevel="1" x14ac:dyDescent="0.2">
      <c r="A250" s="31"/>
      <c r="B250" s="32"/>
      <c r="C250" s="230" t="s">
        <v>600</v>
      </c>
      <c r="D250" s="33"/>
      <c r="E250" s="34">
        <v>2.08325</v>
      </c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52"/>
      <c r="Z250" s="52"/>
      <c r="AA250" s="52"/>
      <c r="AB250" s="52"/>
      <c r="AC250" s="52"/>
      <c r="AD250" s="52"/>
      <c r="AE250" s="52"/>
      <c r="AF250" s="52"/>
      <c r="AG250" s="52" t="s">
        <v>358</v>
      </c>
      <c r="AH250" s="52">
        <v>0</v>
      </c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</row>
    <row r="251" spans="1:60" outlineLevel="1" x14ac:dyDescent="0.2">
      <c r="A251" s="31"/>
      <c r="B251" s="32"/>
      <c r="C251" s="230" t="s">
        <v>601</v>
      </c>
      <c r="D251" s="33"/>
      <c r="E251" s="34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52"/>
      <c r="Z251" s="52"/>
      <c r="AA251" s="52"/>
      <c r="AB251" s="52"/>
      <c r="AC251" s="52"/>
      <c r="AD251" s="52"/>
      <c r="AE251" s="52"/>
      <c r="AF251" s="52"/>
      <c r="AG251" s="52" t="s">
        <v>358</v>
      </c>
      <c r="AH251" s="52">
        <v>0</v>
      </c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</row>
    <row r="252" spans="1:60" outlineLevel="1" x14ac:dyDescent="0.2">
      <c r="A252" s="31"/>
      <c r="B252" s="32"/>
      <c r="C252" s="230" t="s">
        <v>602</v>
      </c>
      <c r="D252" s="33"/>
      <c r="E252" s="34">
        <v>1.1697</v>
      </c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52"/>
      <c r="Z252" s="52"/>
      <c r="AA252" s="52"/>
      <c r="AB252" s="52"/>
      <c r="AC252" s="52"/>
      <c r="AD252" s="52"/>
      <c r="AE252" s="52"/>
      <c r="AF252" s="52"/>
      <c r="AG252" s="52" t="s">
        <v>358</v>
      </c>
      <c r="AH252" s="52">
        <v>0</v>
      </c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</row>
    <row r="253" spans="1:60" outlineLevel="1" x14ac:dyDescent="0.2">
      <c r="A253" s="31"/>
      <c r="B253" s="32"/>
      <c r="C253" s="230" t="s">
        <v>603</v>
      </c>
      <c r="D253" s="33"/>
      <c r="E253" s="34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52"/>
      <c r="Z253" s="52"/>
      <c r="AA253" s="52"/>
      <c r="AB253" s="52"/>
      <c r="AC253" s="52"/>
      <c r="AD253" s="52"/>
      <c r="AE253" s="52"/>
      <c r="AF253" s="52"/>
      <c r="AG253" s="52" t="s">
        <v>358</v>
      </c>
      <c r="AH253" s="52">
        <v>0</v>
      </c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</row>
    <row r="254" spans="1:60" outlineLevel="1" x14ac:dyDescent="0.2">
      <c r="A254" s="31"/>
      <c r="B254" s="32"/>
      <c r="C254" s="230" t="s">
        <v>604</v>
      </c>
      <c r="D254" s="33"/>
      <c r="E254" s="34">
        <v>24.372879999999999</v>
      </c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52"/>
      <c r="Z254" s="52"/>
      <c r="AA254" s="52"/>
      <c r="AB254" s="52"/>
      <c r="AC254" s="52"/>
      <c r="AD254" s="52"/>
      <c r="AE254" s="52"/>
      <c r="AF254" s="52"/>
      <c r="AG254" s="52" t="s">
        <v>358</v>
      </c>
      <c r="AH254" s="52">
        <v>0</v>
      </c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</row>
    <row r="255" spans="1:60" outlineLevel="1" x14ac:dyDescent="0.2">
      <c r="A255" s="31"/>
      <c r="B255" s="32"/>
      <c r="C255" s="230" t="s">
        <v>605</v>
      </c>
      <c r="D255" s="33"/>
      <c r="E255" s="34">
        <v>4.9565099999999997</v>
      </c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52"/>
      <c r="Z255" s="52"/>
      <c r="AA255" s="52"/>
      <c r="AB255" s="52"/>
      <c r="AC255" s="52"/>
      <c r="AD255" s="52"/>
      <c r="AE255" s="52"/>
      <c r="AF255" s="52"/>
      <c r="AG255" s="52" t="s">
        <v>358</v>
      </c>
      <c r="AH255" s="52">
        <v>0</v>
      </c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</row>
    <row r="256" spans="1:60" outlineLevel="1" x14ac:dyDescent="0.2">
      <c r="A256" s="31"/>
      <c r="B256" s="32"/>
      <c r="C256" s="230" t="s">
        <v>606</v>
      </c>
      <c r="D256" s="33"/>
      <c r="E256" s="34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52"/>
      <c r="Z256" s="52"/>
      <c r="AA256" s="52"/>
      <c r="AB256" s="52"/>
      <c r="AC256" s="52"/>
      <c r="AD256" s="52"/>
      <c r="AE256" s="52"/>
      <c r="AF256" s="52"/>
      <c r="AG256" s="52" t="s">
        <v>358</v>
      </c>
      <c r="AH256" s="52">
        <v>0</v>
      </c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</row>
    <row r="257" spans="1:60" outlineLevel="1" x14ac:dyDescent="0.2">
      <c r="A257" s="31"/>
      <c r="B257" s="32"/>
      <c r="C257" s="230" t="s">
        <v>607</v>
      </c>
      <c r="D257" s="33"/>
      <c r="E257" s="34">
        <v>0.65159999999999996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52"/>
      <c r="Z257" s="52"/>
      <c r="AA257" s="52"/>
      <c r="AB257" s="52"/>
      <c r="AC257" s="52"/>
      <c r="AD257" s="52"/>
      <c r="AE257" s="52"/>
      <c r="AF257" s="52"/>
      <c r="AG257" s="52" t="s">
        <v>358</v>
      </c>
      <c r="AH257" s="52">
        <v>0</v>
      </c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</row>
    <row r="258" spans="1:60" outlineLevel="1" x14ac:dyDescent="0.2">
      <c r="A258" s="31"/>
      <c r="B258" s="32"/>
      <c r="C258" s="230" t="s">
        <v>608</v>
      </c>
      <c r="D258" s="33"/>
      <c r="E258" s="34">
        <v>0.57599999999999996</v>
      </c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52"/>
      <c r="Z258" s="52"/>
      <c r="AA258" s="52"/>
      <c r="AB258" s="52"/>
      <c r="AC258" s="52"/>
      <c r="AD258" s="52"/>
      <c r="AE258" s="52"/>
      <c r="AF258" s="52"/>
      <c r="AG258" s="52" t="s">
        <v>358</v>
      </c>
      <c r="AH258" s="52">
        <v>0</v>
      </c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</row>
    <row r="259" spans="1:60" outlineLevel="1" x14ac:dyDescent="0.2">
      <c r="A259" s="31"/>
      <c r="B259" s="32"/>
      <c r="C259" s="230" t="s">
        <v>609</v>
      </c>
      <c r="D259" s="33"/>
      <c r="E259" s="34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52"/>
      <c r="Z259" s="52"/>
      <c r="AA259" s="52"/>
      <c r="AB259" s="52"/>
      <c r="AC259" s="52"/>
      <c r="AD259" s="52"/>
      <c r="AE259" s="52"/>
      <c r="AF259" s="52"/>
      <c r="AG259" s="52" t="s">
        <v>358</v>
      </c>
      <c r="AH259" s="52">
        <v>0</v>
      </c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</row>
    <row r="260" spans="1:60" outlineLevel="1" x14ac:dyDescent="0.2">
      <c r="A260" s="31"/>
      <c r="B260" s="32"/>
      <c r="C260" s="230" t="s">
        <v>610</v>
      </c>
      <c r="D260" s="33"/>
      <c r="E260" s="34">
        <v>36.314019999999999</v>
      </c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52"/>
      <c r="Z260" s="52"/>
      <c r="AA260" s="52"/>
      <c r="AB260" s="52"/>
      <c r="AC260" s="52"/>
      <c r="AD260" s="52"/>
      <c r="AE260" s="52"/>
      <c r="AF260" s="52"/>
      <c r="AG260" s="52" t="s">
        <v>358</v>
      </c>
      <c r="AH260" s="52">
        <v>0</v>
      </c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</row>
    <row r="261" spans="1:60" outlineLevel="1" x14ac:dyDescent="0.2">
      <c r="A261" s="31"/>
      <c r="B261" s="32"/>
      <c r="C261" s="230" t="s">
        <v>611</v>
      </c>
      <c r="D261" s="33"/>
      <c r="E261" s="34">
        <v>-0.42476000000000003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52"/>
      <c r="Z261" s="52"/>
      <c r="AA261" s="52"/>
      <c r="AB261" s="52"/>
      <c r="AC261" s="52"/>
      <c r="AD261" s="52"/>
      <c r="AE261" s="52"/>
      <c r="AF261" s="52"/>
      <c r="AG261" s="52" t="s">
        <v>358</v>
      </c>
      <c r="AH261" s="52">
        <v>0</v>
      </c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</row>
    <row r="262" spans="1:60" outlineLevel="1" x14ac:dyDescent="0.2">
      <c r="A262" s="31"/>
      <c r="B262" s="32"/>
      <c r="C262" s="230" t="s">
        <v>612</v>
      </c>
      <c r="D262" s="33"/>
      <c r="E262" s="34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52"/>
      <c r="Z262" s="52"/>
      <c r="AA262" s="52"/>
      <c r="AB262" s="52"/>
      <c r="AC262" s="52"/>
      <c r="AD262" s="52"/>
      <c r="AE262" s="52"/>
      <c r="AF262" s="52"/>
      <c r="AG262" s="52" t="s">
        <v>358</v>
      </c>
      <c r="AH262" s="52">
        <v>0</v>
      </c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</row>
    <row r="263" spans="1:60" outlineLevel="1" x14ac:dyDescent="0.2">
      <c r="A263" s="31"/>
      <c r="B263" s="32"/>
      <c r="C263" s="230" t="s">
        <v>613</v>
      </c>
      <c r="D263" s="33"/>
      <c r="E263" s="34">
        <v>3.25508</v>
      </c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52"/>
      <c r="Z263" s="52"/>
      <c r="AA263" s="52"/>
      <c r="AB263" s="52"/>
      <c r="AC263" s="52"/>
      <c r="AD263" s="52"/>
      <c r="AE263" s="52"/>
      <c r="AF263" s="52"/>
      <c r="AG263" s="52" t="s">
        <v>358</v>
      </c>
      <c r="AH263" s="52">
        <v>0</v>
      </c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</row>
    <row r="264" spans="1:60" outlineLevel="1" x14ac:dyDescent="0.2">
      <c r="A264" s="31"/>
      <c r="B264" s="32"/>
      <c r="C264" s="230" t="s">
        <v>614</v>
      </c>
      <c r="D264" s="33"/>
      <c r="E264" s="34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52"/>
      <c r="Z264" s="52"/>
      <c r="AA264" s="52"/>
      <c r="AB264" s="52"/>
      <c r="AC264" s="52"/>
      <c r="AD264" s="52"/>
      <c r="AE264" s="52"/>
      <c r="AF264" s="52"/>
      <c r="AG264" s="52" t="s">
        <v>358</v>
      </c>
      <c r="AH264" s="52">
        <v>0</v>
      </c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</row>
    <row r="265" spans="1:60" outlineLevel="1" x14ac:dyDescent="0.2">
      <c r="A265" s="31"/>
      <c r="B265" s="32"/>
      <c r="C265" s="230" t="s">
        <v>615</v>
      </c>
      <c r="D265" s="33"/>
      <c r="E265" s="34">
        <v>9.5953400000000002</v>
      </c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52"/>
      <c r="Z265" s="52"/>
      <c r="AA265" s="52"/>
      <c r="AB265" s="52"/>
      <c r="AC265" s="52"/>
      <c r="AD265" s="52"/>
      <c r="AE265" s="52"/>
      <c r="AF265" s="52"/>
      <c r="AG265" s="52" t="s">
        <v>358</v>
      </c>
      <c r="AH265" s="52">
        <v>0</v>
      </c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</row>
    <row r="266" spans="1:60" outlineLevel="1" x14ac:dyDescent="0.2">
      <c r="A266" s="31"/>
      <c r="B266" s="32"/>
      <c r="C266" s="230" t="s">
        <v>616</v>
      </c>
      <c r="D266" s="33"/>
      <c r="E266" s="34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52"/>
      <c r="Z266" s="52"/>
      <c r="AA266" s="52"/>
      <c r="AB266" s="52"/>
      <c r="AC266" s="52"/>
      <c r="AD266" s="52"/>
      <c r="AE266" s="52"/>
      <c r="AF266" s="52"/>
      <c r="AG266" s="52" t="s">
        <v>358</v>
      </c>
      <c r="AH266" s="52">
        <v>0</v>
      </c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</row>
    <row r="267" spans="1:60" outlineLevel="1" x14ac:dyDescent="0.2">
      <c r="A267" s="31"/>
      <c r="B267" s="32"/>
      <c r="C267" s="230" t="s">
        <v>617</v>
      </c>
      <c r="D267" s="33"/>
      <c r="E267" s="34">
        <v>7.6048</v>
      </c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52"/>
      <c r="Z267" s="52"/>
      <c r="AA267" s="52"/>
      <c r="AB267" s="52"/>
      <c r="AC267" s="52"/>
      <c r="AD267" s="52"/>
      <c r="AE267" s="52"/>
      <c r="AF267" s="52"/>
      <c r="AG267" s="52" t="s">
        <v>358</v>
      </c>
      <c r="AH267" s="52">
        <v>0</v>
      </c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</row>
    <row r="268" spans="1:60" outlineLevel="1" x14ac:dyDescent="0.2">
      <c r="A268" s="31"/>
      <c r="B268" s="32"/>
      <c r="C268" s="230" t="s">
        <v>618</v>
      </c>
      <c r="D268" s="33"/>
      <c r="E268" s="34">
        <v>-6.8099999999999994E-2</v>
      </c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52"/>
      <c r="Z268" s="52"/>
      <c r="AA268" s="52"/>
      <c r="AB268" s="52"/>
      <c r="AC268" s="52"/>
      <c r="AD268" s="52"/>
      <c r="AE268" s="52"/>
      <c r="AF268" s="52"/>
      <c r="AG268" s="52" t="s">
        <v>358</v>
      </c>
      <c r="AH268" s="52">
        <v>0</v>
      </c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</row>
    <row r="269" spans="1:60" outlineLevel="1" x14ac:dyDescent="0.2">
      <c r="A269" s="31"/>
      <c r="B269" s="32"/>
      <c r="C269" s="230" t="s">
        <v>619</v>
      </c>
      <c r="D269" s="33"/>
      <c r="E269" s="34">
        <v>18.655999999999999</v>
      </c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52"/>
      <c r="Z269" s="52"/>
      <c r="AA269" s="52"/>
      <c r="AB269" s="52"/>
      <c r="AC269" s="52"/>
      <c r="AD269" s="52"/>
      <c r="AE269" s="52"/>
      <c r="AF269" s="52"/>
      <c r="AG269" s="52" t="s">
        <v>358</v>
      </c>
      <c r="AH269" s="52">
        <v>0</v>
      </c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</row>
    <row r="270" spans="1:60" ht="22.5" outlineLevel="1" x14ac:dyDescent="0.2">
      <c r="A270" s="72">
        <v>41</v>
      </c>
      <c r="B270" s="73" t="s">
        <v>620</v>
      </c>
      <c r="C270" s="74" t="s">
        <v>621</v>
      </c>
      <c r="D270" s="27" t="s">
        <v>352</v>
      </c>
      <c r="E270" s="28">
        <v>6.0113099999999999</v>
      </c>
      <c r="F270" s="29"/>
      <c r="G270" s="30">
        <f>ROUND(E270*F270,2)</f>
        <v>0</v>
      </c>
      <c r="H270" s="29"/>
      <c r="I270" s="30">
        <f>ROUND(E270*H270,2)</f>
        <v>0</v>
      </c>
      <c r="J270" s="29"/>
      <c r="K270" s="30">
        <f>ROUND(E270*J270,2)</f>
        <v>0</v>
      </c>
      <c r="L270" s="30">
        <v>21</v>
      </c>
      <c r="M270" s="30">
        <f>G270*(1+L270/100)</f>
        <v>0</v>
      </c>
      <c r="N270" s="30">
        <v>2.3835999999999999</v>
      </c>
      <c r="O270" s="30">
        <f>ROUND(E270*N270,2)</f>
        <v>14.33</v>
      </c>
      <c r="P270" s="30">
        <v>0</v>
      </c>
      <c r="Q270" s="30">
        <f>ROUND(E270*P270,2)</f>
        <v>0</v>
      </c>
      <c r="R270" s="30" t="s">
        <v>386</v>
      </c>
      <c r="S270" s="30" t="s">
        <v>329</v>
      </c>
      <c r="T270" s="49" t="s">
        <v>330</v>
      </c>
      <c r="U270" s="35">
        <v>2.3170000000000002</v>
      </c>
      <c r="V270" s="35">
        <f>ROUND(E270*U270,2)</f>
        <v>13.93</v>
      </c>
      <c r="W270" s="35"/>
      <c r="X270" s="49"/>
      <c r="Y270" s="52"/>
      <c r="Z270" s="52"/>
      <c r="AA270" s="52"/>
      <c r="AB270" s="52"/>
      <c r="AC270" s="52"/>
      <c r="AD270" s="52"/>
      <c r="AE270" s="52"/>
      <c r="AF270" s="52"/>
      <c r="AG270" s="52" t="s">
        <v>354</v>
      </c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</row>
    <row r="271" spans="1:60" ht="22.5" outlineLevel="1" x14ac:dyDescent="0.2">
      <c r="A271" s="31"/>
      <c r="B271" s="32"/>
      <c r="C271" s="288" t="s">
        <v>592</v>
      </c>
      <c r="D271" s="289"/>
      <c r="E271" s="289"/>
      <c r="F271" s="289"/>
      <c r="G271" s="289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52"/>
      <c r="Z271" s="52"/>
      <c r="AA271" s="52"/>
      <c r="AB271" s="52"/>
      <c r="AC271" s="52"/>
      <c r="AD271" s="52"/>
      <c r="AE271" s="52"/>
      <c r="AF271" s="52"/>
      <c r="AG271" s="52" t="s">
        <v>356</v>
      </c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9" t="str">
        <f>C271</f>
        <v>hlazená dřevěným hladítkem, s vytvořením dilatačních spár v mazanině uložením dočasného dilatačního profilu, s odstraněním dočasného profilu. Bez zaplnění spáry trvalým materiálem (634 60).</v>
      </c>
      <c r="BB271" s="52"/>
      <c r="BC271" s="52"/>
      <c r="BD271" s="52"/>
      <c r="BE271" s="52"/>
      <c r="BF271" s="52"/>
      <c r="BG271" s="52"/>
      <c r="BH271" s="52"/>
    </row>
    <row r="272" spans="1:60" outlineLevel="1" x14ac:dyDescent="0.2">
      <c r="A272" s="31"/>
      <c r="B272" s="32"/>
      <c r="C272" s="230" t="s">
        <v>593</v>
      </c>
      <c r="D272" s="33"/>
      <c r="E272" s="34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52"/>
      <c r="Z272" s="52"/>
      <c r="AA272" s="52"/>
      <c r="AB272" s="52"/>
      <c r="AC272" s="52"/>
      <c r="AD272" s="52"/>
      <c r="AE272" s="52"/>
      <c r="AF272" s="52"/>
      <c r="AG272" s="52" t="s">
        <v>358</v>
      </c>
      <c r="AH272" s="52">
        <v>0</v>
      </c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</row>
    <row r="273" spans="1:60" outlineLevel="1" x14ac:dyDescent="0.2">
      <c r="A273" s="31"/>
      <c r="B273" s="32"/>
      <c r="C273" s="230" t="s">
        <v>622</v>
      </c>
      <c r="D273" s="33"/>
      <c r="E273" s="34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52"/>
      <c r="Z273" s="52"/>
      <c r="AA273" s="52"/>
      <c r="AB273" s="52"/>
      <c r="AC273" s="52"/>
      <c r="AD273" s="52"/>
      <c r="AE273" s="52"/>
      <c r="AF273" s="52"/>
      <c r="AG273" s="52" t="s">
        <v>358</v>
      </c>
      <c r="AH273" s="52">
        <v>0</v>
      </c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</row>
    <row r="274" spans="1:60" outlineLevel="1" x14ac:dyDescent="0.2">
      <c r="A274" s="31"/>
      <c r="B274" s="32"/>
      <c r="C274" s="230" t="s">
        <v>623</v>
      </c>
      <c r="D274" s="33"/>
      <c r="E274" s="34">
        <v>6.0113099999999999</v>
      </c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52"/>
      <c r="Z274" s="52"/>
      <c r="AA274" s="52"/>
      <c r="AB274" s="52"/>
      <c r="AC274" s="52"/>
      <c r="AD274" s="52"/>
      <c r="AE274" s="52"/>
      <c r="AF274" s="52"/>
      <c r="AG274" s="52" t="s">
        <v>358</v>
      </c>
      <c r="AH274" s="52">
        <v>0</v>
      </c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</row>
    <row r="275" spans="1:60" ht="22.5" outlineLevel="1" x14ac:dyDescent="0.2">
      <c r="A275" s="72">
        <v>42</v>
      </c>
      <c r="B275" s="73" t="s">
        <v>624</v>
      </c>
      <c r="C275" s="74" t="s">
        <v>625</v>
      </c>
      <c r="D275" s="27" t="s">
        <v>380</v>
      </c>
      <c r="E275" s="28">
        <v>129.46</v>
      </c>
      <c r="F275" s="29"/>
      <c r="G275" s="30">
        <f>ROUND(E275*F275,2)</f>
        <v>0</v>
      </c>
      <c r="H275" s="29"/>
      <c r="I275" s="30">
        <f>ROUND(E275*H275,2)</f>
        <v>0</v>
      </c>
      <c r="J275" s="29"/>
      <c r="K275" s="30">
        <f>ROUND(E275*J275,2)</f>
        <v>0</v>
      </c>
      <c r="L275" s="30">
        <v>21</v>
      </c>
      <c r="M275" s="30">
        <f>G275*(1+L275/100)</f>
        <v>0</v>
      </c>
      <c r="N275" s="30">
        <v>3.5699999999999998E-3</v>
      </c>
      <c r="O275" s="30">
        <f>ROUND(E275*N275,2)</f>
        <v>0.46</v>
      </c>
      <c r="P275" s="30">
        <v>0</v>
      </c>
      <c r="Q275" s="30">
        <f>ROUND(E275*P275,2)</f>
        <v>0</v>
      </c>
      <c r="R275" s="30" t="s">
        <v>386</v>
      </c>
      <c r="S275" s="30" t="s">
        <v>329</v>
      </c>
      <c r="T275" s="49" t="s">
        <v>330</v>
      </c>
      <c r="U275" s="35">
        <v>0.252</v>
      </c>
      <c r="V275" s="35">
        <f>ROUND(E275*U275,2)</f>
        <v>32.619999999999997</v>
      </c>
      <c r="W275" s="35"/>
      <c r="X275" s="49"/>
      <c r="Y275" s="52"/>
      <c r="Z275" s="52"/>
      <c r="AA275" s="52"/>
      <c r="AB275" s="52"/>
      <c r="AC275" s="52"/>
      <c r="AD275" s="52"/>
      <c r="AE275" s="52"/>
      <c r="AF275" s="52"/>
      <c r="AG275" s="52" t="s">
        <v>354</v>
      </c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</row>
    <row r="276" spans="1:60" outlineLevel="1" x14ac:dyDescent="0.2">
      <c r="A276" s="31"/>
      <c r="B276" s="32"/>
      <c r="C276" s="288" t="s">
        <v>626</v>
      </c>
      <c r="D276" s="289"/>
      <c r="E276" s="289"/>
      <c r="F276" s="289"/>
      <c r="G276" s="289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52"/>
      <c r="Z276" s="52"/>
      <c r="AA276" s="52"/>
      <c r="AB276" s="52"/>
      <c r="AC276" s="52"/>
      <c r="AD276" s="52"/>
      <c r="AE276" s="52"/>
      <c r="AF276" s="52"/>
      <c r="AG276" s="52" t="s">
        <v>356</v>
      </c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</row>
    <row r="277" spans="1:60" outlineLevel="1" x14ac:dyDescent="0.2">
      <c r="A277" s="31"/>
      <c r="B277" s="32"/>
      <c r="C277" s="230" t="s">
        <v>593</v>
      </c>
      <c r="D277" s="33"/>
      <c r="E277" s="34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52"/>
      <c r="Z277" s="52"/>
      <c r="AA277" s="52"/>
      <c r="AB277" s="52"/>
      <c r="AC277" s="52"/>
      <c r="AD277" s="52"/>
      <c r="AE277" s="52"/>
      <c r="AF277" s="52"/>
      <c r="AG277" s="52" t="s">
        <v>358</v>
      </c>
      <c r="AH277" s="52">
        <v>0</v>
      </c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</row>
    <row r="278" spans="1:60" outlineLevel="1" x14ac:dyDescent="0.2">
      <c r="A278" s="31"/>
      <c r="B278" s="32"/>
      <c r="C278" s="230" t="s">
        <v>627</v>
      </c>
      <c r="D278" s="33"/>
      <c r="E278" s="34">
        <v>121.46</v>
      </c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52"/>
      <c r="Z278" s="52"/>
      <c r="AA278" s="52"/>
      <c r="AB278" s="52"/>
      <c r="AC278" s="52"/>
      <c r="AD278" s="52"/>
      <c r="AE278" s="52"/>
      <c r="AF278" s="52"/>
      <c r="AG278" s="52" t="s">
        <v>358</v>
      </c>
      <c r="AH278" s="52">
        <v>0</v>
      </c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</row>
    <row r="279" spans="1:60" outlineLevel="1" x14ac:dyDescent="0.2">
      <c r="A279" s="31"/>
      <c r="B279" s="32"/>
      <c r="C279" s="230" t="s">
        <v>628</v>
      </c>
      <c r="D279" s="33"/>
      <c r="E279" s="34">
        <v>8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52"/>
      <c r="Z279" s="52"/>
      <c r="AA279" s="52"/>
      <c r="AB279" s="52"/>
      <c r="AC279" s="52"/>
      <c r="AD279" s="52"/>
      <c r="AE279" s="52"/>
      <c r="AF279" s="52"/>
      <c r="AG279" s="52" t="s">
        <v>358</v>
      </c>
      <c r="AH279" s="52">
        <v>0</v>
      </c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</row>
    <row r="280" spans="1:60" ht="22.5" outlineLevel="1" x14ac:dyDescent="0.2">
      <c r="A280" s="72">
        <v>43</v>
      </c>
      <c r="B280" s="73" t="s">
        <v>629</v>
      </c>
      <c r="C280" s="74" t="s">
        <v>630</v>
      </c>
      <c r="D280" s="27" t="s">
        <v>380</v>
      </c>
      <c r="E280" s="28">
        <v>140.4</v>
      </c>
      <c r="F280" s="29"/>
      <c r="G280" s="30">
        <f>ROUND(E280*F280,2)</f>
        <v>0</v>
      </c>
      <c r="H280" s="29"/>
      <c r="I280" s="30">
        <f>ROUND(E280*H280,2)</f>
        <v>0</v>
      </c>
      <c r="J280" s="29"/>
      <c r="K280" s="30">
        <f>ROUND(E280*J280,2)</f>
        <v>0</v>
      </c>
      <c r="L280" s="30">
        <v>21</v>
      </c>
      <c r="M280" s="30">
        <f>G280*(1+L280/100)</f>
        <v>0</v>
      </c>
      <c r="N280" s="30">
        <v>1.31E-3</v>
      </c>
      <c r="O280" s="30">
        <f>ROUND(E280*N280,2)</f>
        <v>0.18</v>
      </c>
      <c r="P280" s="30">
        <v>0</v>
      </c>
      <c r="Q280" s="30">
        <f>ROUND(E280*P280,2)</f>
        <v>0</v>
      </c>
      <c r="R280" s="30" t="s">
        <v>386</v>
      </c>
      <c r="S280" s="30" t="s">
        <v>329</v>
      </c>
      <c r="T280" s="49" t="s">
        <v>330</v>
      </c>
      <c r="U280" s="35">
        <v>0.62</v>
      </c>
      <c r="V280" s="35">
        <f>ROUND(E280*U280,2)</f>
        <v>87.05</v>
      </c>
      <c r="W280" s="35"/>
      <c r="X280" s="49"/>
      <c r="Y280" s="52"/>
      <c r="Z280" s="52"/>
      <c r="AA280" s="52"/>
      <c r="AB280" s="52"/>
      <c r="AC280" s="52"/>
      <c r="AD280" s="52"/>
      <c r="AE280" s="52"/>
      <c r="AF280" s="52"/>
      <c r="AG280" s="52" t="s">
        <v>354</v>
      </c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</row>
    <row r="281" spans="1:60" outlineLevel="1" x14ac:dyDescent="0.2">
      <c r="A281" s="31"/>
      <c r="B281" s="32"/>
      <c r="C281" s="230" t="s">
        <v>631</v>
      </c>
      <c r="D281" s="33"/>
      <c r="E281" s="34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52"/>
      <c r="Z281" s="52"/>
      <c r="AA281" s="52"/>
      <c r="AB281" s="52"/>
      <c r="AC281" s="52"/>
      <c r="AD281" s="52"/>
      <c r="AE281" s="52"/>
      <c r="AF281" s="52"/>
      <c r="AG281" s="52" t="s">
        <v>358</v>
      </c>
      <c r="AH281" s="52">
        <v>0</v>
      </c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</row>
    <row r="282" spans="1:60" outlineLevel="1" x14ac:dyDescent="0.2">
      <c r="A282" s="31"/>
      <c r="B282" s="32"/>
      <c r="C282" s="230" t="s">
        <v>632</v>
      </c>
      <c r="D282" s="33"/>
      <c r="E282" s="34">
        <v>140.4</v>
      </c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52"/>
      <c r="Z282" s="52"/>
      <c r="AA282" s="52"/>
      <c r="AB282" s="52"/>
      <c r="AC282" s="52"/>
      <c r="AD282" s="52"/>
      <c r="AE282" s="52"/>
      <c r="AF282" s="52"/>
      <c r="AG282" s="52" t="s">
        <v>358</v>
      </c>
      <c r="AH282" s="52">
        <v>0</v>
      </c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</row>
    <row r="283" spans="1:60" ht="22.5" outlineLevel="1" x14ac:dyDescent="0.2">
      <c r="A283" s="72">
        <v>44</v>
      </c>
      <c r="B283" s="73" t="s">
        <v>633</v>
      </c>
      <c r="C283" s="74" t="s">
        <v>634</v>
      </c>
      <c r="D283" s="27" t="s">
        <v>380</v>
      </c>
      <c r="E283" s="28">
        <v>141.804</v>
      </c>
      <c r="F283" s="29"/>
      <c r="G283" s="30">
        <f>ROUND(E283*F283,2)</f>
        <v>0</v>
      </c>
      <c r="H283" s="29"/>
      <c r="I283" s="30">
        <f>ROUND(E283*H283,2)</f>
        <v>0</v>
      </c>
      <c r="J283" s="29"/>
      <c r="K283" s="30">
        <f>ROUND(E283*J283,2)</f>
        <v>0</v>
      </c>
      <c r="L283" s="30">
        <v>21</v>
      </c>
      <c r="M283" s="30">
        <f>G283*(1+L283/100)</f>
        <v>0</v>
      </c>
      <c r="N283" s="30">
        <v>0.109</v>
      </c>
      <c r="O283" s="30">
        <f>ROUND(E283*N283,2)</f>
        <v>15.46</v>
      </c>
      <c r="P283" s="30">
        <v>0</v>
      </c>
      <c r="Q283" s="30">
        <f>ROUND(E283*P283,2)</f>
        <v>0</v>
      </c>
      <c r="R283" s="30" t="s">
        <v>489</v>
      </c>
      <c r="S283" s="30" t="s">
        <v>329</v>
      </c>
      <c r="T283" s="49" t="s">
        <v>330</v>
      </c>
      <c r="U283" s="35">
        <v>0</v>
      </c>
      <c r="V283" s="35">
        <f>ROUND(E283*U283,2)</f>
        <v>0</v>
      </c>
      <c r="W283" s="35"/>
      <c r="X283" s="49"/>
      <c r="Y283" s="52"/>
      <c r="Z283" s="52"/>
      <c r="AA283" s="52"/>
      <c r="AB283" s="52"/>
      <c r="AC283" s="52"/>
      <c r="AD283" s="52"/>
      <c r="AE283" s="52"/>
      <c r="AF283" s="52"/>
      <c r="AG283" s="52" t="s">
        <v>490</v>
      </c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</row>
    <row r="284" spans="1:60" outlineLevel="1" x14ac:dyDescent="0.2">
      <c r="A284" s="31"/>
      <c r="B284" s="32"/>
      <c r="C284" s="230" t="s">
        <v>631</v>
      </c>
      <c r="D284" s="33"/>
      <c r="E284" s="34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52"/>
      <c r="Z284" s="52"/>
      <c r="AA284" s="52"/>
      <c r="AB284" s="52"/>
      <c r="AC284" s="52"/>
      <c r="AD284" s="52"/>
      <c r="AE284" s="52"/>
      <c r="AF284" s="52"/>
      <c r="AG284" s="52" t="s">
        <v>358</v>
      </c>
      <c r="AH284" s="52">
        <v>0</v>
      </c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</row>
    <row r="285" spans="1:60" outlineLevel="1" x14ac:dyDescent="0.2">
      <c r="A285" s="31"/>
      <c r="B285" s="32"/>
      <c r="C285" s="230" t="s">
        <v>635</v>
      </c>
      <c r="D285" s="33"/>
      <c r="E285" s="34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52"/>
      <c r="Z285" s="52"/>
      <c r="AA285" s="52"/>
      <c r="AB285" s="52"/>
      <c r="AC285" s="52"/>
      <c r="AD285" s="52"/>
      <c r="AE285" s="52"/>
      <c r="AF285" s="52"/>
      <c r="AG285" s="52" t="s">
        <v>358</v>
      </c>
      <c r="AH285" s="52">
        <v>0</v>
      </c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</row>
    <row r="286" spans="1:60" outlineLevel="1" x14ac:dyDescent="0.2">
      <c r="A286" s="31"/>
      <c r="B286" s="32"/>
      <c r="C286" s="230" t="s">
        <v>636</v>
      </c>
      <c r="D286" s="33"/>
      <c r="E286" s="34">
        <v>140.4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52"/>
      <c r="Z286" s="52"/>
      <c r="AA286" s="52"/>
      <c r="AB286" s="52"/>
      <c r="AC286" s="52"/>
      <c r="AD286" s="52"/>
      <c r="AE286" s="52"/>
      <c r="AF286" s="52"/>
      <c r="AG286" s="52" t="s">
        <v>358</v>
      </c>
      <c r="AH286" s="52">
        <v>5</v>
      </c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</row>
    <row r="287" spans="1:60" outlineLevel="1" x14ac:dyDescent="0.2">
      <c r="A287" s="31"/>
      <c r="B287" s="32"/>
      <c r="C287" s="231" t="s">
        <v>637</v>
      </c>
      <c r="D287" s="77"/>
      <c r="E287" s="78">
        <v>1.4039999999999999</v>
      </c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52"/>
      <c r="Z287" s="52"/>
      <c r="AA287" s="52"/>
      <c r="AB287" s="52"/>
      <c r="AC287" s="52"/>
      <c r="AD287" s="52"/>
      <c r="AE287" s="52"/>
      <c r="AF287" s="52"/>
      <c r="AG287" s="52" t="s">
        <v>358</v>
      </c>
      <c r="AH287" s="52">
        <v>4</v>
      </c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</row>
    <row r="288" spans="1:60" outlineLevel="1" x14ac:dyDescent="0.2">
      <c r="A288" s="31"/>
      <c r="B288" s="32"/>
      <c r="C288" s="231" t="s">
        <v>492</v>
      </c>
      <c r="D288" s="77"/>
      <c r="E288" s="78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52"/>
      <c r="Z288" s="52"/>
      <c r="AA288" s="52"/>
      <c r="AB288" s="52"/>
      <c r="AC288" s="52"/>
      <c r="AD288" s="52"/>
      <c r="AE288" s="52"/>
      <c r="AF288" s="52"/>
      <c r="AG288" s="52" t="s">
        <v>358</v>
      </c>
      <c r="AH288" s="52">
        <v>4</v>
      </c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</row>
    <row r="289" spans="1:60" x14ac:dyDescent="0.2">
      <c r="A289" s="18" t="s">
        <v>324</v>
      </c>
      <c r="B289" s="19" t="s">
        <v>115</v>
      </c>
      <c r="C289" s="20" t="s">
        <v>116</v>
      </c>
      <c r="D289" s="21"/>
      <c r="E289" s="22"/>
      <c r="F289" s="23"/>
      <c r="G289" s="23">
        <f>SUMIF(AG290:AG702,"&lt;&gt;NOR",G290:G702)</f>
        <v>0</v>
      </c>
      <c r="H289" s="23"/>
      <c r="I289" s="23">
        <f>SUM(I290:I702)</f>
        <v>0</v>
      </c>
      <c r="J289" s="23"/>
      <c r="K289" s="23">
        <f>SUM(K290:K702)</f>
        <v>0</v>
      </c>
      <c r="L289" s="23"/>
      <c r="M289" s="23">
        <f>SUM(M290:M702)</f>
        <v>0</v>
      </c>
      <c r="N289" s="23"/>
      <c r="O289" s="23">
        <f>SUM(O290:O702)</f>
        <v>0</v>
      </c>
      <c r="P289" s="23"/>
      <c r="Q289" s="23">
        <f>SUM(Q290:Q702)</f>
        <v>0</v>
      </c>
      <c r="R289" s="23"/>
      <c r="S289" s="23"/>
      <c r="T289" s="46"/>
      <c r="U289" s="47"/>
      <c r="V289" s="47">
        <f>SUM(V290:V702)</f>
        <v>0</v>
      </c>
      <c r="W289" s="47"/>
      <c r="X289" s="46"/>
      <c r="AG289" t="s">
        <v>325</v>
      </c>
    </row>
    <row r="290" spans="1:60" outlineLevel="1" x14ac:dyDescent="0.2">
      <c r="A290" s="24">
        <v>45</v>
      </c>
      <c r="B290" s="25" t="s">
        <v>638</v>
      </c>
      <c r="C290" s="26" t="s">
        <v>639</v>
      </c>
      <c r="D290" s="27" t="s">
        <v>640</v>
      </c>
      <c r="E290" s="28">
        <v>7</v>
      </c>
      <c r="F290" s="29"/>
      <c r="G290" s="30">
        <f>ROUND(E290*F290,2)</f>
        <v>0</v>
      </c>
      <c r="H290" s="29"/>
      <c r="I290" s="30">
        <f>ROUND(E290*H290,2)</f>
        <v>0</v>
      </c>
      <c r="J290" s="29"/>
      <c r="K290" s="30">
        <f>ROUND(E290*J290,2)</f>
        <v>0</v>
      </c>
      <c r="L290" s="30">
        <v>21</v>
      </c>
      <c r="M290" s="30">
        <f>G290*(1+L290/100)</f>
        <v>0</v>
      </c>
      <c r="N290" s="30">
        <v>0</v>
      </c>
      <c r="O290" s="30">
        <f>ROUND(E290*N290,2)</f>
        <v>0</v>
      </c>
      <c r="P290" s="30">
        <v>0</v>
      </c>
      <c r="Q290" s="30">
        <f>ROUND(E290*P290,2)</f>
        <v>0</v>
      </c>
      <c r="R290" s="30"/>
      <c r="S290" s="30" t="s">
        <v>587</v>
      </c>
      <c r="T290" s="49" t="s">
        <v>330</v>
      </c>
      <c r="U290" s="35">
        <v>0</v>
      </c>
      <c r="V290" s="35">
        <f>ROUND(E290*U290,2)</f>
        <v>0</v>
      </c>
      <c r="W290" s="35"/>
      <c r="X290" s="50"/>
      <c r="Y290" s="52"/>
      <c r="Z290" s="52"/>
      <c r="AA290" s="52"/>
      <c r="AB290" s="52"/>
      <c r="AC290" s="52"/>
      <c r="AD290" s="52"/>
      <c r="AE290" s="52"/>
      <c r="AF290" s="52"/>
      <c r="AG290" s="52" t="s">
        <v>354</v>
      </c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</row>
    <row r="291" spans="1:60" outlineLevel="1" x14ac:dyDescent="0.2">
      <c r="A291" s="31"/>
      <c r="B291" s="32"/>
      <c r="C291" s="292" t="s">
        <v>641</v>
      </c>
      <c r="D291" s="293"/>
      <c r="E291" s="293"/>
      <c r="F291" s="293"/>
      <c r="G291" s="293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52"/>
      <c r="Z291" s="52"/>
      <c r="AA291" s="52"/>
      <c r="AB291" s="52"/>
      <c r="AC291" s="52"/>
      <c r="AD291" s="52"/>
      <c r="AE291" s="52"/>
      <c r="AF291" s="52"/>
      <c r="AG291" s="52" t="s">
        <v>642</v>
      </c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</row>
    <row r="292" spans="1:60" outlineLevel="1" x14ac:dyDescent="0.2">
      <c r="A292" s="31"/>
      <c r="B292" s="32"/>
      <c r="C292" s="294" t="s">
        <v>643</v>
      </c>
      <c r="D292" s="295"/>
      <c r="E292" s="295"/>
      <c r="F292" s="295"/>
      <c r="G292" s="29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52"/>
      <c r="Z292" s="52"/>
      <c r="AA292" s="52"/>
      <c r="AB292" s="52"/>
      <c r="AC292" s="52"/>
      <c r="AD292" s="52"/>
      <c r="AE292" s="52"/>
      <c r="AF292" s="52"/>
      <c r="AG292" s="52" t="s">
        <v>642</v>
      </c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</row>
    <row r="293" spans="1:60" outlineLevel="1" x14ac:dyDescent="0.2">
      <c r="A293" s="31"/>
      <c r="B293" s="32"/>
      <c r="C293" s="294" t="s">
        <v>644</v>
      </c>
      <c r="D293" s="295"/>
      <c r="E293" s="295"/>
      <c r="F293" s="295"/>
      <c r="G293" s="29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52"/>
      <c r="Z293" s="52"/>
      <c r="AA293" s="52"/>
      <c r="AB293" s="52"/>
      <c r="AC293" s="52"/>
      <c r="AD293" s="52"/>
      <c r="AE293" s="52"/>
      <c r="AF293" s="52"/>
      <c r="AG293" s="52" t="s">
        <v>642</v>
      </c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</row>
    <row r="294" spans="1:60" outlineLevel="1" x14ac:dyDescent="0.2">
      <c r="A294" s="31"/>
      <c r="B294" s="32"/>
      <c r="C294" s="294" t="s">
        <v>645</v>
      </c>
      <c r="D294" s="295"/>
      <c r="E294" s="295"/>
      <c r="F294" s="295"/>
      <c r="G294" s="29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52"/>
      <c r="Z294" s="52"/>
      <c r="AA294" s="52"/>
      <c r="AB294" s="52"/>
      <c r="AC294" s="52"/>
      <c r="AD294" s="52"/>
      <c r="AE294" s="52"/>
      <c r="AF294" s="52"/>
      <c r="AG294" s="52" t="s">
        <v>642</v>
      </c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</row>
    <row r="295" spans="1:60" outlineLevel="1" x14ac:dyDescent="0.2">
      <c r="A295" s="31"/>
      <c r="B295" s="32"/>
      <c r="C295" s="294" t="s">
        <v>646</v>
      </c>
      <c r="D295" s="295"/>
      <c r="E295" s="295"/>
      <c r="F295" s="295"/>
      <c r="G295" s="29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52"/>
      <c r="Z295" s="52"/>
      <c r="AA295" s="52"/>
      <c r="AB295" s="52"/>
      <c r="AC295" s="52"/>
      <c r="AD295" s="52"/>
      <c r="AE295" s="52"/>
      <c r="AF295" s="52"/>
      <c r="AG295" s="52" t="s">
        <v>642</v>
      </c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</row>
    <row r="296" spans="1:60" outlineLevel="1" x14ac:dyDescent="0.2">
      <c r="A296" s="31"/>
      <c r="B296" s="32"/>
      <c r="C296" s="294" t="s">
        <v>647</v>
      </c>
      <c r="D296" s="295"/>
      <c r="E296" s="295"/>
      <c r="F296" s="295"/>
      <c r="G296" s="29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52"/>
      <c r="Z296" s="52"/>
      <c r="AA296" s="52"/>
      <c r="AB296" s="52"/>
      <c r="AC296" s="52"/>
      <c r="AD296" s="52"/>
      <c r="AE296" s="52"/>
      <c r="AF296" s="52"/>
      <c r="AG296" s="52" t="s">
        <v>642</v>
      </c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</row>
    <row r="297" spans="1:60" outlineLevel="1" x14ac:dyDescent="0.2">
      <c r="A297" s="31"/>
      <c r="B297" s="32"/>
      <c r="C297" s="294" t="s">
        <v>648</v>
      </c>
      <c r="D297" s="295"/>
      <c r="E297" s="295"/>
      <c r="F297" s="295"/>
      <c r="G297" s="29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52"/>
      <c r="Z297" s="52"/>
      <c r="AA297" s="52"/>
      <c r="AB297" s="52"/>
      <c r="AC297" s="52"/>
      <c r="AD297" s="52"/>
      <c r="AE297" s="52"/>
      <c r="AF297" s="52"/>
      <c r="AG297" s="52" t="s">
        <v>642</v>
      </c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</row>
    <row r="298" spans="1:60" outlineLevel="1" x14ac:dyDescent="0.2">
      <c r="A298" s="31"/>
      <c r="B298" s="32"/>
      <c r="C298" s="294" t="s">
        <v>649</v>
      </c>
      <c r="D298" s="295"/>
      <c r="E298" s="295"/>
      <c r="F298" s="295"/>
      <c r="G298" s="29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52"/>
      <c r="Z298" s="52"/>
      <c r="AA298" s="52"/>
      <c r="AB298" s="52"/>
      <c r="AC298" s="52"/>
      <c r="AD298" s="52"/>
      <c r="AE298" s="52"/>
      <c r="AF298" s="52"/>
      <c r="AG298" s="52" t="s">
        <v>642</v>
      </c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</row>
    <row r="299" spans="1:60" outlineLevel="1" x14ac:dyDescent="0.2">
      <c r="A299" s="31"/>
      <c r="B299" s="32"/>
      <c r="C299" s="294" t="s">
        <v>650</v>
      </c>
      <c r="D299" s="295"/>
      <c r="E299" s="295"/>
      <c r="F299" s="295"/>
      <c r="G299" s="29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52"/>
      <c r="Z299" s="52"/>
      <c r="AA299" s="52"/>
      <c r="AB299" s="52"/>
      <c r="AC299" s="52"/>
      <c r="AD299" s="52"/>
      <c r="AE299" s="52"/>
      <c r="AF299" s="52"/>
      <c r="AG299" s="52" t="s">
        <v>642</v>
      </c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</row>
    <row r="300" spans="1:60" outlineLevel="1" x14ac:dyDescent="0.2">
      <c r="A300" s="31"/>
      <c r="B300" s="32"/>
      <c r="C300" s="294" t="s">
        <v>651</v>
      </c>
      <c r="D300" s="295"/>
      <c r="E300" s="295"/>
      <c r="F300" s="295"/>
      <c r="G300" s="29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52"/>
      <c r="Z300" s="52"/>
      <c r="AA300" s="52"/>
      <c r="AB300" s="52"/>
      <c r="AC300" s="52"/>
      <c r="AD300" s="52"/>
      <c r="AE300" s="52"/>
      <c r="AF300" s="52"/>
      <c r="AG300" s="52" t="s">
        <v>642</v>
      </c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</row>
    <row r="301" spans="1:60" outlineLevel="1" x14ac:dyDescent="0.2">
      <c r="A301" s="31"/>
      <c r="B301" s="32"/>
      <c r="C301" s="230" t="s">
        <v>652</v>
      </c>
      <c r="D301" s="33"/>
      <c r="E301" s="34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52"/>
      <c r="Z301" s="52"/>
      <c r="AA301" s="52"/>
      <c r="AB301" s="52"/>
      <c r="AC301" s="52"/>
      <c r="AD301" s="52"/>
      <c r="AE301" s="52"/>
      <c r="AF301" s="52"/>
      <c r="AG301" s="52" t="s">
        <v>358</v>
      </c>
      <c r="AH301" s="52">
        <v>0</v>
      </c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</row>
    <row r="302" spans="1:60" outlineLevel="1" x14ac:dyDescent="0.2">
      <c r="A302" s="31"/>
      <c r="B302" s="32"/>
      <c r="C302" s="230" t="s">
        <v>653</v>
      </c>
      <c r="D302" s="33"/>
      <c r="E302" s="34">
        <v>7</v>
      </c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52"/>
      <c r="Z302" s="52"/>
      <c r="AA302" s="52"/>
      <c r="AB302" s="52"/>
      <c r="AC302" s="52"/>
      <c r="AD302" s="52"/>
      <c r="AE302" s="52"/>
      <c r="AF302" s="52"/>
      <c r="AG302" s="52" t="s">
        <v>358</v>
      </c>
      <c r="AH302" s="52">
        <v>0</v>
      </c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</row>
    <row r="303" spans="1:60" outlineLevel="1" x14ac:dyDescent="0.2">
      <c r="A303" s="24">
        <v>46</v>
      </c>
      <c r="B303" s="25" t="s">
        <v>654</v>
      </c>
      <c r="C303" s="26" t="s">
        <v>639</v>
      </c>
      <c r="D303" s="27" t="s">
        <v>640</v>
      </c>
      <c r="E303" s="28">
        <v>2</v>
      </c>
      <c r="F303" s="29"/>
      <c r="G303" s="30">
        <f>ROUND(E303*F303,2)</f>
        <v>0</v>
      </c>
      <c r="H303" s="29"/>
      <c r="I303" s="30">
        <f>ROUND(E303*H303,2)</f>
        <v>0</v>
      </c>
      <c r="J303" s="29"/>
      <c r="K303" s="30">
        <f>ROUND(E303*J303,2)</f>
        <v>0</v>
      </c>
      <c r="L303" s="30">
        <v>21</v>
      </c>
      <c r="M303" s="30">
        <f>G303*(1+L303/100)</f>
        <v>0</v>
      </c>
      <c r="N303" s="30">
        <v>0</v>
      </c>
      <c r="O303" s="30">
        <f>ROUND(E303*N303,2)</f>
        <v>0</v>
      </c>
      <c r="P303" s="30">
        <v>0</v>
      </c>
      <c r="Q303" s="30">
        <f>ROUND(E303*P303,2)</f>
        <v>0</v>
      </c>
      <c r="R303" s="30"/>
      <c r="S303" s="30" t="s">
        <v>587</v>
      </c>
      <c r="T303" s="49" t="s">
        <v>330</v>
      </c>
      <c r="U303" s="35">
        <v>0</v>
      </c>
      <c r="V303" s="35">
        <f>ROUND(E303*U303,2)</f>
        <v>0</v>
      </c>
      <c r="W303" s="35"/>
      <c r="X303" s="50"/>
      <c r="Y303" s="52"/>
      <c r="Z303" s="52"/>
      <c r="AA303" s="52"/>
      <c r="AB303" s="52"/>
      <c r="AC303" s="52"/>
      <c r="AD303" s="52"/>
      <c r="AE303" s="52"/>
      <c r="AF303" s="52"/>
      <c r="AG303" s="52" t="s">
        <v>354</v>
      </c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</row>
    <row r="304" spans="1:60" outlineLevel="1" x14ac:dyDescent="0.2">
      <c r="A304" s="31"/>
      <c r="B304" s="32"/>
      <c r="C304" s="292" t="s">
        <v>641</v>
      </c>
      <c r="D304" s="293"/>
      <c r="E304" s="293"/>
      <c r="F304" s="293"/>
      <c r="G304" s="293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52"/>
      <c r="Z304" s="52"/>
      <c r="AA304" s="52"/>
      <c r="AB304" s="52"/>
      <c r="AC304" s="52"/>
      <c r="AD304" s="52"/>
      <c r="AE304" s="52"/>
      <c r="AF304" s="52"/>
      <c r="AG304" s="52" t="s">
        <v>642</v>
      </c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</row>
    <row r="305" spans="1:60" outlineLevel="1" x14ac:dyDescent="0.2">
      <c r="A305" s="31"/>
      <c r="B305" s="32"/>
      <c r="C305" s="294" t="s">
        <v>643</v>
      </c>
      <c r="D305" s="295"/>
      <c r="E305" s="295"/>
      <c r="F305" s="295"/>
      <c r="G305" s="29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52"/>
      <c r="Z305" s="52"/>
      <c r="AA305" s="52"/>
      <c r="AB305" s="52"/>
      <c r="AC305" s="52"/>
      <c r="AD305" s="52"/>
      <c r="AE305" s="52"/>
      <c r="AF305" s="52"/>
      <c r="AG305" s="52" t="s">
        <v>642</v>
      </c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</row>
    <row r="306" spans="1:60" outlineLevel="1" x14ac:dyDescent="0.2">
      <c r="A306" s="31"/>
      <c r="B306" s="32"/>
      <c r="C306" s="294" t="s">
        <v>644</v>
      </c>
      <c r="D306" s="295"/>
      <c r="E306" s="295"/>
      <c r="F306" s="295"/>
      <c r="G306" s="29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52"/>
      <c r="Z306" s="52"/>
      <c r="AA306" s="52"/>
      <c r="AB306" s="52"/>
      <c r="AC306" s="52"/>
      <c r="AD306" s="52"/>
      <c r="AE306" s="52"/>
      <c r="AF306" s="52"/>
      <c r="AG306" s="52" t="s">
        <v>642</v>
      </c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</row>
    <row r="307" spans="1:60" outlineLevel="1" x14ac:dyDescent="0.2">
      <c r="A307" s="31"/>
      <c r="B307" s="32"/>
      <c r="C307" s="294" t="s">
        <v>645</v>
      </c>
      <c r="D307" s="295"/>
      <c r="E307" s="295"/>
      <c r="F307" s="295"/>
      <c r="G307" s="29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52"/>
      <c r="Z307" s="52"/>
      <c r="AA307" s="52"/>
      <c r="AB307" s="52"/>
      <c r="AC307" s="52"/>
      <c r="AD307" s="52"/>
      <c r="AE307" s="52"/>
      <c r="AF307" s="52"/>
      <c r="AG307" s="52" t="s">
        <v>642</v>
      </c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</row>
    <row r="308" spans="1:60" outlineLevel="1" x14ac:dyDescent="0.2">
      <c r="A308" s="31"/>
      <c r="B308" s="32"/>
      <c r="C308" s="294" t="s">
        <v>646</v>
      </c>
      <c r="D308" s="295"/>
      <c r="E308" s="295"/>
      <c r="F308" s="295"/>
      <c r="G308" s="29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52"/>
      <c r="Z308" s="52"/>
      <c r="AA308" s="52"/>
      <c r="AB308" s="52"/>
      <c r="AC308" s="52"/>
      <c r="AD308" s="52"/>
      <c r="AE308" s="52"/>
      <c r="AF308" s="52"/>
      <c r="AG308" s="52" t="s">
        <v>642</v>
      </c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</row>
    <row r="309" spans="1:60" outlineLevel="1" x14ac:dyDescent="0.2">
      <c r="A309" s="31"/>
      <c r="B309" s="32"/>
      <c r="C309" s="294" t="s">
        <v>647</v>
      </c>
      <c r="D309" s="295"/>
      <c r="E309" s="295"/>
      <c r="F309" s="295"/>
      <c r="G309" s="29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52"/>
      <c r="Z309" s="52"/>
      <c r="AA309" s="52"/>
      <c r="AB309" s="52"/>
      <c r="AC309" s="52"/>
      <c r="AD309" s="52"/>
      <c r="AE309" s="52"/>
      <c r="AF309" s="52"/>
      <c r="AG309" s="52" t="s">
        <v>642</v>
      </c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</row>
    <row r="310" spans="1:60" outlineLevel="1" x14ac:dyDescent="0.2">
      <c r="A310" s="31"/>
      <c r="B310" s="32"/>
      <c r="C310" s="294" t="s">
        <v>648</v>
      </c>
      <c r="D310" s="295"/>
      <c r="E310" s="295"/>
      <c r="F310" s="295"/>
      <c r="G310" s="29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52"/>
      <c r="Z310" s="52"/>
      <c r="AA310" s="52"/>
      <c r="AB310" s="52"/>
      <c r="AC310" s="52"/>
      <c r="AD310" s="52"/>
      <c r="AE310" s="52"/>
      <c r="AF310" s="52"/>
      <c r="AG310" s="52" t="s">
        <v>642</v>
      </c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</row>
    <row r="311" spans="1:60" outlineLevel="1" x14ac:dyDescent="0.2">
      <c r="A311" s="31"/>
      <c r="B311" s="32"/>
      <c r="C311" s="294" t="s">
        <v>655</v>
      </c>
      <c r="D311" s="295"/>
      <c r="E311" s="295"/>
      <c r="F311" s="295"/>
      <c r="G311" s="29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52"/>
      <c r="Z311" s="52"/>
      <c r="AA311" s="52"/>
      <c r="AB311" s="52"/>
      <c r="AC311" s="52"/>
      <c r="AD311" s="52"/>
      <c r="AE311" s="52"/>
      <c r="AF311" s="52"/>
      <c r="AG311" s="52" t="s">
        <v>642</v>
      </c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</row>
    <row r="312" spans="1:60" outlineLevel="1" x14ac:dyDescent="0.2">
      <c r="A312" s="31"/>
      <c r="B312" s="32"/>
      <c r="C312" s="294" t="s">
        <v>649</v>
      </c>
      <c r="D312" s="295"/>
      <c r="E312" s="295"/>
      <c r="F312" s="295"/>
      <c r="G312" s="29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52"/>
      <c r="Z312" s="52"/>
      <c r="AA312" s="52"/>
      <c r="AB312" s="52"/>
      <c r="AC312" s="52"/>
      <c r="AD312" s="52"/>
      <c r="AE312" s="52"/>
      <c r="AF312" s="52"/>
      <c r="AG312" s="52" t="s">
        <v>642</v>
      </c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</row>
    <row r="313" spans="1:60" outlineLevel="1" x14ac:dyDescent="0.2">
      <c r="A313" s="31"/>
      <c r="B313" s="32"/>
      <c r="C313" s="294" t="s">
        <v>650</v>
      </c>
      <c r="D313" s="295"/>
      <c r="E313" s="295"/>
      <c r="F313" s="295"/>
      <c r="G313" s="29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52"/>
      <c r="Z313" s="52"/>
      <c r="AA313" s="52"/>
      <c r="AB313" s="52"/>
      <c r="AC313" s="52"/>
      <c r="AD313" s="52"/>
      <c r="AE313" s="52"/>
      <c r="AF313" s="52"/>
      <c r="AG313" s="52" t="s">
        <v>642</v>
      </c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</row>
    <row r="314" spans="1:60" outlineLevel="1" x14ac:dyDescent="0.2">
      <c r="A314" s="31"/>
      <c r="B314" s="32"/>
      <c r="C314" s="230" t="s">
        <v>652</v>
      </c>
      <c r="D314" s="33"/>
      <c r="E314" s="34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52"/>
      <c r="Z314" s="52"/>
      <c r="AA314" s="52"/>
      <c r="AB314" s="52"/>
      <c r="AC314" s="52"/>
      <c r="AD314" s="52"/>
      <c r="AE314" s="52"/>
      <c r="AF314" s="52"/>
      <c r="AG314" s="52" t="s">
        <v>358</v>
      </c>
      <c r="AH314" s="52">
        <v>0</v>
      </c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</row>
    <row r="315" spans="1:60" outlineLevel="1" x14ac:dyDescent="0.2">
      <c r="A315" s="31"/>
      <c r="B315" s="32"/>
      <c r="C315" s="230" t="s">
        <v>656</v>
      </c>
      <c r="D315" s="33"/>
      <c r="E315" s="34">
        <v>2</v>
      </c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52"/>
      <c r="Z315" s="52"/>
      <c r="AA315" s="52"/>
      <c r="AB315" s="52"/>
      <c r="AC315" s="52"/>
      <c r="AD315" s="52"/>
      <c r="AE315" s="52"/>
      <c r="AF315" s="52"/>
      <c r="AG315" s="52" t="s">
        <v>358</v>
      </c>
      <c r="AH315" s="52">
        <v>0</v>
      </c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</row>
    <row r="316" spans="1:60" outlineLevel="1" x14ac:dyDescent="0.2">
      <c r="A316" s="24">
        <v>47</v>
      </c>
      <c r="B316" s="25" t="s">
        <v>657</v>
      </c>
      <c r="C316" s="26" t="s">
        <v>658</v>
      </c>
      <c r="D316" s="27" t="s">
        <v>640</v>
      </c>
      <c r="E316" s="28">
        <v>4</v>
      </c>
      <c r="F316" s="29"/>
      <c r="G316" s="30">
        <f>ROUND(E316*F316,2)</f>
        <v>0</v>
      </c>
      <c r="H316" s="29"/>
      <c r="I316" s="30">
        <f>ROUND(E316*H316,2)</f>
        <v>0</v>
      </c>
      <c r="J316" s="29"/>
      <c r="K316" s="30">
        <f>ROUND(E316*J316,2)</f>
        <v>0</v>
      </c>
      <c r="L316" s="30">
        <v>21</v>
      </c>
      <c r="M316" s="30">
        <f>G316*(1+L316/100)</f>
        <v>0</v>
      </c>
      <c r="N316" s="30">
        <v>0</v>
      </c>
      <c r="O316" s="30">
        <f>ROUND(E316*N316,2)</f>
        <v>0</v>
      </c>
      <c r="P316" s="30">
        <v>0</v>
      </c>
      <c r="Q316" s="30">
        <f>ROUND(E316*P316,2)</f>
        <v>0</v>
      </c>
      <c r="R316" s="30"/>
      <c r="S316" s="30" t="s">
        <v>587</v>
      </c>
      <c r="T316" s="49" t="s">
        <v>330</v>
      </c>
      <c r="U316" s="35">
        <v>0</v>
      </c>
      <c r="V316" s="35">
        <f>ROUND(E316*U316,2)</f>
        <v>0</v>
      </c>
      <c r="W316" s="35"/>
      <c r="X316" s="50"/>
      <c r="Y316" s="52"/>
      <c r="Z316" s="52"/>
      <c r="AA316" s="52"/>
      <c r="AB316" s="52"/>
      <c r="AC316" s="52"/>
      <c r="AD316" s="52"/>
      <c r="AE316" s="52"/>
      <c r="AF316" s="52"/>
      <c r="AG316" s="52" t="s">
        <v>354</v>
      </c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</row>
    <row r="317" spans="1:60" outlineLevel="1" x14ac:dyDescent="0.2">
      <c r="A317" s="31"/>
      <c r="B317" s="32"/>
      <c r="C317" s="292" t="s">
        <v>641</v>
      </c>
      <c r="D317" s="293"/>
      <c r="E317" s="293"/>
      <c r="F317" s="293"/>
      <c r="G317" s="293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52"/>
      <c r="Z317" s="52"/>
      <c r="AA317" s="52"/>
      <c r="AB317" s="52"/>
      <c r="AC317" s="52"/>
      <c r="AD317" s="52"/>
      <c r="AE317" s="52"/>
      <c r="AF317" s="52"/>
      <c r="AG317" s="52" t="s">
        <v>642</v>
      </c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</row>
    <row r="318" spans="1:60" outlineLevel="1" x14ac:dyDescent="0.2">
      <c r="A318" s="31"/>
      <c r="B318" s="32"/>
      <c r="C318" s="294" t="s">
        <v>643</v>
      </c>
      <c r="D318" s="295"/>
      <c r="E318" s="295"/>
      <c r="F318" s="295"/>
      <c r="G318" s="29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52"/>
      <c r="Z318" s="52"/>
      <c r="AA318" s="52"/>
      <c r="AB318" s="52"/>
      <c r="AC318" s="52"/>
      <c r="AD318" s="52"/>
      <c r="AE318" s="52"/>
      <c r="AF318" s="52"/>
      <c r="AG318" s="52" t="s">
        <v>642</v>
      </c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</row>
    <row r="319" spans="1:60" outlineLevel="1" x14ac:dyDescent="0.2">
      <c r="A319" s="31"/>
      <c r="B319" s="32"/>
      <c r="C319" s="294" t="s">
        <v>659</v>
      </c>
      <c r="D319" s="295"/>
      <c r="E319" s="295"/>
      <c r="F319" s="295"/>
      <c r="G319" s="29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52"/>
      <c r="Z319" s="52"/>
      <c r="AA319" s="52"/>
      <c r="AB319" s="52"/>
      <c r="AC319" s="52"/>
      <c r="AD319" s="52"/>
      <c r="AE319" s="52"/>
      <c r="AF319" s="52"/>
      <c r="AG319" s="52" t="s">
        <v>642</v>
      </c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</row>
    <row r="320" spans="1:60" outlineLevel="1" x14ac:dyDescent="0.2">
      <c r="A320" s="31"/>
      <c r="B320" s="32"/>
      <c r="C320" s="294" t="s">
        <v>645</v>
      </c>
      <c r="D320" s="295"/>
      <c r="E320" s="295"/>
      <c r="F320" s="295"/>
      <c r="G320" s="29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52"/>
      <c r="Z320" s="52"/>
      <c r="AA320" s="52"/>
      <c r="AB320" s="52"/>
      <c r="AC320" s="52"/>
      <c r="AD320" s="52"/>
      <c r="AE320" s="52"/>
      <c r="AF320" s="52"/>
      <c r="AG320" s="52" t="s">
        <v>642</v>
      </c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</row>
    <row r="321" spans="1:60" outlineLevel="1" x14ac:dyDescent="0.2">
      <c r="A321" s="31"/>
      <c r="B321" s="32"/>
      <c r="C321" s="294" t="s">
        <v>646</v>
      </c>
      <c r="D321" s="295"/>
      <c r="E321" s="295"/>
      <c r="F321" s="295"/>
      <c r="G321" s="29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52"/>
      <c r="Z321" s="52"/>
      <c r="AA321" s="52"/>
      <c r="AB321" s="52"/>
      <c r="AC321" s="52"/>
      <c r="AD321" s="52"/>
      <c r="AE321" s="52"/>
      <c r="AF321" s="52"/>
      <c r="AG321" s="52" t="s">
        <v>642</v>
      </c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</row>
    <row r="322" spans="1:60" outlineLevel="1" x14ac:dyDescent="0.2">
      <c r="A322" s="31"/>
      <c r="B322" s="32"/>
      <c r="C322" s="294" t="s">
        <v>647</v>
      </c>
      <c r="D322" s="295"/>
      <c r="E322" s="295"/>
      <c r="F322" s="295"/>
      <c r="G322" s="29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52"/>
      <c r="Z322" s="52"/>
      <c r="AA322" s="52"/>
      <c r="AB322" s="52"/>
      <c r="AC322" s="52"/>
      <c r="AD322" s="52"/>
      <c r="AE322" s="52"/>
      <c r="AF322" s="52"/>
      <c r="AG322" s="52" t="s">
        <v>642</v>
      </c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</row>
    <row r="323" spans="1:60" outlineLevel="1" x14ac:dyDescent="0.2">
      <c r="A323" s="31"/>
      <c r="B323" s="32"/>
      <c r="C323" s="294" t="s">
        <v>648</v>
      </c>
      <c r="D323" s="295"/>
      <c r="E323" s="295"/>
      <c r="F323" s="295"/>
      <c r="G323" s="29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52"/>
      <c r="Z323" s="52"/>
      <c r="AA323" s="52"/>
      <c r="AB323" s="52"/>
      <c r="AC323" s="52"/>
      <c r="AD323" s="52"/>
      <c r="AE323" s="52"/>
      <c r="AF323" s="52"/>
      <c r="AG323" s="52" t="s">
        <v>642</v>
      </c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</row>
    <row r="324" spans="1:60" outlineLevel="1" x14ac:dyDescent="0.2">
      <c r="A324" s="31"/>
      <c r="B324" s="32"/>
      <c r="C324" s="294" t="s">
        <v>655</v>
      </c>
      <c r="D324" s="295"/>
      <c r="E324" s="295"/>
      <c r="F324" s="295"/>
      <c r="G324" s="29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52"/>
      <c r="Z324" s="52"/>
      <c r="AA324" s="52"/>
      <c r="AB324" s="52"/>
      <c r="AC324" s="52"/>
      <c r="AD324" s="52"/>
      <c r="AE324" s="52"/>
      <c r="AF324" s="52"/>
      <c r="AG324" s="52" t="s">
        <v>642</v>
      </c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</row>
    <row r="325" spans="1:60" outlineLevel="1" x14ac:dyDescent="0.2">
      <c r="A325" s="31"/>
      <c r="B325" s="32"/>
      <c r="C325" s="294" t="s">
        <v>649</v>
      </c>
      <c r="D325" s="295"/>
      <c r="E325" s="295"/>
      <c r="F325" s="295"/>
      <c r="G325" s="29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52"/>
      <c r="Z325" s="52"/>
      <c r="AA325" s="52"/>
      <c r="AB325" s="52"/>
      <c r="AC325" s="52"/>
      <c r="AD325" s="52"/>
      <c r="AE325" s="52"/>
      <c r="AF325" s="52"/>
      <c r="AG325" s="52" t="s">
        <v>642</v>
      </c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</row>
    <row r="326" spans="1:60" outlineLevel="1" x14ac:dyDescent="0.2">
      <c r="A326" s="31"/>
      <c r="B326" s="32"/>
      <c r="C326" s="294" t="s">
        <v>650</v>
      </c>
      <c r="D326" s="295"/>
      <c r="E326" s="295"/>
      <c r="F326" s="295"/>
      <c r="G326" s="29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52"/>
      <c r="Z326" s="52"/>
      <c r="AA326" s="52"/>
      <c r="AB326" s="52"/>
      <c r="AC326" s="52"/>
      <c r="AD326" s="52"/>
      <c r="AE326" s="52"/>
      <c r="AF326" s="52"/>
      <c r="AG326" s="52" t="s">
        <v>642</v>
      </c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</row>
    <row r="327" spans="1:60" outlineLevel="1" x14ac:dyDescent="0.2">
      <c r="A327" s="31"/>
      <c r="B327" s="32"/>
      <c r="C327" s="294" t="s">
        <v>651</v>
      </c>
      <c r="D327" s="295"/>
      <c r="E327" s="295"/>
      <c r="F327" s="295"/>
      <c r="G327" s="29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52"/>
      <c r="Z327" s="52"/>
      <c r="AA327" s="52"/>
      <c r="AB327" s="52"/>
      <c r="AC327" s="52"/>
      <c r="AD327" s="52"/>
      <c r="AE327" s="52"/>
      <c r="AF327" s="52"/>
      <c r="AG327" s="52" t="s">
        <v>642</v>
      </c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</row>
    <row r="328" spans="1:60" outlineLevel="1" x14ac:dyDescent="0.2">
      <c r="A328" s="31"/>
      <c r="B328" s="32"/>
      <c r="C328" s="230" t="s">
        <v>652</v>
      </c>
      <c r="D328" s="33"/>
      <c r="E328" s="34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52"/>
      <c r="Z328" s="52"/>
      <c r="AA328" s="52"/>
      <c r="AB328" s="52"/>
      <c r="AC328" s="52"/>
      <c r="AD328" s="52"/>
      <c r="AE328" s="52"/>
      <c r="AF328" s="52"/>
      <c r="AG328" s="52" t="s">
        <v>358</v>
      </c>
      <c r="AH328" s="52">
        <v>0</v>
      </c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</row>
    <row r="329" spans="1:60" outlineLevel="1" x14ac:dyDescent="0.2">
      <c r="A329" s="31"/>
      <c r="B329" s="32"/>
      <c r="C329" s="230" t="s">
        <v>660</v>
      </c>
      <c r="D329" s="33"/>
      <c r="E329" s="34">
        <v>4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52"/>
      <c r="Z329" s="52"/>
      <c r="AA329" s="52"/>
      <c r="AB329" s="52"/>
      <c r="AC329" s="52"/>
      <c r="AD329" s="52"/>
      <c r="AE329" s="52"/>
      <c r="AF329" s="52"/>
      <c r="AG329" s="52" t="s">
        <v>358</v>
      </c>
      <c r="AH329" s="52">
        <v>0</v>
      </c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</row>
    <row r="330" spans="1:60" outlineLevel="1" x14ac:dyDescent="0.2">
      <c r="A330" s="24">
        <v>48</v>
      </c>
      <c r="B330" s="25" t="s">
        <v>661</v>
      </c>
      <c r="C330" s="26" t="s">
        <v>658</v>
      </c>
      <c r="D330" s="27" t="s">
        <v>640</v>
      </c>
      <c r="E330" s="28">
        <v>12</v>
      </c>
      <c r="F330" s="29"/>
      <c r="G330" s="30">
        <f>ROUND(E330*F330,2)</f>
        <v>0</v>
      </c>
      <c r="H330" s="29"/>
      <c r="I330" s="30">
        <f>ROUND(E330*H330,2)</f>
        <v>0</v>
      </c>
      <c r="J330" s="29"/>
      <c r="K330" s="30">
        <f>ROUND(E330*J330,2)</f>
        <v>0</v>
      </c>
      <c r="L330" s="30">
        <v>21</v>
      </c>
      <c r="M330" s="30">
        <f>G330*(1+L330/100)</f>
        <v>0</v>
      </c>
      <c r="N330" s="30">
        <v>0</v>
      </c>
      <c r="O330" s="30">
        <f>ROUND(E330*N330,2)</f>
        <v>0</v>
      </c>
      <c r="P330" s="30">
        <v>0</v>
      </c>
      <c r="Q330" s="30">
        <f>ROUND(E330*P330,2)</f>
        <v>0</v>
      </c>
      <c r="R330" s="30"/>
      <c r="S330" s="30" t="s">
        <v>587</v>
      </c>
      <c r="T330" s="49" t="s">
        <v>330</v>
      </c>
      <c r="U330" s="35">
        <v>0</v>
      </c>
      <c r="V330" s="35">
        <f>ROUND(E330*U330,2)</f>
        <v>0</v>
      </c>
      <c r="W330" s="35"/>
      <c r="X330" s="50"/>
      <c r="Y330" s="52"/>
      <c r="Z330" s="52"/>
      <c r="AA330" s="52"/>
      <c r="AB330" s="52"/>
      <c r="AC330" s="52"/>
      <c r="AD330" s="52"/>
      <c r="AE330" s="52"/>
      <c r="AF330" s="52"/>
      <c r="AG330" s="52" t="s">
        <v>354</v>
      </c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</row>
    <row r="331" spans="1:60" outlineLevel="1" x14ac:dyDescent="0.2">
      <c r="A331" s="31"/>
      <c r="B331" s="32"/>
      <c r="C331" s="292" t="s">
        <v>641</v>
      </c>
      <c r="D331" s="293"/>
      <c r="E331" s="293"/>
      <c r="F331" s="293"/>
      <c r="G331" s="293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52"/>
      <c r="Z331" s="52"/>
      <c r="AA331" s="52"/>
      <c r="AB331" s="52"/>
      <c r="AC331" s="52"/>
      <c r="AD331" s="52"/>
      <c r="AE331" s="52"/>
      <c r="AF331" s="52"/>
      <c r="AG331" s="52" t="s">
        <v>642</v>
      </c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</row>
    <row r="332" spans="1:60" outlineLevel="1" x14ac:dyDescent="0.2">
      <c r="A332" s="31"/>
      <c r="B332" s="32"/>
      <c r="C332" s="294" t="s">
        <v>643</v>
      </c>
      <c r="D332" s="295"/>
      <c r="E332" s="295"/>
      <c r="F332" s="295"/>
      <c r="G332" s="29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52"/>
      <c r="Z332" s="52"/>
      <c r="AA332" s="52"/>
      <c r="AB332" s="52"/>
      <c r="AC332" s="52"/>
      <c r="AD332" s="52"/>
      <c r="AE332" s="52"/>
      <c r="AF332" s="52"/>
      <c r="AG332" s="52" t="s">
        <v>642</v>
      </c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</row>
    <row r="333" spans="1:60" outlineLevel="1" x14ac:dyDescent="0.2">
      <c r="A333" s="31"/>
      <c r="B333" s="32"/>
      <c r="C333" s="294" t="s">
        <v>659</v>
      </c>
      <c r="D333" s="295"/>
      <c r="E333" s="295"/>
      <c r="F333" s="295"/>
      <c r="G333" s="29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52"/>
      <c r="Z333" s="52"/>
      <c r="AA333" s="52"/>
      <c r="AB333" s="52"/>
      <c r="AC333" s="52"/>
      <c r="AD333" s="52"/>
      <c r="AE333" s="52"/>
      <c r="AF333" s="52"/>
      <c r="AG333" s="52" t="s">
        <v>642</v>
      </c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</row>
    <row r="334" spans="1:60" outlineLevel="1" x14ac:dyDescent="0.2">
      <c r="A334" s="31"/>
      <c r="B334" s="32"/>
      <c r="C334" s="294" t="s">
        <v>645</v>
      </c>
      <c r="D334" s="295"/>
      <c r="E334" s="295"/>
      <c r="F334" s="295"/>
      <c r="G334" s="29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52"/>
      <c r="Z334" s="52"/>
      <c r="AA334" s="52"/>
      <c r="AB334" s="52"/>
      <c r="AC334" s="52"/>
      <c r="AD334" s="52"/>
      <c r="AE334" s="52"/>
      <c r="AF334" s="52"/>
      <c r="AG334" s="52" t="s">
        <v>642</v>
      </c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</row>
    <row r="335" spans="1:60" outlineLevel="1" x14ac:dyDescent="0.2">
      <c r="A335" s="31"/>
      <c r="B335" s="32"/>
      <c r="C335" s="294" t="s">
        <v>662</v>
      </c>
      <c r="D335" s="295"/>
      <c r="E335" s="295"/>
      <c r="F335" s="295"/>
      <c r="G335" s="29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52"/>
      <c r="Z335" s="52"/>
      <c r="AA335" s="52"/>
      <c r="AB335" s="52"/>
      <c r="AC335" s="52"/>
      <c r="AD335" s="52"/>
      <c r="AE335" s="52"/>
      <c r="AF335" s="52"/>
      <c r="AG335" s="52" t="s">
        <v>642</v>
      </c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</row>
    <row r="336" spans="1:60" outlineLevel="1" x14ac:dyDescent="0.2">
      <c r="A336" s="31"/>
      <c r="B336" s="32"/>
      <c r="C336" s="294" t="s">
        <v>647</v>
      </c>
      <c r="D336" s="295"/>
      <c r="E336" s="295"/>
      <c r="F336" s="295"/>
      <c r="G336" s="29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52"/>
      <c r="Z336" s="52"/>
      <c r="AA336" s="52"/>
      <c r="AB336" s="52"/>
      <c r="AC336" s="52"/>
      <c r="AD336" s="52"/>
      <c r="AE336" s="52"/>
      <c r="AF336" s="52"/>
      <c r="AG336" s="52" t="s">
        <v>642</v>
      </c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</row>
    <row r="337" spans="1:60" outlineLevel="1" x14ac:dyDescent="0.2">
      <c r="A337" s="31"/>
      <c r="B337" s="32"/>
      <c r="C337" s="294" t="s">
        <v>648</v>
      </c>
      <c r="D337" s="295"/>
      <c r="E337" s="295"/>
      <c r="F337" s="295"/>
      <c r="G337" s="29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52"/>
      <c r="Z337" s="52"/>
      <c r="AA337" s="52"/>
      <c r="AB337" s="52"/>
      <c r="AC337" s="52"/>
      <c r="AD337" s="52"/>
      <c r="AE337" s="52"/>
      <c r="AF337" s="52"/>
      <c r="AG337" s="52" t="s">
        <v>642</v>
      </c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</row>
    <row r="338" spans="1:60" outlineLevel="1" x14ac:dyDescent="0.2">
      <c r="A338" s="31"/>
      <c r="B338" s="32"/>
      <c r="C338" s="294" t="s">
        <v>655</v>
      </c>
      <c r="D338" s="295"/>
      <c r="E338" s="295"/>
      <c r="F338" s="295"/>
      <c r="G338" s="29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52"/>
      <c r="Z338" s="52"/>
      <c r="AA338" s="52"/>
      <c r="AB338" s="52"/>
      <c r="AC338" s="52"/>
      <c r="AD338" s="52"/>
      <c r="AE338" s="52"/>
      <c r="AF338" s="52"/>
      <c r="AG338" s="52" t="s">
        <v>642</v>
      </c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</row>
    <row r="339" spans="1:60" outlineLevel="1" x14ac:dyDescent="0.2">
      <c r="A339" s="31"/>
      <c r="B339" s="32"/>
      <c r="C339" s="294" t="s">
        <v>649</v>
      </c>
      <c r="D339" s="295"/>
      <c r="E339" s="295"/>
      <c r="F339" s="295"/>
      <c r="G339" s="29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52"/>
      <c r="Z339" s="52"/>
      <c r="AA339" s="52"/>
      <c r="AB339" s="52"/>
      <c r="AC339" s="52"/>
      <c r="AD339" s="52"/>
      <c r="AE339" s="52"/>
      <c r="AF339" s="52"/>
      <c r="AG339" s="52" t="s">
        <v>642</v>
      </c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</row>
    <row r="340" spans="1:60" outlineLevel="1" x14ac:dyDescent="0.2">
      <c r="A340" s="31"/>
      <c r="B340" s="32"/>
      <c r="C340" s="294" t="s">
        <v>650</v>
      </c>
      <c r="D340" s="295"/>
      <c r="E340" s="295"/>
      <c r="F340" s="295"/>
      <c r="G340" s="29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52"/>
      <c r="Z340" s="52"/>
      <c r="AA340" s="52"/>
      <c r="AB340" s="52"/>
      <c r="AC340" s="52"/>
      <c r="AD340" s="52"/>
      <c r="AE340" s="52"/>
      <c r="AF340" s="52"/>
      <c r="AG340" s="52" t="s">
        <v>642</v>
      </c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</row>
    <row r="341" spans="1:60" outlineLevel="1" x14ac:dyDescent="0.2">
      <c r="A341" s="31"/>
      <c r="B341" s="32"/>
      <c r="C341" s="230" t="s">
        <v>652</v>
      </c>
      <c r="D341" s="33"/>
      <c r="E341" s="34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52"/>
      <c r="Z341" s="52"/>
      <c r="AA341" s="52"/>
      <c r="AB341" s="52"/>
      <c r="AC341" s="52"/>
      <c r="AD341" s="52"/>
      <c r="AE341" s="52"/>
      <c r="AF341" s="52"/>
      <c r="AG341" s="52" t="s">
        <v>358</v>
      </c>
      <c r="AH341" s="52">
        <v>0</v>
      </c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</row>
    <row r="342" spans="1:60" outlineLevel="1" x14ac:dyDescent="0.2">
      <c r="A342" s="31"/>
      <c r="B342" s="32"/>
      <c r="C342" s="230" t="s">
        <v>663</v>
      </c>
      <c r="D342" s="33"/>
      <c r="E342" s="34">
        <v>12</v>
      </c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52"/>
      <c r="Z342" s="52"/>
      <c r="AA342" s="52"/>
      <c r="AB342" s="52"/>
      <c r="AC342" s="52"/>
      <c r="AD342" s="52"/>
      <c r="AE342" s="52"/>
      <c r="AF342" s="52"/>
      <c r="AG342" s="52" t="s">
        <v>358</v>
      </c>
      <c r="AH342" s="52">
        <v>0</v>
      </c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</row>
    <row r="343" spans="1:60" outlineLevel="1" x14ac:dyDescent="0.2">
      <c r="A343" s="24">
        <v>49</v>
      </c>
      <c r="B343" s="25" t="s">
        <v>664</v>
      </c>
      <c r="C343" s="26" t="s">
        <v>658</v>
      </c>
      <c r="D343" s="27" t="s">
        <v>640</v>
      </c>
      <c r="E343" s="28">
        <v>2</v>
      </c>
      <c r="F343" s="29"/>
      <c r="G343" s="30">
        <f>ROUND(E343*F343,2)</f>
        <v>0</v>
      </c>
      <c r="H343" s="29"/>
      <c r="I343" s="30">
        <f>ROUND(E343*H343,2)</f>
        <v>0</v>
      </c>
      <c r="J343" s="29"/>
      <c r="K343" s="30">
        <f>ROUND(E343*J343,2)</f>
        <v>0</v>
      </c>
      <c r="L343" s="30">
        <v>21</v>
      </c>
      <c r="M343" s="30">
        <f>G343*(1+L343/100)</f>
        <v>0</v>
      </c>
      <c r="N343" s="30">
        <v>0</v>
      </c>
      <c r="O343" s="30">
        <f>ROUND(E343*N343,2)</f>
        <v>0</v>
      </c>
      <c r="P343" s="30">
        <v>0</v>
      </c>
      <c r="Q343" s="30">
        <f>ROUND(E343*P343,2)</f>
        <v>0</v>
      </c>
      <c r="R343" s="30"/>
      <c r="S343" s="30" t="s">
        <v>587</v>
      </c>
      <c r="T343" s="49" t="s">
        <v>330</v>
      </c>
      <c r="U343" s="35">
        <v>0</v>
      </c>
      <c r="V343" s="35">
        <f>ROUND(E343*U343,2)</f>
        <v>0</v>
      </c>
      <c r="W343" s="35"/>
      <c r="X343" s="50"/>
      <c r="Y343" s="52"/>
      <c r="Z343" s="52"/>
      <c r="AA343" s="52"/>
      <c r="AB343" s="52"/>
      <c r="AC343" s="52"/>
      <c r="AD343" s="52"/>
      <c r="AE343" s="52"/>
      <c r="AF343" s="52"/>
      <c r="AG343" s="52" t="s">
        <v>354</v>
      </c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</row>
    <row r="344" spans="1:60" outlineLevel="1" x14ac:dyDescent="0.2">
      <c r="A344" s="31"/>
      <c r="B344" s="32"/>
      <c r="C344" s="292" t="s">
        <v>641</v>
      </c>
      <c r="D344" s="293"/>
      <c r="E344" s="293"/>
      <c r="F344" s="293"/>
      <c r="G344" s="293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52"/>
      <c r="Z344" s="52"/>
      <c r="AA344" s="52"/>
      <c r="AB344" s="52"/>
      <c r="AC344" s="52"/>
      <c r="AD344" s="52"/>
      <c r="AE344" s="52"/>
      <c r="AF344" s="52"/>
      <c r="AG344" s="52" t="s">
        <v>642</v>
      </c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</row>
    <row r="345" spans="1:60" outlineLevel="1" x14ac:dyDescent="0.2">
      <c r="A345" s="31"/>
      <c r="B345" s="32"/>
      <c r="C345" s="294" t="s">
        <v>643</v>
      </c>
      <c r="D345" s="295"/>
      <c r="E345" s="295"/>
      <c r="F345" s="295"/>
      <c r="G345" s="29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52"/>
      <c r="Z345" s="52"/>
      <c r="AA345" s="52"/>
      <c r="AB345" s="52"/>
      <c r="AC345" s="52"/>
      <c r="AD345" s="52"/>
      <c r="AE345" s="52"/>
      <c r="AF345" s="52"/>
      <c r="AG345" s="52" t="s">
        <v>642</v>
      </c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</row>
    <row r="346" spans="1:60" outlineLevel="1" x14ac:dyDescent="0.2">
      <c r="A346" s="31"/>
      <c r="B346" s="32"/>
      <c r="C346" s="294" t="s">
        <v>659</v>
      </c>
      <c r="D346" s="295"/>
      <c r="E346" s="295"/>
      <c r="F346" s="295"/>
      <c r="G346" s="29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52"/>
      <c r="Z346" s="52"/>
      <c r="AA346" s="52"/>
      <c r="AB346" s="52"/>
      <c r="AC346" s="52"/>
      <c r="AD346" s="52"/>
      <c r="AE346" s="52"/>
      <c r="AF346" s="52"/>
      <c r="AG346" s="52" t="s">
        <v>642</v>
      </c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</row>
    <row r="347" spans="1:60" outlineLevel="1" x14ac:dyDescent="0.2">
      <c r="A347" s="31"/>
      <c r="B347" s="32"/>
      <c r="C347" s="294" t="s">
        <v>645</v>
      </c>
      <c r="D347" s="295"/>
      <c r="E347" s="295"/>
      <c r="F347" s="295"/>
      <c r="G347" s="29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52"/>
      <c r="Z347" s="52"/>
      <c r="AA347" s="52"/>
      <c r="AB347" s="52"/>
      <c r="AC347" s="52"/>
      <c r="AD347" s="52"/>
      <c r="AE347" s="52"/>
      <c r="AF347" s="52"/>
      <c r="AG347" s="52" t="s">
        <v>642</v>
      </c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</row>
    <row r="348" spans="1:60" outlineLevel="1" x14ac:dyDescent="0.2">
      <c r="A348" s="31"/>
      <c r="B348" s="32"/>
      <c r="C348" s="294" t="s">
        <v>662</v>
      </c>
      <c r="D348" s="295"/>
      <c r="E348" s="295"/>
      <c r="F348" s="295"/>
      <c r="G348" s="29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52"/>
      <c r="Z348" s="52"/>
      <c r="AA348" s="52"/>
      <c r="AB348" s="52"/>
      <c r="AC348" s="52"/>
      <c r="AD348" s="52"/>
      <c r="AE348" s="52"/>
      <c r="AF348" s="52"/>
      <c r="AG348" s="52" t="s">
        <v>642</v>
      </c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</row>
    <row r="349" spans="1:60" outlineLevel="1" x14ac:dyDescent="0.2">
      <c r="A349" s="31"/>
      <c r="B349" s="32"/>
      <c r="C349" s="294" t="s">
        <v>647</v>
      </c>
      <c r="D349" s="295"/>
      <c r="E349" s="295"/>
      <c r="F349" s="295"/>
      <c r="G349" s="29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52"/>
      <c r="Z349" s="52"/>
      <c r="AA349" s="52"/>
      <c r="AB349" s="52"/>
      <c r="AC349" s="52"/>
      <c r="AD349" s="52"/>
      <c r="AE349" s="52"/>
      <c r="AF349" s="52"/>
      <c r="AG349" s="52" t="s">
        <v>642</v>
      </c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</row>
    <row r="350" spans="1:60" outlineLevel="1" x14ac:dyDescent="0.2">
      <c r="A350" s="31"/>
      <c r="B350" s="32"/>
      <c r="C350" s="294" t="s">
        <v>665</v>
      </c>
      <c r="D350" s="295"/>
      <c r="E350" s="295"/>
      <c r="F350" s="295"/>
      <c r="G350" s="29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52"/>
      <c r="Z350" s="52"/>
      <c r="AA350" s="52"/>
      <c r="AB350" s="52"/>
      <c r="AC350" s="52"/>
      <c r="AD350" s="52"/>
      <c r="AE350" s="52"/>
      <c r="AF350" s="52"/>
      <c r="AG350" s="52" t="s">
        <v>642</v>
      </c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</row>
    <row r="351" spans="1:60" outlineLevel="1" x14ac:dyDescent="0.2">
      <c r="A351" s="31"/>
      <c r="B351" s="32"/>
      <c r="C351" s="294" t="s">
        <v>655</v>
      </c>
      <c r="D351" s="295"/>
      <c r="E351" s="295"/>
      <c r="F351" s="295"/>
      <c r="G351" s="29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52"/>
      <c r="Z351" s="52"/>
      <c r="AA351" s="52"/>
      <c r="AB351" s="52"/>
      <c r="AC351" s="52"/>
      <c r="AD351" s="52"/>
      <c r="AE351" s="52"/>
      <c r="AF351" s="52"/>
      <c r="AG351" s="52" t="s">
        <v>642</v>
      </c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</row>
    <row r="352" spans="1:60" outlineLevel="1" x14ac:dyDescent="0.2">
      <c r="A352" s="31"/>
      <c r="B352" s="32"/>
      <c r="C352" s="294" t="s">
        <v>649</v>
      </c>
      <c r="D352" s="295"/>
      <c r="E352" s="295"/>
      <c r="F352" s="295"/>
      <c r="G352" s="29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52"/>
      <c r="Z352" s="52"/>
      <c r="AA352" s="52"/>
      <c r="AB352" s="52"/>
      <c r="AC352" s="52"/>
      <c r="AD352" s="52"/>
      <c r="AE352" s="52"/>
      <c r="AF352" s="52"/>
      <c r="AG352" s="52" t="s">
        <v>642</v>
      </c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</row>
    <row r="353" spans="1:60" outlineLevel="1" x14ac:dyDescent="0.2">
      <c r="A353" s="31"/>
      <c r="B353" s="32"/>
      <c r="C353" s="294" t="s">
        <v>650</v>
      </c>
      <c r="D353" s="295"/>
      <c r="E353" s="295"/>
      <c r="F353" s="295"/>
      <c r="G353" s="29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52"/>
      <c r="Z353" s="52"/>
      <c r="AA353" s="52"/>
      <c r="AB353" s="52"/>
      <c r="AC353" s="52"/>
      <c r="AD353" s="52"/>
      <c r="AE353" s="52"/>
      <c r="AF353" s="52"/>
      <c r="AG353" s="52" t="s">
        <v>642</v>
      </c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</row>
    <row r="354" spans="1:60" outlineLevel="1" x14ac:dyDescent="0.2">
      <c r="A354" s="31"/>
      <c r="B354" s="32"/>
      <c r="C354" s="294" t="s">
        <v>666</v>
      </c>
      <c r="D354" s="295"/>
      <c r="E354" s="295"/>
      <c r="F354" s="295"/>
      <c r="G354" s="29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52"/>
      <c r="Z354" s="52"/>
      <c r="AA354" s="52"/>
      <c r="AB354" s="52"/>
      <c r="AC354" s="52"/>
      <c r="AD354" s="52"/>
      <c r="AE354" s="52"/>
      <c r="AF354" s="52"/>
      <c r="AG354" s="52" t="s">
        <v>642</v>
      </c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</row>
    <row r="355" spans="1:60" outlineLevel="1" x14ac:dyDescent="0.2">
      <c r="A355" s="31"/>
      <c r="B355" s="32"/>
      <c r="C355" s="294" t="s">
        <v>667</v>
      </c>
      <c r="D355" s="295"/>
      <c r="E355" s="295"/>
      <c r="F355" s="295"/>
      <c r="G355" s="29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52"/>
      <c r="Z355" s="52"/>
      <c r="AA355" s="52"/>
      <c r="AB355" s="52"/>
      <c r="AC355" s="52"/>
      <c r="AD355" s="52"/>
      <c r="AE355" s="52"/>
      <c r="AF355" s="52"/>
      <c r="AG355" s="52" t="s">
        <v>642</v>
      </c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</row>
    <row r="356" spans="1:60" outlineLevel="1" x14ac:dyDescent="0.2">
      <c r="A356" s="31"/>
      <c r="B356" s="32"/>
      <c r="C356" s="294" t="s">
        <v>651</v>
      </c>
      <c r="D356" s="295"/>
      <c r="E356" s="295"/>
      <c r="F356" s="295"/>
      <c r="G356" s="29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52"/>
      <c r="Z356" s="52"/>
      <c r="AA356" s="52"/>
      <c r="AB356" s="52"/>
      <c r="AC356" s="52"/>
      <c r="AD356" s="52"/>
      <c r="AE356" s="52"/>
      <c r="AF356" s="52"/>
      <c r="AG356" s="52" t="s">
        <v>642</v>
      </c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</row>
    <row r="357" spans="1:60" outlineLevel="1" x14ac:dyDescent="0.2">
      <c r="A357" s="31"/>
      <c r="B357" s="32"/>
      <c r="C357" s="230" t="s">
        <v>652</v>
      </c>
      <c r="D357" s="33"/>
      <c r="E357" s="34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52"/>
      <c r="Z357" s="52"/>
      <c r="AA357" s="52"/>
      <c r="AB357" s="52"/>
      <c r="AC357" s="52"/>
      <c r="AD357" s="52"/>
      <c r="AE357" s="52"/>
      <c r="AF357" s="52"/>
      <c r="AG357" s="52" t="s">
        <v>358</v>
      </c>
      <c r="AH357" s="52">
        <v>0</v>
      </c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</row>
    <row r="358" spans="1:60" outlineLevel="1" x14ac:dyDescent="0.2">
      <c r="A358" s="31"/>
      <c r="B358" s="32"/>
      <c r="C358" s="230" t="s">
        <v>668</v>
      </c>
      <c r="D358" s="33"/>
      <c r="E358" s="34">
        <v>2</v>
      </c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52"/>
      <c r="Z358" s="52"/>
      <c r="AA358" s="52"/>
      <c r="AB358" s="52"/>
      <c r="AC358" s="52"/>
      <c r="AD358" s="52"/>
      <c r="AE358" s="52"/>
      <c r="AF358" s="52"/>
      <c r="AG358" s="52" t="s">
        <v>358</v>
      </c>
      <c r="AH358" s="52">
        <v>0</v>
      </c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</row>
    <row r="359" spans="1:60" ht="22.5" outlineLevel="1" x14ac:dyDescent="0.2">
      <c r="A359" s="24">
        <v>50</v>
      </c>
      <c r="B359" s="25" t="s">
        <v>669</v>
      </c>
      <c r="C359" s="26" t="s">
        <v>670</v>
      </c>
      <c r="D359" s="27" t="s">
        <v>640</v>
      </c>
      <c r="E359" s="28">
        <v>2</v>
      </c>
      <c r="F359" s="29"/>
      <c r="G359" s="30">
        <f>ROUND(E359*F359,2)</f>
        <v>0</v>
      </c>
      <c r="H359" s="29"/>
      <c r="I359" s="30">
        <f>ROUND(E359*H359,2)</f>
        <v>0</v>
      </c>
      <c r="J359" s="29"/>
      <c r="K359" s="30">
        <f>ROUND(E359*J359,2)</f>
        <v>0</v>
      </c>
      <c r="L359" s="30">
        <v>21</v>
      </c>
      <c r="M359" s="30">
        <f>G359*(1+L359/100)</f>
        <v>0</v>
      </c>
      <c r="N359" s="30">
        <v>0</v>
      </c>
      <c r="O359" s="30">
        <f>ROUND(E359*N359,2)</f>
        <v>0</v>
      </c>
      <c r="P359" s="30">
        <v>0</v>
      </c>
      <c r="Q359" s="30">
        <f>ROUND(E359*P359,2)</f>
        <v>0</v>
      </c>
      <c r="R359" s="30"/>
      <c r="S359" s="30" t="s">
        <v>587</v>
      </c>
      <c r="T359" s="49" t="s">
        <v>330</v>
      </c>
      <c r="U359" s="35">
        <v>0</v>
      </c>
      <c r="V359" s="35">
        <f>ROUND(E359*U359,2)</f>
        <v>0</v>
      </c>
      <c r="W359" s="35"/>
      <c r="X359" s="50"/>
      <c r="Y359" s="52"/>
      <c r="Z359" s="52"/>
      <c r="AA359" s="52"/>
      <c r="AB359" s="52"/>
      <c r="AC359" s="52"/>
      <c r="AD359" s="52"/>
      <c r="AE359" s="52"/>
      <c r="AF359" s="52"/>
      <c r="AG359" s="52" t="s">
        <v>354</v>
      </c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</row>
    <row r="360" spans="1:60" outlineLevel="1" x14ac:dyDescent="0.2">
      <c r="A360" s="31"/>
      <c r="B360" s="32"/>
      <c r="C360" s="292" t="s">
        <v>641</v>
      </c>
      <c r="D360" s="293"/>
      <c r="E360" s="293"/>
      <c r="F360" s="293"/>
      <c r="G360" s="293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52"/>
      <c r="Z360" s="52"/>
      <c r="AA360" s="52"/>
      <c r="AB360" s="52"/>
      <c r="AC360" s="52"/>
      <c r="AD360" s="52"/>
      <c r="AE360" s="52"/>
      <c r="AF360" s="52"/>
      <c r="AG360" s="52" t="s">
        <v>642</v>
      </c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</row>
    <row r="361" spans="1:60" outlineLevel="1" x14ac:dyDescent="0.2">
      <c r="A361" s="31"/>
      <c r="B361" s="32"/>
      <c r="C361" s="294" t="s">
        <v>671</v>
      </c>
      <c r="D361" s="295"/>
      <c r="E361" s="295"/>
      <c r="F361" s="295"/>
      <c r="G361" s="29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52"/>
      <c r="Z361" s="52"/>
      <c r="AA361" s="52"/>
      <c r="AB361" s="52"/>
      <c r="AC361" s="52"/>
      <c r="AD361" s="52"/>
      <c r="AE361" s="52"/>
      <c r="AF361" s="52"/>
      <c r="AG361" s="52" t="s">
        <v>642</v>
      </c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</row>
    <row r="362" spans="1:60" outlineLevel="1" x14ac:dyDescent="0.2">
      <c r="A362" s="31"/>
      <c r="B362" s="32"/>
      <c r="C362" s="294" t="s">
        <v>644</v>
      </c>
      <c r="D362" s="295"/>
      <c r="E362" s="295"/>
      <c r="F362" s="295"/>
      <c r="G362" s="29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52"/>
      <c r="Z362" s="52"/>
      <c r="AA362" s="52"/>
      <c r="AB362" s="52"/>
      <c r="AC362" s="52"/>
      <c r="AD362" s="52"/>
      <c r="AE362" s="52"/>
      <c r="AF362" s="52"/>
      <c r="AG362" s="52" t="s">
        <v>642</v>
      </c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</row>
    <row r="363" spans="1:60" outlineLevel="1" x14ac:dyDescent="0.2">
      <c r="A363" s="31"/>
      <c r="B363" s="32"/>
      <c r="C363" s="294" t="s">
        <v>665</v>
      </c>
      <c r="D363" s="295"/>
      <c r="E363" s="295"/>
      <c r="F363" s="295"/>
      <c r="G363" s="29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52"/>
      <c r="Z363" s="52"/>
      <c r="AA363" s="52"/>
      <c r="AB363" s="52"/>
      <c r="AC363" s="52"/>
      <c r="AD363" s="52"/>
      <c r="AE363" s="52"/>
      <c r="AF363" s="52"/>
      <c r="AG363" s="52" t="s">
        <v>642</v>
      </c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</row>
    <row r="364" spans="1:60" outlineLevel="1" x14ac:dyDescent="0.2">
      <c r="A364" s="31"/>
      <c r="B364" s="32"/>
      <c r="C364" s="294" t="s">
        <v>649</v>
      </c>
      <c r="D364" s="295"/>
      <c r="E364" s="295"/>
      <c r="F364" s="295"/>
      <c r="G364" s="29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52"/>
      <c r="Z364" s="52"/>
      <c r="AA364" s="52"/>
      <c r="AB364" s="52"/>
      <c r="AC364" s="52"/>
      <c r="AD364" s="52"/>
      <c r="AE364" s="52"/>
      <c r="AF364" s="52"/>
      <c r="AG364" s="52" t="s">
        <v>642</v>
      </c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</row>
    <row r="365" spans="1:60" outlineLevel="1" x14ac:dyDescent="0.2">
      <c r="A365" s="31"/>
      <c r="B365" s="32"/>
      <c r="C365" s="294" t="s">
        <v>650</v>
      </c>
      <c r="D365" s="295"/>
      <c r="E365" s="295"/>
      <c r="F365" s="295"/>
      <c r="G365" s="29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52"/>
      <c r="Z365" s="52"/>
      <c r="AA365" s="52"/>
      <c r="AB365" s="52"/>
      <c r="AC365" s="52"/>
      <c r="AD365" s="52"/>
      <c r="AE365" s="52"/>
      <c r="AF365" s="52"/>
      <c r="AG365" s="52" t="s">
        <v>642</v>
      </c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</row>
    <row r="366" spans="1:60" outlineLevel="1" x14ac:dyDescent="0.2">
      <c r="A366" s="31"/>
      <c r="B366" s="32"/>
      <c r="C366" s="294" t="s">
        <v>672</v>
      </c>
      <c r="D366" s="295"/>
      <c r="E366" s="295"/>
      <c r="F366" s="295"/>
      <c r="G366" s="29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52"/>
      <c r="Z366" s="52"/>
      <c r="AA366" s="52"/>
      <c r="AB366" s="52"/>
      <c r="AC366" s="52"/>
      <c r="AD366" s="52"/>
      <c r="AE366" s="52"/>
      <c r="AF366" s="52"/>
      <c r="AG366" s="52" t="s">
        <v>642</v>
      </c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</row>
    <row r="367" spans="1:60" outlineLevel="1" x14ac:dyDescent="0.2">
      <c r="A367" s="31"/>
      <c r="B367" s="32"/>
      <c r="C367" s="294" t="s">
        <v>673</v>
      </c>
      <c r="D367" s="295"/>
      <c r="E367" s="295"/>
      <c r="F367" s="295"/>
      <c r="G367" s="29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52"/>
      <c r="Z367" s="52"/>
      <c r="AA367" s="52"/>
      <c r="AB367" s="52"/>
      <c r="AC367" s="52"/>
      <c r="AD367" s="52"/>
      <c r="AE367" s="52"/>
      <c r="AF367" s="52"/>
      <c r="AG367" s="52" t="s">
        <v>642</v>
      </c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</row>
    <row r="368" spans="1:60" outlineLevel="1" x14ac:dyDescent="0.2">
      <c r="A368" s="31"/>
      <c r="B368" s="32"/>
      <c r="C368" s="230" t="s">
        <v>652</v>
      </c>
      <c r="D368" s="33"/>
      <c r="E368" s="34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52"/>
      <c r="Z368" s="52"/>
      <c r="AA368" s="52"/>
      <c r="AB368" s="52"/>
      <c r="AC368" s="52"/>
      <c r="AD368" s="52"/>
      <c r="AE368" s="52"/>
      <c r="AF368" s="52"/>
      <c r="AG368" s="52" t="s">
        <v>358</v>
      </c>
      <c r="AH368" s="52">
        <v>0</v>
      </c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</row>
    <row r="369" spans="1:60" outlineLevel="1" x14ac:dyDescent="0.2">
      <c r="A369" s="31"/>
      <c r="B369" s="32"/>
      <c r="C369" s="230" t="s">
        <v>674</v>
      </c>
      <c r="D369" s="33"/>
      <c r="E369" s="34">
        <v>2</v>
      </c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52"/>
      <c r="Z369" s="52"/>
      <c r="AA369" s="52"/>
      <c r="AB369" s="52"/>
      <c r="AC369" s="52"/>
      <c r="AD369" s="52"/>
      <c r="AE369" s="52"/>
      <c r="AF369" s="52"/>
      <c r="AG369" s="52" t="s">
        <v>358</v>
      </c>
      <c r="AH369" s="52">
        <v>0</v>
      </c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</row>
    <row r="370" spans="1:60" outlineLevel="1" x14ac:dyDescent="0.2">
      <c r="A370" s="24">
        <v>51</v>
      </c>
      <c r="B370" s="25" t="s">
        <v>675</v>
      </c>
      <c r="C370" s="26" t="s">
        <v>676</v>
      </c>
      <c r="D370" s="27" t="s">
        <v>640</v>
      </c>
      <c r="E370" s="28">
        <v>3</v>
      </c>
      <c r="F370" s="29"/>
      <c r="G370" s="30">
        <f>ROUND(E370*F370,2)</f>
        <v>0</v>
      </c>
      <c r="H370" s="29"/>
      <c r="I370" s="30">
        <f>ROUND(E370*H370,2)</f>
        <v>0</v>
      </c>
      <c r="J370" s="29"/>
      <c r="K370" s="30">
        <f>ROUND(E370*J370,2)</f>
        <v>0</v>
      </c>
      <c r="L370" s="30">
        <v>21</v>
      </c>
      <c r="M370" s="30">
        <f>G370*(1+L370/100)</f>
        <v>0</v>
      </c>
      <c r="N370" s="30">
        <v>0</v>
      </c>
      <c r="O370" s="30">
        <f>ROUND(E370*N370,2)</f>
        <v>0</v>
      </c>
      <c r="P370" s="30">
        <v>0</v>
      </c>
      <c r="Q370" s="30">
        <f>ROUND(E370*P370,2)</f>
        <v>0</v>
      </c>
      <c r="R370" s="30"/>
      <c r="S370" s="30" t="s">
        <v>587</v>
      </c>
      <c r="T370" s="49" t="s">
        <v>330</v>
      </c>
      <c r="U370" s="35">
        <v>0</v>
      </c>
      <c r="V370" s="35">
        <f>ROUND(E370*U370,2)</f>
        <v>0</v>
      </c>
      <c r="W370" s="35"/>
      <c r="X370" s="50"/>
      <c r="Y370" s="52"/>
      <c r="Z370" s="52"/>
      <c r="AA370" s="52"/>
      <c r="AB370" s="52"/>
      <c r="AC370" s="52"/>
      <c r="AD370" s="52"/>
      <c r="AE370" s="52"/>
      <c r="AF370" s="52"/>
      <c r="AG370" s="52" t="s">
        <v>354</v>
      </c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</row>
    <row r="371" spans="1:60" outlineLevel="1" x14ac:dyDescent="0.2">
      <c r="A371" s="31"/>
      <c r="B371" s="32"/>
      <c r="C371" s="292" t="s">
        <v>641</v>
      </c>
      <c r="D371" s="293"/>
      <c r="E371" s="293"/>
      <c r="F371" s="293"/>
      <c r="G371" s="293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52"/>
      <c r="Z371" s="52"/>
      <c r="AA371" s="52"/>
      <c r="AB371" s="52"/>
      <c r="AC371" s="52"/>
      <c r="AD371" s="52"/>
      <c r="AE371" s="52"/>
      <c r="AF371" s="52"/>
      <c r="AG371" s="52" t="s">
        <v>642</v>
      </c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</row>
    <row r="372" spans="1:60" outlineLevel="1" x14ac:dyDescent="0.2">
      <c r="A372" s="31"/>
      <c r="B372" s="32"/>
      <c r="C372" s="294" t="s">
        <v>643</v>
      </c>
      <c r="D372" s="295"/>
      <c r="E372" s="295"/>
      <c r="F372" s="295"/>
      <c r="G372" s="29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52"/>
      <c r="Z372" s="52"/>
      <c r="AA372" s="52"/>
      <c r="AB372" s="52"/>
      <c r="AC372" s="52"/>
      <c r="AD372" s="52"/>
      <c r="AE372" s="52"/>
      <c r="AF372" s="52"/>
      <c r="AG372" s="52" t="s">
        <v>642</v>
      </c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</row>
    <row r="373" spans="1:60" outlineLevel="1" x14ac:dyDescent="0.2">
      <c r="A373" s="31"/>
      <c r="B373" s="32"/>
      <c r="C373" s="294" t="s">
        <v>677</v>
      </c>
      <c r="D373" s="295"/>
      <c r="E373" s="295"/>
      <c r="F373" s="295"/>
      <c r="G373" s="29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52"/>
      <c r="Z373" s="52"/>
      <c r="AA373" s="52"/>
      <c r="AB373" s="52"/>
      <c r="AC373" s="52"/>
      <c r="AD373" s="52"/>
      <c r="AE373" s="52"/>
      <c r="AF373" s="52"/>
      <c r="AG373" s="52" t="s">
        <v>642</v>
      </c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</row>
    <row r="374" spans="1:60" outlineLevel="1" x14ac:dyDescent="0.2">
      <c r="A374" s="31"/>
      <c r="B374" s="32"/>
      <c r="C374" s="294" t="s">
        <v>645</v>
      </c>
      <c r="D374" s="295"/>
      <c r="E374" s="295"/>
      <c r="F374" s="295"/>
      <c r="G374" s="29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52"/>
      <c r="Z374" s="52"/>
      <c r="AA374" s="52"/>
      <c r="AB374" s="52"/>
      <c r="AC374" s="52"/>
      <c r="AD374" s="52"/>
      <c r="AE374" s="52"/>
      <c r="AF374" s="52"/>
      <c r="AG374" s="52" t="s">
        <v>642</v>
      </c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</row>
    <row r="375" spans="1:60" outlineLevel="1" x14ac:dyDescent="0.2">
      <c r="A375" s="31"/>
      <c r="B375" s="32"/>
      <c r="C375" s="294" t="s">
        <v>662</v>
      </c>
      <c r="D375" s="295"/>
      <c r="E375" s="295"/>
      <c r="F375" s="295"/>
      <c r="G375" s="29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52"/>
      <c r="Z375" s="52"/>
      <c r="AA375" s="52"/>
      <c r="AB375" s="52"/>
      <c r="AC375" s="52"/>
      <c r="AD375" s="52"/>
      <c r="AE375" s="52"/>
      <c r="AF375" s="52"/>
      <c r="AG375" s="52" t="s">
        <v>642</v>
      </c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</row>
    <row r="376" spans="1:60" outlineLevel="1" x14ac:dyDescent="0.2">
      <c r="A376" s="31"/>
      <c r="B376" s="32"/>
      <c r="C376" s="294" t="s">
        <v>647</v>
      </c>
      <c r="D376" s="295"/>
      <c r="E376" s="295"/>
      <c r="F376" s="295"/>
      <c r="G376" s="29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52"/>
      <c r="Z376" s="52"/>
      <c r="AA376" s="52"/>
      <c r="AB376" s="52"/>
      <c r="AC376" s="52"/>
      <c r="AD376" s="52"/>
      <c r="AE376" s="52"/>
      <c r="AF376" s="52"/>
      <c r="AG376" s="52" t="s">
        <v>642</v>
      </c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</row>
    <row r="377" spans="1:60" outlineLevel="1" x14ac:dyDescent="0.2">
      <c r="A377" s="31"/>
      <c r="B377" s="32"/>
      <c r="C377" s="294" t="s">
        <v>665</v>
      </c>
      <c r="D377" s="295"/>
      <c r="E377" s="295"/>
      <c r="F377" s="295"/>
      <c r="G377" s="29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52"/>
      <c r="Z377" s="52"/>
      <c r="AA377" s="52"/>
      <c r="AB377" s="52"/>
      <c r="AC377" s="52"/>
      <c r="AD377" s="52"/>
      <c r="AE377" s="52"/>
      <c r="AF377" s="52"/>
      <c r="AG377" s="52" t="s">
        <v>642</v>
      </c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</row>
    <row r="378" spans="1:60" outlineLevel="1" x14ac:dyDescent="0.2">
      <c r="A378" s="31"/>
      <c r="B378" s="32"/>
      <c r="C378" s="294" t="s">
        <v>655</v>
      </c>
      <c r="D378" s="295"/>
      <c r="E378" s="295"/>
      <c r="F378" s="295"/>
      <c r="G378" s="29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52"/>
      <c r="Z378" s="52"/>
      <c r="AA378" s="52"/>
      <c r="AB378" s="52"/>
      <c r="AC378" s="52"/>
      <c r="AD378" s="52"/>
      <c r="AE378" s="52"/>
      <c r="AF378" s="52"/>
      <c r="AG378" s="52" t="s">
        <v>642</v>
      </c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</row>
    <row r="379" spans="1:60" outlineLevel="1" x14ac:dyDescent="0.2">
      <c r="A379" s="31"/>
      <c r="B379" s="32"/>
      <c r="C379" s="294" t="s">
        <v>649</v>
      </c>
      <c r="D379" s="295"/>
      <c r="E379" s="295"/>
      <c r="F379" s="295"/>
      <c r="G379" s="29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52"/>
      <c r="Z379" s="52"/>
      <c r="AA379" s="52"/>
      <c r="AB379" s="52"/>
      <c r="AC379" s="52"/>
      <c r="AD379" s="52"/>
      <c r="AE379" s="52"/>
      <c r="AF379" s="52"/>
      <c r="AG379" s="52" t="s">
        <v>642</v>
      </c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</row>
    <row r="380" spans="1:60" outlineLevel="1" x14ac:dyDescent="0.2">
      <c r="A380" s="31"/>
      <c r="B380" s="32"/>
      <c r="C380" s="294" t="s">
        <v>650</v>
      </c>
      <c r="D380" s="295"/>
      <c r="E380" s="295"/>
      <c r="F380" s="295"/>
      <c r="G380" s="29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52"/>
      <c r="Z380" s="52"/>
      <c r="AA380" s="52"/>
      <c r="AB380" s="52"/>
      <c r="AC380" s="52"/>
      <c r="AD380" s="52"/>
      <c r="AE380" s="52"/>
      <c r="AF380" s="52"/>
      <c r="AG380" s="52" t="s">
        <v>642</v>
      </c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</row>
    <row r="381" spans="1:60" outlineLevel="1" x14ac:dyDescent="0.2">
      <c r="A381" s="31"/>
      <c r="B381" s="32"/>
      <c r="C381" s="230" t="s">
        <v>652</v>
      </c>
      <c r="D381" s="33"/>
      <c r="E381" s="34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52"/>
      <c r="Z381" s="52"/>
      <c r="AA381" s="52"/>
      <c r="AB381" s="52"/>
      <c r="AC381" s="52"/>
      <c r="AD381" s="52"/>
      <c r="AE381" s="52"/>
      <c r="AF381" s="52"/>
      <c r="AG381" s="52" t="s">
        <v>358</v>
      </c>
      <c r="AH381" s="52">
        <v>0</v>
      </c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</row>
    <row r="382" spans="1:60" outlineLevel="1" x14ac:dyDescent="0.2">
      <c r="A382" s="31"/>
      <c r="B382" s="32"/>
      <c r="C382" s="230" t="s">
        <v>678</v>
      </c>
      <c r="D382" s="33"/>
      <c r="E382" s="34">
        <v>3</v>
      </c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52"/>
      <c r="Z382" s="52"/>
      <c r="AA382" s="52"/>
      <c r="AB382" s="52"/>
      <c r="AC382" s="52"/>
      <c r="AD382" s="52"/>
      <c r="AE382" s="52"/>
      <c r="AF382" s="52"/>
      <c r="AG382" s="52" t="s">
        <v>358</v>
      </c>
      <c r="AH382" s="52">
        <v>0</v>
      </c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</row>
    <row r="383" spans="1:60" outlineLevel="1" x14ac:dyDescent="0.2">
      <c r="A383" s="24">
        <v>52</v>
      </c>
      <c r="B383" s="25" t="s">
        <v>679</v>
      </c>
      <c r="C383" s="26" t="s">
        <v>680</v>
      </c>
      <c r="D383" s="27" t="s">
        <v>640</v>
      </c>
      <c r="E383" s="28">
        <v>1</v>
      </c>
      <c r="F383" s="29"/>
      <c r="G383" s="30">
        <f>ROUND(E383*F383,2)</f>
        <v>0</v>
      </c>
      <c r="H383" s="29"/>
      <c r="I383" s="30">
        <f>ROUND(E383*H383,2)</f>
        <v>0</v>
      </c>
      <c r="J383" s="29"/>
      <c r="K383" s="30">
        <f>ROUND(E383*J383,2)</f>
        <v>0</v>
      </c>
      <c r="L383" s="30">
        <v>21</v>
      </c>
      <c r="M383" s="30">
        <f>G383*(1+L383/100)</f>
        <v>0</v>
      </c>
      <c r="N383" s="30">
        <v>0</v>
      </c>
      <c r="O383" s="30">
        <f>ROUND(E383*N383,2)</f>
        <v>0</v>
      </c>
      <c r="P383" s="30">
        <v>0</v>
      </c>
      <c r="Q383" s="30">
        <f>ROUND(E383*P383,2)</f>
        <v>0</v>
      </c>
      <c r="R383" s="30"/>
      <c r="S383" s="30" t="s">
        <v>587</v>
      </c>
      <c r="T383" s="49" t="s">
        <v>330</v>
      </c>
      <c r="U383" s="35">
        <v>0</v>
      </c>
      <c r="V383" s="35">
        <f>ROUND(E383*U383,2)</f>
        <v>0</v>
      </c>
      <c r="W383" s="35"/>
      <c r="X383" s="50"/>
      <c r="Y383" s="52"/>
      <c r="Z383" s="52"/>
      <c r="AA383" s="52"/>
      <c r="AB383" s="52"/>
      <c r="AC383" s="52"/>
      <c r="AD383" s="52"/>
      <c r="AE383" s="52"/>
      <c r="AF383" s="52"/>
      <c r="AG383" s="52" t="s">
        <v>354</v>
      </c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</row>
    <row r="384" spans="1:60" outlineLevel="1" x14ac:dyDescent="0.2">
      <c r="A384" s="31"/>
      <c r="B384" s="32"/>
      <c r="C384" s="292" t="s">
        <v>641</v>
      </c>
      <c r="D384" s="293"/>
      <c r="E384" s="293"/>
      <c r="F384" s="293"/>
      <c r="G384" s="293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52"/>
      <c r="Z384" s="52"/>
      <c r="AA384" s="52"/>
      <c r="AB384" s="52"/>
      <c r="AC384" s="52"/>
      <c r="AD384" s="52"/>
      <c r="AE384" s="52"/>
      <c r="AF384" s="52"/>
      <c r="AG384" s="52" t="s">
        <v>642</v>
      </c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</row>
    <row r="385" spans="1:60" outlineLevel="1" x14ac:dyDescent="0.2">
      <c r="A385" s="31"/>
      <c r="B385" s="32"/>
      <c r="C385" s="294" t="s">
        <v>643</v>
      </c>
      <c r="D385" s="295"/>
      <c r="E385" s="295"/>
      <c r="F385" s="295"/>
      <c r="G385" s="29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52"/>
      <c r="Z385" s="52"/>
      <c r="AA385" s="52"/>
      <c r="AB385" s="52"/>
      <c r="AC385" s="52"/>
      <c r="AD385" s="52"/>
      <c r="AE385" s="52"/>
      <c r="AF385" s="52"/>
      <c r="AG385" s="52" t="s">
        <v>642</v>
      </c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</row>
    <row r="386" spans="1:60" outlineLevel="1" x14ac:dyDescent="0.2">
      <c r="A386" s="31"/>
      <c r="B386" s="32"/>
      <c r="C386" s="294" t="s">
        <v>681</v>
      </c>
      <c r="D386" s="295"/>
      <c r="E386" s="295"/>
      <c r="F386" s="295"/>
      <c r="G386" s="29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52"/>
      <c r="Z386" s="52"/>
      <c r="AA386" s="52"/>
      <c r="AB386" s="52"/>
      <c r="AC386" s="52"/>
      <c r="AD386" s="52"/>
      <c r="AE386" s="52"/>
      <c r="AF386" s="52"/>
      <c r="AG386" s="52" t="s">
        <v>642</v>
      </c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</row>
    <row r="387" spans="1:60" outlineLevel="1" x14ac:dyDescent="0.2">
      <c r="A387" s="31"/>
      <c r="B387" s="32"/>
      <c r="C387" s="294" t="s">
        <v>645</v>
      </c>
      <c r="D387" s="295"/>
      <c r="E387" s="295"/>
      <c r="F387" s="295"/>
      <c r="G387" s="29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52"/>
      <c r="Z387" s="52"/>
      <c r="AA387" s="52"/>
      <c r="AB387" s="52"/>
      <c r="AC387" s="52"/>
      <c r="AD387" s="52"/>
      <c r="AE387" s="52"/>
      <c r="AF387" s="52"/>
      <c r="AG387" s="52" t="s">
        <v>642</v>
      </c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</row>
    <row r="388" spans="1:60" outlineLevel="1" x14ac:dyDescent="0.2">
      <c r="A388" s="31"/>
      <c r="B388" s="32"/>
      <c r="C388" s="294" t="s">
        <v>662</v>
      </c>
      <c r="D388" s="295"/>
      <c r="E388" s="295"/>
      <c r="F388" s="295"/>
      <c r="G388" s="29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52"/>
      <c r="Z388" s="52"/>
      <c r="AA388" s="52"/>
      <c r="AB388" s="52"/>
      <c r="AC388" s="52"/>
      <c r="AD388" s="52"/>
      <c r="AE388" s="52"/>
      <c r="AF388" s="52"/>
      <c r="AG388" s="52" t="s">
        <v>642</v>
      </c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</row>
    <row r="389" spans="1:60" outlineLevel="1" x14ac:dyDescent="0.2">
      <c r="A389" s="31"/>
      <c r="B389" s="32"/>
      <c r="C389" s="294" t="s">
        <v>647</v>
      </c>
      <c r="D389" s="295"/>
      <c r="E389" s="295"/>
      <c r="F389" s="295"/>
      <c r="G389" s="29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52"/>
      <c r="Z389" s="52"/>
      <c r="AA389" s="52"/>
      <c r="AB389" s="52"/>
      <c r="AC389" s="52"/>
      <c r="AD389" s="52"/>
      <c r="AE389" s="52"/>
      <c r="AF389" s="52"/>
      <c r="AG389" s="52" t="s">
        <v>642</v>
      </c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</row>
    <row r="390" spans="1:60" outlineLevel="1" x14ac:dyDescent="0.2">
      <c r="A390" s="31"/>
      <c r="B390" s="32"/>
      <c r="C390" s="294" t="s">
        <v>665</v>
      </c>
      <c r="D390" s="295"/>
      <c r="E390" s="295"/>
      <c r="F390" s="295"/>
      <c r="G390" s="29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52"/>
      <c r="Z390" s="52"/>
      <c r="AA390" s="52"/>
      <c r="AB390" s="52"/>
      <c r="AC390" s="52"/>
      <c r="AD390" s="52"/>
      <c r="AE390" s="52"/>
      <c r="AF390" s="52"/>
      <c r="AG390" s="52" t="s">
        <v>642</v>
      </c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</row>
    <row r="391" spans="1:60" outlineLevel="1" x14ac:dyDescent="0.2">
      <c r="A391" s="31"/>
      <c r="B391" s="32"/>
      <c r="C391" s="294" t="s">
        <v>655</v>
      </c>
      <c r="D391" s="295"/>
      <c r="E391" s="295"/>
      <c r="F391" s="295"/>
      <c r="G391" s="29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52"/>
      <c r="Z391" s="52"/>
      <c r="AA391" s="52"/>
      <c r="AB391" s="52"/>
      <c r="AC391" s="52"/>
      <c r="AD391" s="52"/>
      <c r="AE391" s="52"/>
      <c r="AF391" s="52"/>
      <c r="AG391" s="52" t="s">
        <v>642</v>
      </c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</row>
    <row r="392" spans="1:60" outlineLevel="1" x14ac:dyDescent="0.2">
      <c r="A392" s="31"/>
      <c r="B392" s="32"/>
      <c r="C392" s="294" t="s">
        <v>649</v>
      </c>
      <c r="D392" s="295"/>
      <c r="E392" s="295"/>
      <c r="F392" s="295"/>
      <c r="G392" s="29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52"/>
      <c r="Z392" s="52"/>
      <c r="AA392" s="52"/>
      <c r="AB392" s="52"/>
      <c r="AC392" s="52"/>
      <c r="AD392" s="52"/>
      <c r="AE392" s="52"/>
      <c r="AF392" s="52"/>
      <c r="AG392" s="52" t="s">
        <v>642</v>
      </c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</row>
    <row r="393" spans="1:60" outlineLevel="1" x14ac:dyDescent="0.2">
      <c r="A393" s="31"/>
      <c r="B393" s="32"/>
      <c r="C393" s="294" t="s">
        <v>650</v>
      </c>
      <c r="D393" s="295"/>
      <c r="E393" s="295"/>
      <c r="F393" s="295"/>
      <c r="G393" s="29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52"/>
      <c r="Z393" s="52"/>
      <c r="AA393" s="52"/>
      <c r="AB393" s="52"/>
      <c r="AC393" s="52"/>
      <c r="AD393" s="52"/>
      <c r="AE393" s="52"/>
      <c r="AF393" s="52"/>
      <c r="AG393" s="52" t="s">
        <v>642</v>
      </c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</row>
    <row r="394" spans="1:60" outlineLevel="1" x14ac:dyDescent="0.2">
      <c r="A394" s="31"/>
      <c r="B394" s="32"/>
      <c r="C394" s="230" t="s">
        <v>652</v>
      </c>
      <c r="D394" s="33"/>
      <c r="E394" s="34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52"/>
      <c r="Z394" s="52"/>
      <c r="AA394" s="52"/>
      <c r="AB394" s="52"/>
      <c r="AC394" s="52"/>
      <c r="AD394" s="52"/>
      <c r="AE394" s="52"/>
      <c r="AF394" s="52"/>
      <c r="AG394" s="52" t="s">
        <v>358</v>
      </c>
      <c r="AH394" s="52">
        <v>0</v>
      </c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</row>
    <row r="395" spans="1:60" outlineLevel="1" x14ac:dyDescent="0.2">
      <c r="A395" s="31"/>
      <c r="B395" s="32"/>
      <c r="C395" s="230" t="s">
        <v>682</v>
      </c>
      <c r="D395" s="33"/>
      <c r="E395" s="34">
        <v>1</v>
      </c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52"/>
      <c r="Z395" s="52"/>
      <c r="AA395" s="52"/>
      <c r="AB395" s="52"/>
      <c r="AC395" s="52"/>
      <c r="AD395" s="52"/>
      <c r="AE395" s="52"/>
      <c r="AF395" s="52"/>
      <c r="AG395" s="52" t="s">
        <v>358</v>
      </c>
      <c r="AH395" s="52">
        <v>0</v>
      </c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</row>
    <row r="396" spans="1:60" ht="22.5" outlineLevel="1" x14ac:dyDescent="0.2">
      <c r="A396" s="24">
        <v>53</v>
      </c>
      <c r="B396" s="25" t="s">
        <v>683</v>
      </c>
      <c r="C396" s="26" t="s">
        <v>684</v>
      </c>
      <c r="D396" s="27" t="s">
        <v>640</v>
      </c>
      <c r="E396" s="28">
        <v>1</v>
      </c>
      <c r="F396" s="29"/>
      <c r="G396" s="30">
        <f>ROUND(E396*F396,2)</f>
        <v>0</v>
      </c>
      <c r="H396" s="29"/>
      <c r="I396" s="30">
        <f>ROUND(E396*H396,2)</f>
        <v>0</v>
      </c>
      <c r="J396" s="29"/>
      <c r="K396" s="30">
        <f>ROUND(E396*J396,2)</f>
        <v>0</v>
      </c>
      <c r="L396" s="30">
        <v>21</v>
      </c>
      <c r="M396" s="30">
        <f>G396*(1+L396/100)</f>
        <v>0</v>
      </c>
      <c r="N396" s="30">
        <v>0</v>
      </c>
      <c r="O396" s="30">
        <f>ROUND(E396*N396,2)</f>
        <v>0</v>
      </c>
      <c r="P396" s="30">
        <v>0</v>
      </c>
      <c r="Q396" s="30">
        <f>ROUND(E396*P396,2)</f>
        <v>0</v>
      </c>
      <c r="R396" s="30"/>
      <c r="S396" s="30" t="s">
        <v>587</v>
      </c>
      <c r="T396" s="49" t="s">
        <v>330</v>
      </c>
      <c r="U396" s="35">
        <v>0</v>
      </c>
      <c r="V396" s="35">
        <f>ROUND(E396*U396,2)</f>
        <v>0</v>
      </c>
      <c r="W396" s="35"/>
      <c r="X396" s="50"/>
      <c r="Y396" s="52"/>
      <c r="Z396" s="52"/>
      <c r="AA396" s="52"/>
      <c r="AB396" s="52"/>
      <c r="AC396" s="52"/>
      <c r="AD396" s="52"/>
      <c r="AE396" s="52"/>
      <c r="AF396" s="52"/>
      <c r="AG396" s="52" t="s">
        <v>354</v>
      </c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</row>
    <row r="397" spans="1:60" outlineLevel="1" x14ac:dyDescent="0.2">
      <c r="A397" s="31"/>
      <c r="B397" s="32"/>
      <c r="C397" s="292" t="s">
        <v>641</v>
      </c>
      <c r="D397" s="293"/>
      <c r="E397" s="293"/>
      <c r="F397" s="293"/>
      <c r="G397" s="293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52"/>
      <c r="Z397" s="52"/>
      <c r="AA397" s="52"/>
      <c r="AB397" s="52"/>
      <c r="AC397" s="52"/>
      <c r="AD397" s="52"/>
      <c r="AE397" s="52"/>
      <c r="AF397" s="52"/>
      <c r="AG397" s="52" t="s">
        <v>642</v>
      </c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</row>
    <row r="398" spans="1:60" outlineLevel="1" x14ac:dyDescent="0.2">
      <c r="A398" s="31"/>
      <c r="B398" s="32"/>
      <c r="C398" s="294" t="s">
        <v>643</v>
      </c>
      <c r="D398" s="295"/>
      <c r="E398" s="295"/>
      <c r="F398" s="295"/>
      <c r="G398" s="29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52"/>
      <c r="Z398" s="52"/>
      <c r="AA398" s="52"/>
      <c r="AB398" s="52"/>
      <c r="AC398" s="52"/>
      <c r="AD398" s="52"/>
      <c r="AE398" s="52"/>
      <c r="AF398" s="52"/>
      <c r="AG398" s="52" t="s">
        <v>642</v>
      </c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</row>
    <row r="399" spans="1:60" outlineLevel="1" x14ac:dyDescent="0.2">
      <c r="A399" s="31"/>
      <c r="B399" s="32"/>
      <c r="C399" s="294" t="s">
        <v>681</v>
      </c>
      <c r="D399" s="295"/>
      <c r="E399" s="295"/>
      <c r="F399" s="295"/>
      <c r="G399" s="29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52"/>
      <c r="Z399" s="52"/>
      <c r="AA399" s="52"/>
      <c r="AB399" s="52"/>
      <c r="AC399" s="52"/>
      <c r="AD399" s="52"/>
      <c r="AE399" s="52"/>
      <c r="AF399" s="52"/>
      <c r="AG399" s="52" t="s">
        <v>642</v>
      </c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</row>
    <row r="400" spans="1:60" outlineLevel="1" x14ac:dyDescent="0.2">
      <c r="A400" s="31"/>
      <c r="B400" s="32"/>
      <c r="C400" s="294" t="s">
        <v>665</v>
      </c>
      <c r="D400" s="295"/>
      <c r="E400" s="295"/>
      <c r="F400" s="295"/>
      <c r="G400" s="29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52"/>
      <c r="Z400" s="52"/>
      <c r="AA400" s="52"/>
      <c r="AB400" s="52"/>
      <c r="AC400" s="52"/>
      <c r="AD400" s="52"/>
      <c r="AE400" s="52"/>
      <c r="AF400" s="52"/>
      <c r="AG400" s="52" t="s">
        <v>642</v>
      </c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</row>
    <row r="401" spans="1:60" outlineLevel="1" x14ac:dyDescent="0.2">
      <c r="A401" s="31"/>
      <c r="B401" s="32"/>
      <c r="C401" s="294" t="s">
        <v>645</v>
      </c>
      <c r="D401" s="295"/>
      <c r="E401" s="295"/>
      <c r="F401" s="295"/>
      <c r="G401" s="29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52"/>
      <c r="Z401" s="52"/>
      <c r="AA401" s="52"/>
      <c r="AB401" s="52"/>
      <c r="AC401" s="52"/>
      <c r="AD401" s="52"/>
      <c r="AE401" s="52"/>
      <c r="AF401" s="52"/>
      <c r="AG401" s="52" t="s">
        <v>642</v>
      </c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</row>
    <row r="402" spans="1:60" outlineLevel="1" x14ac:dyDescent="0.2">
      <c r="A402" s="31"/>
      <c r="B402" s="32"/>
      <c r="C402" s="294" t="s">
        <v>662</v>
      </c>
      <c r="D402" s="295"/>
      <c r="E402" s="295"/>
      <c r="F402" s="295"/>
      <c r="G402" s="29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52"/>
      <c r="Z402" s="52"/>
      <c r="AA402" s="52"/>
      <c r="AB402" s="52"/>
      <c r="AC402" s="52"/>
      <c r="AD402" s="52"/>
      <c r="AE402" s="52"/>
      <c r="AF402" s="52"/>
      <c r="AG402" s="52" t="s">
        <v>642</v>
      </c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</row>
    <row r="403" spans="1:60" outlineLevel="1" x14ac:dyDescent="0.2">
      <c r="A403" s="31"/>
      <c r="B403" s="32"/>
      <c r="C403" s="294" t="s">
        <v>647</v>
      </c>
      <c r="D403" s="295"/>
      <c r="E403" s="295"/>
      <c r="F403" s="295"/>
      <c r="G403" s="29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52"/>
      <c r="Z403" s="52"/>
      <c r="AA403" s="52"/>
      <c r="AB403" s="52"/>
      <c r="AC403" s="52"/>
      <c r="AD403" s="52"/>
      <c r="AE403" s="52"/>
      <c r="AF403" s="52"/>
      <c r="AG403" s="52" t="s">
        <v>642</v>
      </c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</row>
    <row r="404" spans="1:60" outlineLevel="1" x14ac:dyDescent="0.2">
      <c r="A404" s="31"/>
      <c r="B404" s="32"/>
      <c r="C404" s="294" t="s">
        <v>655</v>
      </c>
      <c r="D404" s="295"/>
      <c r="E404" s="295"/>
      <c r="F404" s="295"/>
      <c r="G404" s="29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52"/>
      <c r="Z404" s="52"/>
      <c r="AA404" s="52"/>
      <c r="AB404" s="52"/>
      <c r="AC404" s="52"/>
      <c r="AD404" s="52"/>
      <c r="AE404" s="52"/>
      <c r="AF404" s="52"/>
      <c r="AG404" s="52" t="s">
        <v>642</v>
      </c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</row>
    <row r="405" spans="1:60" outlineLevel="1" x14ac:dyDescent="0.2">
      <c r="A405" s="31"/>
      <c r="B405" s="32"/>
      <c r="C405" s="294" t="s">
        <v>649</v>
      </c>
      <c r="D405" s="295"/>
      <c r="E405" s="295"/>
      <c r="F405" s="295"/>
      <c r="G405" s="29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52"/>
      <c r="Z405" s="52"/>
      <c r="AA405" s="52"/>
      <c r="AB405" s="52"/>
      <c r="AC405" s="52"/>
      <c r="AD405" s="52"/>
      <c r="AE405" s="52"/>
      <c r="AF405" s="52"/>
      <c r="AG405" s="52" t="s">
        <v>642</v>
      </c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</row>
    <row r="406" spans="1:60" outlineLevel="1" x14ac:dyDescent="0.2">
      <c r="A406" s="31"/>
      <c r="B406" s="32"/>
      <c r="C406" s="294" t="s">
        <v>650</v>
      </c>
      <c r="D406" s="295"/>
      <c r="E406" s="295"/>
      <c r="F406" s="295"/>
      <c r="G406" s="29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52"/>
      <c r="Z406" s="52"/>
      <c r="AA406" s="52"/>
      <c r="AB406" s="52"/>
      <c r="AC406" s="52"/>
      <c r="AD406" s="52"/>
      <c r="AE406" s="52"/>
      <c r="AF406" s="52"/>
      <c r="AG406" s="52" t="s">
        <v>642</v>
      </c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</row>
    <row r="407" spans="1:60" outlineLevel="1" x14ac:dyDescent="0.2">
      <c r="A407" s="31"/>
      <c r="B407" s="32"/>
      <c r="C407" s="294" t="s">
        <v>685</v>
      </c>
      <c r="D407" s="295"/>
      <c r="E407" s="295"/>
      <c r="F407" s="295"/>
      <c r="G407" s="29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52"/>
      <c r="Z407" s="52"/>
      <c r="AA407" s="52"/>
      <c r="AB407" s="52"/>
      <c r="AC407" s="52"/>
      <c r="AD407" s="52"/>
      <c r="AE407" s="52"/>
      <c r="AF407" s="52"/>
      <c r="AG407" s="52" t="s">
        <v>642</v>
      </c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</row>
    <row r="408" spans="1:60" outlineLevel="1" x14ac:dyDescent="0.2">
      <c r="A408" s="31"/>
      <c r="B408" s="32"/>
      <c r="C408" s="294" t="s">
        <v>686</v>
      </c>
      <c r="D408" s="295"/>
      <c r="E408" s="295"/>
      <c r="F408" s="295"/>
      <c r="G408" s="29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52"/>
      <c r="Z408" s="52"/>
      <c r="AA408" s="52"/>
      <c r="AB408" s="52"/>
      <c r="AC408" s="52"/>
      <c r="AD408" s="52"/>
      <c r="AE408" s="52"/>
      <c r="AF408" s="52"/>
      <c r="AG408" s="52" t="s">
        <v>642</v>
      </c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</row>
    <row r="409" spans="1:60" outlineLevel="1" x14ac:dyDescent="0.2">
      <c r="A409" s="31"/>
      <c r="B409" s="32"/>
      <c r="C409" s="230" t="s">
        <v>652</v>
      </c>
      <c r="D409" s="33"/>
      <c r="E409" s="34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52"/>
      <c r="Z409" s="52"/>
      <c r="AA409" s="52"/>
      <c r="AB409" s="52"/>
      <c r="AC409" s="52"/>
      <c r="AD409" s="52"/>
      <c r="AE409" s="52"/>
      <c r="AF409" s="52"/>
      <c r="AG409" s="52" t="s">
        <v>358</v>
      </c>
      <c r="AH409" s="52">
        <v>0</v>
      </c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</row>
    <row r="410" spans="1:60" outlineLevel="1" x14ac:dyDescent="0.2">
      <c r="A410" s="31"/>
      <c r="B410" s="32"/>
      <c r="C410" s="230" t="s">
        <v>687</v>
      </c>
      <c r="D410" s="33"/>
      <c r="E410" s="34">
        <v>1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52"/>
      <c r="Z410" s="52"/>
      <c r="AA410" s="52"/>
      <c r="AB410" s="52"/>
      <c r="AC410" s="52"/>
      <c r="AD410" s="52"/>
      <c r="AE410" s="52"/>
      <c r="AF410" s="52"/>
      <c r="AG410" s="52" t="s">
        <v>358</v>
      </c>
      <c r="AH410" s="52">
        <v>0</v>
      </c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</row>
    <row r="411" spans="1:60" ht="22.5" outlineLevel="1" x14ac:dyDescent="0.2">
      <c r="A411" s="24">
        <v>54</v>
      </c>
      <c r="B411" s="25" t="s">
        <v>688</v>
      </c>
      <c r="C411" s="26" t="s">
        <v>689</v>
      </c>
      <c r="D411" s="27" t="s">
        <v>640</v>
      </c>
      <c r="E411" s="28">
        <v>1</v>
      </c>
      <c r="F411" s="29"/>
      <c r="G411" s="30">
        <f>ROUND(E411*F411,2)</f>
        <v>0</v>
      </c>
      <c r="H411" s="29"/>
      <c r="I411" s="30">
        <f>ROUND(E411*H411,2)</f>
        <v>0</v>
      </c>
      <c r="J411" s="29"/>
      <c r="K411" s="30">
        <f>ROUND(E411*J411,2)</f>
        <v>0</v>
      </c>
      <c r="L411" s="30">
        <v>21</v>
      </c>
      <c r="M411" s="30">
        <f>G411*(1+L411/100)</f>
        <v>0</v>
      </c>
      <c r="N411" s="30">
        <v>0</v>
      </c>
      <c r="O411" s="30">
        <f>ROUND(E411*N411,2)</f>
        <v>0</v>
      </c>
      <c r="P411" s="30">
        <v>0</v>
      </c>
      <c r="Q411" s="30">
        <f>ROUND(E411*P411,2)</f>
        <v>0</v>
      </c>
      <c r="R411" s="30"/>
      <c r="S411" s="30" t="s">
        <v>587</v>
      </c>
      <c r="T411" s="49" t="s">
        <v>330</v>
      </c>
      <c r="U411" s="35">
        <v>0</v>
      </c>
      <c r="V411" s="35">
        <f>ROUND(E411*U411,2)</f>
        <v>0</v>
      </c>
      <c r="W411" s="35"/>
      <c r="X411" s="50"/>
      <c r="Y411" s="52"/>
      <c r="Z411" s="52"/>
      <c r="AA411" s="52"/>
      <c r="AB411" s="52"/>
      <c r="AC411" s="52"/>
      <c r="AD411" s="52"/>
      <c r="AE411" s="52"/>
      <c r="AF411" s="52"/>
      <c r="AG411" s="52" t="s">
        <v>354</v>
      </c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</row>
    <row r="412" spans="1:60" outlineLevel="1" x14ac:dyDescent="0.2">
      <c r="A412" s="31"/>
      <c r="B412" s="32"/>
      <c r="C412" s="292" t="s">
        <v>690</v>
      </c>
      <c r="D412" s="293"/>
      <c r="E412" s="293"/>
      <c r="F412" s="293"/>
      <c r="G412" s="293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52"/>
      <c r="Z412" s="52"/>
      <c r="AA412" s="52"/>
      <c r="AB412" s="52"/>
      <c r="AC412" s="52"/>
      <c r="AD412" s="52"/>
      <c r="AE412" s="52"/>
      <c r="AF412" s="52"/>
      <c r="AG412" s="52" t="s">
        <v>642</v>
      </c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</row>
    <row r="413" spans="1:60" outlineLevel="1" x14ac:dyDescent="0.2">
      <c r="A413" s="31"/>
      <c r="B413" s="32"/>
      <c r="C413" s="294" t="s">
        <v>691</v>
      </c>
      <c r="D413" s="295"/>
      <c r="E413" s="295"/>
      <c r="F413" s="295"/>
      <c r="G413" s="29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52"/>
      <c r="Z413" s="52"/>
      <c r="AA413" s="52"/>
      <c r="AB413" s="52"/>
      <c r="AC413" s="52"/>
      <c r="AD413" s="52"/>
      <c r="AE413" s="52"/>
      <c r="AF413" s="52"/>
      <c r="AG413" s="52" t="s">
        <v>642</v>
      </c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</row>
    <row r="414" spans="1:60" outlineLevel="1" x14ac:dyDescent="0.2">
      <c r="A414" s="31"/>
      <c r="B414" s="32"/>
      <c r="C414" s="294" t="s">
        <v>646</v>
      </c>
      <c r="D414" s="295"/>
      <c r="E414" s="295"/>
      <c r="F414" s="295"/>
      <c r="G414" s="29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52"/>
      <c r="Z414" s="52"/>
      <c r="AA414" s="52"/>
      <c r="AB414" s="52"/>
      <c r="AC414" s="52"/>
      <c r="AD414" s="52"/>
      <c r="AE414" s="52"/>
      <c r="AF414" s="52"/>
      <c r="AG414" s="52" t="s">
        <v>642</v>
      </c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</row>
    <row r="415" spans="1:60" outlineLevel="1" x14ac:dyDescent="0.2">
      <c r="A415" s="31"/>
      <c r="B415" s="32"/>
      <c r="C415" s="294" t="s">
        <v>692</v>
      </c>
      <c r="D415" s="295"/>
      <c r="E415" s="295"/>
      <c r="F415" s="295"/>
      <c r="G415" s="29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52"/>
      <c r="Z415" s="52"/>
      <c r="AA415" s="52"/>
      <c r="AB415" s="52"/>
      <c r="AC415" s="52"/>
      <c r="AD415" s="52"/>
      <c r="AE415" s="52"/>
      <c r="AF415" s="52"/>
      <c r="AG415" s="52" t="s">
        <v>642</v>
      </c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</row>
    <row r="416" spans="1:60" outlineLevel="1" x14ac:dyDescent="0.2">
      <c r="A416" s="31"/>
      <c r="B416" s="32"/>
      <c r="C416" s="294" t="s">
        <v>693</v>
      </c>
      <c r="D416" s="295"/>
      <c r="E416" s="295"/>
      <c r="F416" s="295"/>
      <c r="G416" s="29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52"/>
      <c r="Z416" s="52"/>
      <c r="AA416" s="52"/>
      <c r="AB416" s="52"/>
      <c r="AC416" s="52"/>
      <c r="AD416" s="52"/>
      <c r="AE416" s="52"/>
      <c r="AF416" s="52"/>
      <c r="AG416" s="52" t="s">
        <v>642</v>
      </c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</row>
    <row r="417" spans="1:60" outlineLevel="1" x14ac:dyDescent="0.2">
      <c r="A417" s="31"/>
      <c r="B417" s="32"/>
      <c r="C417" s="294" t="s">
        <v>694</v>
      </c>
      <c r="D417" s="295"/>
      <c r="E417" s="295"/>
      <c r="F417" s="295"/>
      <c r="G417" s="29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52"/>
      <c r="Z417" s="52"/>
      <c r="AA417" s="52"/>
      <c r="AB417" s="52"/>
      <c r="AC417" s="52"/>
      <c r="AD417" s="52"/>
      <c r="AE417" s="52"/>
      <c r="AF417" s="52"/>
      <c r="AG417" s="52" t="s">
        <v>642</v>
      </c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</row>
    <row r="418" spans="1:60" outlineLevel="1" x14ac:dyDescent="0.2">
      <c r="A418" s="31"/>
      <c r="B418" s="32"/>
      <c r="C418" s="294" t="s">
        <v>695</v>
      </c>
      <c r="D418" s="295"/>
      <c r="E418" s="295"/>
      <c r="F418" s="295"/>
      <c r="G418" s="29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52"/>
      <c r="Z418" s="52"/>
      <c r="AA418" s="52"/>
      <c r="AB418" s="52"/>
      <c r="AC418" s="52"/>
      <c r="AD418" s="52"/>
      <c r="AE418" s="52"/>
      <c r="AF418" s="52"/>
      <c r="AG418" s="52" t="s">
        <v>642</v>
      </c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</row>
    <row r="419" spans="1:60" outlineLevel="1" x14ac:dyDescent="0.2">
      <c r="A419" s="31"/>
      <c r="B419" s="32"/>
      <c r="C419" s="294" t="s">
        <v>696</v>
      </c>
      <c r="D419" s="295"/>
      <c r="E419" s="295"/>
      <c r="F419" s="295"/>
      <c r="G419" s="29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52"/>
      <c r="Z419" s="52"/>
      <c r="AA419" s="52"/>
      <c r="AB419" s="52"/>
      <c r="AC419" s="52"/>
      <c r="AD419" s="52"/>
      <c r="AE419" s="52"/>
      <c r="AF419" s="52"/>
      <c r="AG419" s="52" t="s">
        <v>642</v>
      </c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</row>
    <row r="420" spans="1:60" outlineLevel="1" x14ac:dyDescent="0.2">
      <c r="A420" s="31"/>
      <c r="B420" s="32"/>
      <c r="C420" s="294" t="s">
        <v>697</v>
      </c>
      <c r="D420" s="295"/>
      <c r="E420" s="295"/>
      <c r="F420" s="295"/>
      <c r="G420" s="29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52"/>
      <c r="Z420" s="52"/>
      <c r="AA420" s="52"/>
      <c r="AB420" s="52"/>
      <c r="AC420" s="52"/>
      <c r="AD420" s="52"/>
      <c r="AE420" s="52"/>
      <c r="AF420" s="52"/>
      <c r="AG420" s="52" t="s">
        <v>642</v>
      </c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</row>
    <row r="421" spans="1:60" outlineLevel="1" x14ac:dyDescent="0.2">
      <c r="A421" s="31"/>
      <c r="B421" s="32"/>
      <c r="C421" s="294" t="s">
        <v>698</v>
      </c>
      <c r="D421" s="295"/>
      <c r="E421" s="295"/>
      <c r="F421" s="295"/>
      <c r="G421" s="29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52"/>
      <c r="Z421" s="52"/>
      <c r="AA421" s="52"/>
      <c r="AB421" s="52"/>
      <c r="AC421" s="52"/>
      <c r="AD421" s="52"/>
      <c r="AE421" s="52"/>
      <c r="AF421" s="52"/>
      <c r="AG421" s="52" t="s">
        <v>642</v>
      </c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</row>
    <row r="422" spans="1:60" outlineLevel="1" x14ac:dyDescent="0.2">
      <c r="A422" s="31"/>
      <c r="B422" s="32"/>
      <c r="C422" s="294" t="s">
        <v>699</v>
      </c>
      <c r="D422" s="295"/>
      <c r="E422" s="295"/>
      <c r="F422" s="295"/>
      <c r="G422" s="29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52"/>
      <c r="Z422" s="52"/>
      <c r="AA422" s="52"/>
      <c r="AB422" s="52"/>
      <c r="AC422" s="52"/>
      <c r="AD422" s="52"/>
      <c r="AE422" s="52"/>
      <c r="AF422" s="52"/>
      <c r="AG422" s="52" t="s">
        <v>642</v>
      </c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</row>
    <row r="423" spans="1:60" outlineLevel="1" x14ac:dyDescent="0.2">
      <c r="A423" s="31"/>
      <c r="B423" s="32"/>
      <c r="C423" s="294" t="s">
        <v>700</v>
      </c>
      <c r="D423" s="295"/>
      <c r="E423" s="295"/>
      <c r="F423" s="295"/>
      <c r="G423" s="29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52"/>
      <c r="Z423" s="52"/>
      <c r="AA423" s="52"/>
      <c r="AB423" s="52"/>
      <c r="AC423" s="52"/>
      <c r="AD423" s="52"/>
      <c r="AE423" s="52"/>
      <c r="AF423" s="52"/>
      <c r="AG423" s="52" t="s">
        <v>642</v>
      </c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</row>
    <row r="424" spans="1:60" outlineLevel="1" x14ac:dyDescent="0.2">
      <c r="A424" s="31"/>
      <c r="B424" s="32"/>
      <c r="C424" s="294" t="s">
        <v>701</v>
      </c>
      <c r="D424" s="295"/>
      <c r="E424" s="295"/>
      <c r="F424" s="295"/>
      <c r="G424" s="29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52"/>
      <c r="Z424" s="52"/>
      <c r="AA424" s="52"/>
      <c r="AB424" s="52"/>
      <c r="AC424" s="52"/>
      <c r="AD424" s="52"/>
      <c r="AE424" s="52"/>
      <c r="AF424" s="52"/>
      <c r="AG424" s="52" t="s">
        <v>642</v>
      </c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</row>
    <row r="425" spans="1:60" outlineLevel="1" x14ac:dyDescent="0.2">
      <c r="A425" s="31"/>
      <c r="B425" s="32"/>
      <c r="C425" s="294" t="s">
        <v>702</v>
      </c>
      <c r="D425" s="295"/>
      <c r="E425" s="295"/>
      <c r="F425" s="295"/>
      <c r="G425" s="29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52"/>
      <c r="Z425" s="52"/>
      <c r="AA425" s="52"/>
      <c r="AB425" s="52"/>
      <c r="AC425" s="52"/>
      <c r="AD425" s="52"/>
      <c r="AE425" s="52"/>
      <c r="AF425" s="52"/>
      <c r="AG425" s="52" t="s">
        <v>642</v>
      </c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</row>
    <row r="426" spans="1:60" outlineLevel="1" x14ac:dyDescent="0.2">
      <c r="A426" s="31"/>
      <c r="B426" s="32"/>
      <c r="C426" s="294" t="s">
        <v>703</v>
      </c>
      <c r="D426" s="295"/>
      <c r="E426" s="295"/>
      <c r="F426" s="295"/>
      <c r="G426" s="29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52"/>
      <c r="Z426" s="52"/>
      <c r="AA426" s="52"/>
      <c r="AB426" s="52"/>
      <c r="AC426" s="52"/>
      <c r="AD426" s="52"/>
      <c r="AE426" s="52"/>
      <c r="AF426" s="52"/>
      <c r="AG426" s="52" t="s">
        <v>642</v>
      </c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</row>
    <row r="427" spans="1:60" outlineLevel="1" x14ac:dyDescent="0.2">
      <c r="A427" s="31"/>
      <c r="B427" s="32"/>
      <c r="C427" s="294" t="s">
        <v>685</v>
      </c>
      <c r="D427" s="295"/>
      <c r="E427" s="295"/>
      <c r="F427" s="295"/>
      <c r="G427" s="29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52"/>
      <c r="Z427" s="52"/>
      <c r="AA427" s="52"/>
      <c r="AB427" s="52"/>
      <c r="AC427" s="52"/>
      <c r="AD427" s="52"/>
      <c r="AE427" s="52"/>
      <c r="AF427" s="52"/>
      <c r="AG427" s="52" t="s">
        <v>642</v>
      </c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</row>
    <row r="428" spans="1:60" outlineLevel="1" x14ac:dyDescent="0.2">
      <c r="A428" s="31"/>
      <c r="B428" s="32"/>
      <c r="C428" s="294" t="s">
        <v>704</v>
      </c>
      <c r="D428" s="295"/>
      <c r="E428" s="295"/>
      <c r="F428" s="295"/>
      <c r="G428" s="29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52"/>
      <c r="Z428" s="52"/>
      <c r="AA428" s="52"/>
      <c r="AB428" s="52"/>
      <c r="AC428" s="52"/>
      <c r="AD428" s="52"/>
      <c r="AE428" s="52"/>
      <c r="AF428" s="52"/>
      <c r="AG428" s="52" t="s">
        <v>642</v>
      </c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</row>
    <row r="429" spans="1:60" outlineLevel="1" x14ac:dyDescent="0.2">
      <c r="A429" s="31"/>
      <c r="B429" s="32"/>
      <c r="C429" s="230" t="s">
        <v>652</v>
      </c>
      <c r="D429" s="33"/>
      <c r="E429" s="34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52"/>
      <c r="Z429" s="52"/>
      <c r="AA429" s="52"/>
      <c r="AB429" s="52"/>
      <c r="AC429" s="52"/>
      <c r="AD429" s="52"/>
      <c r="AE429" s="52"/>
      <c r="AF429" s="52"/>
      <c r="AG429" s="52" t="s">
        <v>358</v>
      </c>
      <c r="AH429" s="52">
        <v>0</v>
      </c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</row>
    <row r="430" spans="1:60" outlineLevel="1" x14ac:dyDescent="0.2">
      <c r="A430" s="31"/>
      <c r="B430" s="32"/>
      <c r="C430" s="230" t="s">
        <v>705</v>
      </c>
      <c r="D430" s="33"/>
      <c r="E430" s="34">
        <v>1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52"/>
      <c r="Z430" s="52"/>
      <c r="AA430" s="52"/>
      <c r="AB430" s="52"/>
      <c r="AC430" s="52"/>
      <c r="AD430" s="52"/>
      <c r="AE430" s="52"/>
      <c r="AF430" s="52"/>
      <c r="AG430" s="52" t="s">
        <v>358</v>
      </c>
      <c r="AH430" s="52">
        <v>0</v>
      </c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</row>
    <row r="431" spans="1:60" outlineLevel="1" x14ac:dyDescent="0.2">
      <c r="A431" s="24">
        <v>55</v>
      </c>
      <c r="B431" s="25" t="s">
        <v>706</v>
      </c>
      <c r="C431" s="26" t="s">
        <v>707</v>
      </c>
      <c r="D431" s="27" t="s">
        <v>640</v>
      </c>
      <c r="E431" s="28">
        <v>1</v>
      </c>
      <c r="F431" s="29"/>
      <c r="G431" s="30">
        <f>ROUND(E431*F431,2)</f>
        <v>0</v>
      </c>
      <c r="H431" s="29"/>
      <c r="I431" s="30">
        <f>ROUND(E431*H431,2)</f>
        <v>0</v>
      </c>
      <c r="J431" s="29"/>
      <c r="K431" s="30">
        <f>ROUND(E431*J431,2)</f>
        <v>0</v>
      </c>
      <c r="L431" s="30">
        <v>21</v>
      </c>
      <c r="M431" s="30">
        <f>G431*(1+L431/100)</f>
        <v>0</v>
      </c>
      <c r="N431" s="30">
        <v>0</v>
      </c>
      <c r="O431" s="30">
        <f>ROUND(E431*N431,2)</f>
        <v>0</v>
      </c>
      <c r="P431" s="30">
        <v>0</v>
      </c>
      <c r="Q431" s="30">
        <f>ROUND(E431*P431,2)</f>
        <v>0</v>
      </c>
      <c r="R431" s="30"/>
      <c r="S431" s="30" t="s">
        <v>587</v>
      </c>
      <c r="T431" s="49" t="s">
        <v>330</v>
      </c>
      <c r="U431" s="35">
        <v>0</v>
      </c>
      <c r="V431" s="35">
        <f>ROUND(E431*U431,2)</f>
        <v>0</v>
      </c>
      <c r="W431" s="35"/>
      <c r="X431" s="50"/>
      <c r="Y431" s="52"/>
      <c r="Z431" s="52"/>
      <c r="AA431" s="52"/>
      <c r="AB431" s="52"/>
      <c r="AC431" s="52"/>
      <c r="AD431" s="52"/>
      <c r="AE431" s="52"/>
      <c r="AF431" s="52"/>
      <c r="AG431" s="52" t="s">
        <v>354</v>
      </c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</row>
    <row r="432" spans="1:60" outlineLevel="1" x14ac:dyDescent="0.2">
      <c r="A432" s="31"/>
      <c r="B432" s="32"/>
      <c r="C432" s="292" t="s">
        <v>708</v>
      </c>
      <c r="D432" s="293"/>
      <c r="E432" s="293"/>
      <c r="F432" s="293"/>
      <c r="G432" s="293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52"/>
      <c r="Z432" s="52"/>
      <c r="AA432" s="52"/>
      <c r="AB432" s="52"/>
      <c r="AC432" s="52"/>
      <c r="AD432" s="52"/>
      <c r="AE432" s="52"/>
      <c r="AF432" s="52"/>
      <c r="AG432" s="52" t="s">
        <v>642</v>
      </c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</row>
    <row r="433" spans="1:60" outlineLevel="1" x14ac:dyDescent="0.2">
      <c r="A433" s="31"/>
      <c r="B433" s="32"/>
      <c r="C433" s="294" t="s">
        <v>709</v>
      </c>
      <c r="D433" s="295"/>
      <c r="E433" s="295"/>
      <c r="F433" s="295"/>
      <c r="G433" s="29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52"/>
      <c r="Z433" s="52"/>
      <c r="AA433" s="52"/>
      <c r="AB433" s="52"/>
      <c r="AC433" s="52"/>
      <c r="AD433" s="52"/>
      <c r="AE433" s="52"/>
      <c r="AF433" s="52"/>
      <c r="AG433" s="52" t="s">
        <v>642</v>
      </c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</row>
    <row r="434" spans="1:60" outlineLevel="1" x14ac:dyDescent="0.2">
      <c r="A434" s="31"/>
      <c r="B434" s="32"/>
      <c r="C434" s="294" t="s">
        <v>701</v>
      </c>
      <c r="D434" s="295"/>
      <c r="E434" s="295"/>
      <c r="F434" s="295"/>
      <c r="G434" s="29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52"/>
      <c r="Z434" s="52"/>
      <c r="AA434" s="52"/>
      <c r="AB434" s="52"/>
      <c r="AC434" s="52"/>
      <c r="AD434" s="52"/>
      <c r="AE434" s="52"/>
      <c r="AF434" s="52"/>
      <c r="AG434" s="52" t="s">
        <v>642</v>
      </c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</row>
    <row r="435" spans="1:60" outlineLevel="1" x14ac:dyDescent="0.2">
      <c r="A435" s="31"/>
      <c r="B435" s="32"/>
      <c r="C435" s="294" t="s">
        <v>702</v>
      </c>
      <c r="D435" s="295"/>
      <c r="E435" s="295"/>
      <c r="F435" s="295"/>
      <c r="G435" s="29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52"/>
      <c r="Z435" s="52"/>
      <c r="AA435" s="52"/>
      <c r="AB435" s="52"/>
      <c r="AC435" s="52"/>
      <c r="AD435" s="52"/>
      <c r="AE435" s="52"/>
      <c r="AF435" s="52"/>
      <c r="AG435" s="52" t="s">
        <v>642</v>
      </c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</row>
    <row r="436" spans="1:60" outlineLevel="1" x14ac:dyDescent="0.2">
      <c r="A436" s="31"/>
      <c r="B436" s="32"/>
      <c r="C436" s="294" t="s">
        <v>703</v>
      </c>
      <c r="D436" s="295"/>
      <c r="E436" s="295"/>
      <c r="F436" s="295"/>
      <c r="G436" s="29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52"/>
      <c r="Z436" s="52"/>
      <c r="AA436" s="52"/>
      <c r="AB436" s="52"/>
      <c r="AC436" s="52"/>
      <c r="AD436" s="52"/>
      <c r="AE436" s="52"/>
      <c r="AF436" s="52"/>
      <c r="AG436" s="52" t="s">
        <v>642</v>
      </c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</row>
    <row r="437" spans="1:60" outlineLevel="1" x14ac:dyDescent="0.2">
      <c r="A437" s="31"/>
      <c r="B437" s="32"/>
      <c r="C437" s="294" t="s">
        <v>685</v>
      </c>
      <c r="D437" s="295"/>
      <c r="E437" s="295"/>
      <c r="F437" s="295"/>
      <c r="G437" s="29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52"/>
      <c r="Z437" s="52"/>
      <c r="AA437" s="52"/>
      <c r="AB437" s="52"/>
      <c r="AC437" s="52"/>
      <c r="AD437" s="52"/>
      <c r="AE437" s="52"/>
      <c r="AF437" s="52"/>
      <c r="AG437" s="52" t="s">
        <v>642</v>
      </c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</row>
    <row r="438" spans="1:60" outlineLevel="1" x14ac:dyDescent="0.2">
      <c r="A438" s="31"/>
      <c r="B438" s="32"/>
      <c r="C438" s="294" t="s">
        <v>710</v>
      </c>
      <c r="D438" s="295"/>
      <c r="E438" s="295"/>
      <c r="F438" s="295"/>
      <c r="G438" s="29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52"/>
      <c r="Z438" s="52"/>
      <c r="AA438" s="52"/>
      <c r="AB438" s="52"/>
      <c r="AC438" s="52"/>
      <c r="AD438" s="52"/>
      <c r="AE438" s="52"/>
      <c r="AF438" s="52"/>
      <c r="AG438" s="52" t="s">
        <v>642</v>
      </c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</row>
    <row r="439" spans="1:60" outlineLevel="1" x14ac:dyDescent="0.2">
      <c r="A439" s="31"/>
      <c r="B439" s="32"/>
      <c r="C439" s="294" t="s">
        <v>711</v>
      </c>
      <c r="D439" s="295"/>
      <c r="E439" s="295"/>
      <c r="F439" s="295"/>
      <c r="G439" s="29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52"/>
      <c r="Z439" s="52"/>
      <c r="AA439" s="52"/>
      <c r="AB439" s="52"/>
      <c r="AC439" s="52"/>
      <c r="AD439" s="52"/>
      <c r="AE439" s="52"/>
      <c r="AF439" s="52"/>
      <c r="AG439" s="52" t="s">
        <v>642</v>
      </c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</row>
    <row r="440" spans="1:60" outlineLevel="1" x14ac:dyDescent="0.2">
      <c r="A440" s="31"/>
      <c r="B440" s="32"/>
      <c r="C440" s="294" t="s">
        <v>662</v>
      </c>
      <c r="D440" s="295"/>
      <c r="E440" s="295"/>
      <c r="F440" s="295"/>
      <c r="G440" s="29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52"/>
      <c r="Z440" s="52"/>
      <c r="AA440" s="52"/>
      <c r="AB440" s="52"/>
      <c r="AC440" s="52"/>
      <c r="AD440" s="52"/>
      <c r="AE440" s="52"/>
      <c r="AF440" s="52"/>
      <c r="AG440" s="52" t="s">
        <v>642</v>
      </c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</row>
    <row r="441" spans="1:60" outlineLevel="1" x14ac:dyDescent="0.2">
      <c r="A441" s="31"/>
      <c r="B441" s="32"/>
      <c r="C441" s="294" t="s">
        <v>694</v>
      </c>
      <c r="D441" s="295"/>
      <c r="E441" s="295"/>
      <c r="F441" s="295"/>
      <c r="G441" s="29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52"/>
      <c r="Z441" s="52"/>
      <c r="AA441" s="52"/>
      <c r="AB441" s="52"/>
      <c r="AC441" s="52"/>
      <c r="AD441" s="52"/>
      <c r="AE441" s="52"/>
      <c r="AF441" s="52"/>
      <c r="AG441" s="52" t="s">
        <v>642</v>
      </c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</row>
    <row r="442" spans="1:60" outlineLevel="1" x14ac:dyDescent="0.2">
      <c r="A442" s="31"/>
      <c r="B442" s="32"/>
      <c r="C442" s="294" t="s">
        <v>693</v>
      </c>
      <c r="D442" s="295"/>
      <c r="E442" s="295"/>
      <c r="F442" s="295"/>
      <c r="G442" s="29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52"/>
      <c r="Z442" s="52"/>
      <c r="AA442" s="52"/>
      <c r="AB442" s="52"/>
      <c r="AC442" s="52"/>
      <c r="AD442" s="52"/>
      <c r="AE442" s="52"/>
      <c r="AF442" s="52"/>
      <c r="AG442" s="52" t="s">
        <v>642</v>
      </c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</row>
    <row r="443" spans="1:60" outlineLevel="1" x14ac:dyDescent="0.2">
      <c r="A443" s="31"/>
      <c r="B443" s="32"/>
      <c r="C443" s="294" t="s">
        <v>712</v>
      </c>
      <c r="D443" s="295"/>
      <c r="E443" s="295"/>
      <c r="F443" s="295"/>
      <c r="G443" s="29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52"/>
      <c r="Z443" s="52"/>
      <c r="AA443" s="52"/>
      <c r="AB443" s="52"/>
      <c r="AC443" s="52"/>
      <c r="AD443" s="52"/>
      <c r="AE443" s="52"/>
      <c r="AF443" s="52"/>
      <c r="AG443" s="52" t="s">
        <v>642</v>
      </c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</row>
    <row r="444" spans="1:60" outlineLevel="1" x14ac:dyDescent="0.2">
      <c r="A444" s="31"/>
      <c r="B444" s="32"/>
      <c r="C444" s="294" t="s">
        <v>697</v>
      </c>
      <c r="D444" s="295"/>
      <c r="E444" s="295"/>
      <c r="F444" s="295"/>
      <c r="G444" s="29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52"/>
      <c r="Z444" s="52"/>
      <c r="AA444" s="52"/>
      <c r="AB444" s="52"/>
      <c r="AC444" s="52"/>
      <c r="AD444" s="52"/>
      <c r="AE444" s="52"/>
      <c r="AF444" s="52"/>
      <c r="AG444" s="52" t="s">
        <v>642</v>
      </c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</row>
    <row r="445" spans="1:60" outlineLevel="1" x14ac:dyDescent="0.2">
      <c r="A445" s="31"/>
      <c r="B445" s="32"/>
      <c r="C445" s="294" t="s">
        <v>698</v>
      </c>
      <c r="D445" s="295"/>
      <c r="E445" s="295"/>
      <c r="F445" s="295"/>
      <c r="G445" s="29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52"/>
      <c r="Z445" s="52"/>
      <c r="AA445" s="52"/>
      <c r="AB445" s="52"/>
      <c r="AC445" s="52"/>
      <c r="AD445" s="52"/>
      <c r="AE445" s="52"/>
      <c r="AF445" s="52"/>
      <c r="AG445" s="52" t="s">
        <v>642</v>
      </c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</row>
    <row r="446" spans="1:60" outlineLevel="1" x14ac:dyDescent="0.2">
      <c r="A446" s="31"/>
      <c r="B446" s="32"/>
      <c r="C446" s="294" t="s">
        <v>699</v>
      </c>
      <c r="D446" s="295"/>
      <c r="E446" s="295"/>
      <c r="F446" s="295"/>
      <c r="G446" s="29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52"/>
      <c r="Z446" s="52"/>
      <c r="AA446" s="52"/>
      <c r="AB446" s="52"/>
      <c r="AC446" s="52"/>
      <c r="AD446" s="52"/>
      <c r="AE446" s="52"/>
      <c r="AF446" s="52"/>
      <c r="AG446" s="52" t="s">
        <v>642</v>
      </c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</row>
    <row r="447" spans="1:60" outlineLevel="1" x14ac:dyDescent="0.2">
      <c r="A447" s="31"/>
      <c r="B447" s="32"/>
      <c r="C447" s="294" t="s">
        <v>700</v>
      </c>
      <c r="D447" s="295"/>
      <c r="E447" s="295"/>
      <c r="F447" s="295"/>
      <c r="G447" s="29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52"/>
      <c r="Z447" s="52"/>
      <c r="AA447" s="52"/>
      <c r="AB447" s="52"/>
      <c r="AC447" s="52"/>
      <c r="AD447" s="52"/>
      <c r="AE447" s="52"/>
      <c r="AF447" s="52"/>
      <c r="AG447" s="52" t="s">
        <v>642</v>
      </c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</row>
    <row r="448" spans="1:60" outlineLevel="1" x14ac:dyDescent="0.2">
      <c r="A448" s="31"/>
      <c r="B448" s="32"/>
      <c r="C448" s="230" t="s">
        <v>652</v>
      </c>
      <c r="D448" s="33"/>
      <c r="E448" s="34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52"/>
      <c r="Z448" s="52"/>
      <c r="AA448" s="52"/>
      <c r="AB448" s="52"/>
      <c r="AC448" s="52"/>
      <c r="AD448" s="52"/>
      <c r="AE448" s="52"/>
      <c r="AF448" s="52"/>
      <c r="AG448" s="52" t="s">
        <v>358</v>
      </c>
      <c r="AH448" s="52">
        <v>0</v>
      </c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</row>
    <row r="449" spans="1:60" outlineLevel="1" x14ac:dyDescent="0.2">
      <c r="A449" s="31"/>
      <c r="B449" s="32"/>
      <c r="C449" s="230" t="s">
        <v>713</v>
      </c>
      <c r="D449" s="33"/>
      <c r="E449" s="34">
        <v>1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52"/>
      <c r="Z449" s="52"/>
      <c r="AA449" s="52"/>
      <c r="AB449" s="52"/>
      <c r="AC449" s="52"/>
      <c r="AD449" s="52"/>
      <c r="AE449" s="52"/>
      <c r="AF449" s="52"/>
      <c r="AG449" s="52" t="s">
        <v>358</v>
      </c>
      <c r="AH449" s="52">
        <v>0</v>
      </c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</row>
    <row r="450" spans="1:60" ht="22.5" outlineLevel="1" x14ac:dyDescent="0.2">
      <c r="A450" s="24">
        <v>56</v>
      </c>
      <c r="B450" s="25" t="s">
        <v>714</v>
      </c>
      <c r="C450" s="26" t="s">
        <v>715</v>
      </c>
      <c r="D450" s="27" t="s">
        <v>640</v>
      </c>
      <c r="E450" s="28">
        <v>2</v>
      </c>
      <c r="F450" s="29"/>
      <c r="G450" s="30">
        <f>ROUND(E450*F450,2)</f>
        <v>0</v>
      </c>
      <c r="H450" s="29"/>
      <c r="I450" s="30">
        <f>ROUND(E450*H450,2)</f>
        <v>0</v>
      </c>
      <c r="J450" s="29"/>
      <c r="K450" s="30">
        <f>ROUND(E450*J450,2)</f>
        <v>0</v>
      </c>
      <c r="L450" s="30">
        <v>21</v>
      </c>
      <c r="M450" s="30">
        <f>G450*(1+L450/100)</f>
        <v>0</v>
      </c>
      <c r="N450" s="30">
        <v>0</v>
      </c>
      <c r="O450" s="30">
        <f>ROUND(E450*N450,2)</f>
        <v>0</v>
      </c>
      <c r="P450" s="30">
        <v>0</v>
      </c>
      <c r="Q450" s="30">
        <f>ROUND(E450*P450,2)</f>
        <v>0</v>
      </c>
      <c r="R450" s="30"/>
      <c r="S450" s="30" t="s">
        <v>587</v>
      </c>
      <c r="T450" s="49" t="s">
        <v>330</v>
      </c>
      <c r="U450" s="35">
        <v>0</v>
      </c>
      <c r="V450" s="35">
        <f>ROUND(E450*U450,2)</f>
        <v>0</v>
      </c>
      <c r="W450" s="35"/>
      <c r="X450" s="50"/>
      <c r="Y450" s="52"/>
      <c r="Z450" s="52"/>
      <c r="AA450" s="52"/>
      <c r="AB450" s="52"/>
      <c r="AC450" s="52"/>
      <c r="AD450" s="52"/>
      <c r="AE450" s="52"/>
      <c r="AF450" s="52"/>
      <c r="AG450" s="52" t="s">
        <v>354</v>
      </c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</row>
    <row r="451" spans="1:60" outlineLevel="1" x14ac:dyDescent="0.2">
      <c r="A451" s="31"/>
      <c r="B451" s="32"/>
      <c r="C451" s="292" t="s">
        <v>716</v>
      </c>
      <c r="D451" s="293"/>
      <c r="E451" s="293"/>
      <c r="F451" s="293"/>
      <c r="G451" s="293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52"/>
      <c r="Z451" s="52"/>
      <c r="AA451" s="52"/>
      <c r="AB451" s="52"/>
      <c r="AC451" s="52"/>
      <c r="AD451" s="52"/>
      <c r="AE451" s="52"/>
      <c r="AF451" s="52"/>
      <c r="AG451" s="52" t="s">
        <v>642</v>
      </c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</row>
    <row r="452" spans="1:60" outlineLevel="1" x14ac:dyDescent="0.2">
      <c r="A452" s="31"/>
      <c r="B452" s="32"/>
      <c r="C452" s="294" t="s">
        <v>643</v>
      </c>
      <c r="D452" s="295"/>
      <c r="E452" s="295"/>
      <c r="F452" s="295"/>
      <c r="G452" s="29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52"/>
      <c r="Z452" s="52"/>
      <c r="AA452" s="52"/>
      <c r="AB452" s="52"/>
      <c r="AC452" s="52"/>
      <c r="AD452" s="52"/>
      <c r="AE452" s="52"/>
      <c r="AF452" s="52"/>
      <c r="AG452" s="52" t="s">
        <v>642</v>
      </c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</row>
    <row r="453" spans="1:60" outlineLevel="1" x14ac:dyDescent="0.2">
      <c r="A453" s="31"/>
      <c r="B453" s="32"/>
      <c r="C453" s="294" t="s">
        <v>717</v>
      </c>
      <c r="D453" s="295"/>
      <c r="E453" s="295"/>
      <c r="F453" s="295"/>
      <c r="G453" s="29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52"/>
      <c r="Z453" s="52"/>
      <c r="AA453" s="52"/>
      <c r="AB453" s="52"/>
      <c r="AC453" s="52"/>
      <c r="AD453" s="52"/>
      <c r="AE453" s="52"/>
      <c r="AF453" s="52"/>
      <c r="AG453" s="52" t="s">
        <v>642</v>
      </c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</row>
    <row r="454" spans="1:60" outlineLevel="1" x14ac:dyDescent="0.2">
      <c r="A454" s="31"/>
      <c r="B454" s="32"/>
      <c r="C454" s="294" t="s">
        <v>645</v>
      </c>
      <c r="D454" s="295"/>
      <c r="E454" s="295"/>
      <c r="F454" s="295"/>
      <c r="G454" s="29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52"/>
      <c r="Z454" s="52"/>
      <c r="AA454" s="52"/>
      <c r="AB454" s="52"/>
      <c r="AC454" s="52"/>
      <c r="AD454" s="52"/>
      <c r="AE454" s="52"/>
      <c r="AF454" s="52"/>
      <c r="AG454" s="52" t="s">
        <v>642</v>
      </c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</row>
    <row r="455" spans="1:60" outlineLevel="1" x14ac:dyDescent="0.2">
      <c r="A455" s="31"/>
      <c r="B455" s="32"/>
      <c r="C455" s="294" t="s">
        <v>662</v>
      </c>
      <c r="D455" s="295"/>
      <c r="E455" s="295"/>
      <c r="F455" s="295"/>
      <c r="G455" s="29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52"/>
      <c r="Z455" s="52"/>
      <c r="AA455" s="52"/>
      <c r="AB455" s="52"/>
      <c r="AC455" s="52"/>
      <c r="AD455" s="52"/>
      <c r="AE455" s="52"/>
      <c r="AF455" s="52"/>
      <c r="AG455" s="52" t="s">
        <v>642</v>
      </c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</row>
    <row r="456" spans="1:60" outlineLevel="1" x14ac:dyDescent="0.2">
      <c r="A456" s="31"/>
      <c r="B456" s="32"/>
      <c r="C456" s="294" t="s">
        <v>647</v>
      </c>
      <c r="D456" s="295"/>
      <c r="E456" s="295"/>
      <c r="F456" s="295"/>
      <c r="G456" s="29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52"/>
      <c r="Z456" s="52"/>
      <c r="AA456" s="52"/>
      <c r="AB456" s="52"/>
      <c r="AC456" s="52"/>
      <c r="AD456" s="52"/>
      <c r="AE456" s="52"/>
      <c r="AF456" s="52"/>
      <c r="AG456" s="52" t="s">
        <v>642</v>
      </c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</row>
    <row r="457" spans="1:60" outlineLevel="1" x14ac:dyDescent="0.2">
      <c r="A457" s="31"/>
      <c r="B457" s="32"/>
      <c r="C457" s="294" t="s">
        <v>665</v>
      </c>
      <c r="D457" s="295"/>
      <c r="E457" s="295"/>
      <c r="F457" s="295"/>
      <c r="G457" s="29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52"/>
      <c r="Z457" s="52"/>
      <c r="AA457" s="52"/>
      <c r="AB457" s="52"/>
      <c r="AC457" s="52"/>
      <c r="AD457" s="52"/>
      <c r="AE457" s="52"/>
      <c r="AF457" s="52"/>
      <c r="AG457" s="52" t="s">
        <v>642</v>
      </c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</row>
    <row r="458" spans="1:60" outlineLevel="1" x14ac:dyDescent="0.2">
      <c r="A458" s="31"/>
      <c r="B458" s="32"/>
      <c r="C458" s="294" t="s">
        <v>655</v>
      </c>
      <c r="D458" s="295"/>
      <c r="E458" s="295"/>
      <c r="F458" s="295"/>
      <c r="G458" s="29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52"/>
      <c r="Z458" s="52"/>
      <c r="AA458" s="52"/>
      <c r="AB458" s="52"/>
      <c r="AC458" s="52"/>
      <c r="AD458" s="52"/>
      <c r="AE458" s="52"/>
      <c r="AF458" s="52"/>
      <c r="AG458" s="52" t="s">
        <v>642</v>
      </c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</row>
    <row r="459" spans="1:60" outlineLevel="1" x14ac:dyDescent="0.2">
      <c r="A459" s="31"/>
      <c r="B459" s="32"/>
      <c r="C459" s="294" t="s">
        <v>712</v>
      </c>
      <c r="D459" s="295"/>
      <c r="E459" s="295"/>
      <c r="F459" s="295"/>
      <c r="G459" s="29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52"/>
      <c r="Z459" s="52"/>
      <c r="AA459" s="52"/>
      <c r="AB459" s="52"/>
      <c r="AC459" s="52"/>
      <c r="AD459" s="52"/>
      <c r="AE459" s="52"/>
      <c r="AF459" s="52"/>
      <c r="AG459" s="52" t="s">
        <v>642</v>
      </c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</row>
    <row r="460" spans="1:60" outlineLevel="1" x14ac:dyDescent="0.2">
      <c r="A460" s="31"/>
      <c r="B460" s="32"/>
      <c r="C460" s="294" t="s">
        <v>685</v>
      </c>
      <c r="D460" s="295"/>
      <c r="E460" s="295"/>
      <c r="F460" s="295"/>
      <c r="G460" s="29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52"/>
      <c r="Z460" s="52"/>
      <c r="AA460" s="52"/>
      <c r="AB460" s="52"/>
      <c r="AC460" s="52"/>
      <c r="AD460" s="52"/>
      <c r="AE460" s="52"/>
      <c r="AF460" s="52"/>
      <c r="AG460" s="52" t="s">
        <v>642</v>
      </c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</row>
    <row r="461" spans="1:60" outlineLevel="1" x14ac:dyDescent="0.2">
      <c r="A461" s="31"/>
      <c r="B461" s="32"/>
      <c r="C461" s="294" t="s">
        <v>686</v>
      </c>
      <c r="D461" s="295"/>
      <c r="E461" s="295"/>
      <c r="F461" s="295"/>
      <c r="G461" s="29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52"/>
      <c r="Z461" s="52"/>
      <c r="AA461" s="52"/>
      <c r="AB461" s="52"/>
      <c r="AC461" s="52"/>
      <c r="AD461" s="52"/>
      <c r="AE461" s="52"/>
      <c r="AF461" s="52"/>
      <c r="AG461" s="52" t="s">
        <v>642</v>
      </c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</row>
    <row r="462" spans="1:60" outlineLevel="1" x14ac:dyDescent="0.2">
      <c r="A462" s="31"/>
      <c r="B462" s="32"/>
      <c r="C462" s="294" t="s">
        <v>718</v>
      </c>
      <c r="D462" s="295"/>
      <c r="E462" s="295"/>
      <c r="F462" s="295"/>
      <c r="G462" s="29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52"/>
      <c r="Z462" s="52"/>
      <c r="AA462" s="52"/>
      <c r="AB462" s="52"/>
      <c r="AC462" s="52"/>
      <c r="AD462" s="52"/>
      <c r="AE462" s="52"/>
      <c r="AF462" s="52"/>
      <c r="AG462" s="52" t="s">
        <v>642</v>
      </c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</row>
    <row r="463" spans="1:60" outlineLevel="1" x14ac:dyDescent="0.2">
      <c r="A463" s="31"/>
      <c r="B463" s="32"/>
      <c r="C463" s="230" t="s">
        <v>652</v>
      </c>
      <c r="D463" s="33"/>
      <c r="E463" s="34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52"/>
      <c r="Z463" s="52"/>
      <c r="AA463" s="52"/>
      <c r="AB463" s="52"/>
      <c r="AC463" s="52"/>
      <c r="AD463" s="52"/>
      <c r="AE463" s="52"/>
      <c r="AF463" s="52"/>
      <c r="AG463" s="52" t="s">
        <v>358</v>
      </c>
      <c r="AH463" s="52">
        <v>0</v>
      </c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</row>
    <row r="464" spans="1:60" outlineLevel="1" x14ac:dyDescent="0.2">
      <c r="A464" s="31"/>
      <c r="B464" s="32"/>
      <c r="C464" s="230" t="s">
        <v>719</v>
      </c>
      <c r="D464" s="33"/>
      <c r="E464" s="34">
        <v>2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52"/>
      <c r="Z464" s="52"/>
      <c r="AA464" s="52"/>
      <c r="AB464" s="52"/>
      <c r="AC464" s="52"/>
      <c r="AD464" s="52"/>
      <c r="AE464" s="52"/>
      <c r="AF464" s="52"/>
      <c r="AG464" s="52" t="s">
        <v>358</v>
      </c>
      <c r="AH464" s="52">
        <v>0</v>
      </c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</row>
    <row r="465" spans="1:60" outlineLevel="1" x14ac:dyDescent="0.2">
      <c r="A465" s="24">
        <v>57</v>
      </c>
      <c r="B465" s="25" t="s">
        <v>720</v>
      </c>
      <c r="C465" s="26" t="s">
        <v>721</v>
      </c>
      <c r="D465" s="27" t="s">
        <v>640</v>
      </c>
      <c r="E465" s="28">
        <v>2</v>
      </c>
      <c r="F465" s="29"/>
      <c r="G465" s="30">
        <f>ROUND(E465*F465,2)</f>
        <v>0</v>
      </c>
      <c r="H465" s="29"/>
      <c r="I465" s="30">
        <f>ROUND(E465*H465,2)</f>
        <v>0</v>
      </c>
      <c r="J465" s="29"/>
      <c r="K465" s="30">
        <f>ROUND(E465*J465,2)</f>
        <v>0</v>
      </c>
      <c r="L465" s="30">
        <v>21</v>
      </c>
      <c r="M465" s="30">
        <f>G465*(1+L465/100)</f>
        <v>0</v>
      </c>
      <c r="N465" s="30">
        <v>0</v>
      </c>
      <c r="O465" s="30">
        <f>ROUND(E465*N465,2)</f>
        <v>0</v>
      </c>
      <c r="P465" s="30">
        <v>0</v>
      </c>
      <c r="Q465" s="30">
        <f>ROUND(E465*P465,2)</f>
        <v>0</v>
      </c>
      <c r="R465" s="30"/>
      <c r="S465" s="30" t="s">
        <v>587</v>
      </c>
      <c r="T465" s="49" t="s">
        <v>330</v>
      </c>
      <c r="U465" s="35">
        <v>0</v>
      </c>
      <c r="V465" s="35">
        <f>ROUND(E465*U465,2)</f>
        <v>0</v>
      </c>
      <c r="W465" s="35"/>
      <c r="X465" s="50"/>
      <c r="Y465" s="52"/>
      <c r="Z465" s="52"/>
      <c r="AA465" s="52"/>
      <c r="AB465" s="52"/>
      <c r="AC465" s="52"/>
      <c r="AD465" s="52"/>
      <c r="AE465" s="52"/>
      <c r="AF465" s="52"/>
      <c r="AG465" s="52" t="s">
        <v>354</v>
      </c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</row>
    <row r="466" spans="1:60" outlineLevel="1" x14ac:dyDescent="0.2">
      <c r="A466" s="31"/>
      <c r="B466" s="32"/>
      <c r="C466" s="292" t="s">
        <v>641</v>
      </c>
      <c r="D466" s="293"/>
      <c r="E466" s="293"/>
      <c r="F466" s="293"/>
      <c r="G466" s="293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52"/>
      <c r="Z466" s="52"/>
      <c r="AA466" s="52"/>
      <c r="AB466" s="52"/>
      <c r="AC466" s="52"/>
      <c r="AD466" s="52"/>
      <c r="AE466" s="52"/>
      <c r="AF466" s="52"/>
      <c r="AG466" s="52" t="s">
        <v>642</v>
      </c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</row>
    <row r="467" spans="1:60" outlineLevel="1" x14ac:dyDescent="0.2">
      <c r="A467" s="31"/>
      <c r="B467" s="32"/>
      <c r="C467" s="294" t="s">
        <v>643</v>
      </c>
      <c r="D467" s="295"/>
      <c r="E467" s="295"/>
      <c r="F467" s="295"/>
      <c r="G467" s="29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52"/>
      <c r="Z467" s="52"/>
      <c r="AA467" s="52"/>
      <c r="AB467" s="52"/>
      <c r="AC467" s="52"/>
      <c r="AD467" s="52"/>
      <c r="AE467" s="52"/>
      <c r="AF467" s="52"/>
      <c r="AG467" s="52" t="s">
        <v>642</v>
      </c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</row>
    <row r="468" spans="1:60" outlineLevel="1" x14ac:dyDescent="0.2">
      <c r="A468" s="31"/>
      <c r="B468" s="32"/>
      <c r="C468" s="294" t="s">
        <v>722</v>
      </c>
      <c r="D468" s="295"/>
      <c r="E468" s="295"/>
      <c r="F468" s="295"/>
      <c r="G468" s="29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52"/>
      <c r="Z468" s="52"/>
      <c r="AA468" s="52"/>
      <c r="AB468" s="52"/>
      <c r="AC468" s="52"/>
      <c r="AD468" s="52"/>
      <c r="AE468" s="52"/>
      <c r="AF468" s="52"/>
      <c r="AG468" s="52" t="s">
        <v>642</v>
      </c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</row>
    <row r="469" spans="1:60" outlineLevel="1" x14ac:dyDescent="0.2">
      <c r="A469" s="31"/>
      <c r="B469" s="32"/>
      <c r="C469" s="294" t="s">
        <v>645</v>
      </c>
      <c r="D469" s="295"/>
      <c r="E469" s="295"/>
      <c r="F469" s="295"/>
      <c r="G469" s="29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52"/>
      <c r="Z469" s="52"/>
      <c r="AA469" s="52"/>
      <c r="AB469" s="52"/>
      <c r="AC469" s="52"/>
      <c r="AD469" s="52"/>
      <c r="AE469" s="52"/>
      <c r="AF469" s="52"/>
      <c r="AG469" s="52" t="s">
        <v>642</v>
      </c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</row>
    <row r="470" spans="1:60" outlineLevel="1" x14ac:dyDescent="0.2">
      <c r="A470" s="31"/>
      <c r="B470" s="32"/>
      <c r="C470" s="294" t="s">
        <v>662</v>
      </c>
      <c r="D470" s="295"/>
      <c r="E470" s="295"/>
      <c r="F470" s="295"/>
      <c r="G470" s="29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52"/>
      <c r="Z470" s="52"/>
      <c r="AA470" s="52"/>
      <c r="AB470" s="52"/>
      <c r="AC470" s="52"/>
      <c r="AD470" s="52"/>
      <c r="AE470" s="52"/>
      <c r="AF470" s="52"/>
      <c r="AG470" s="52" t="s">
        <v>642</v>
      </c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</row>
    <row r="471" spans="1:60" outlineLevel="1" x14ac:dyDescent="0.2">
      <c r="A471" s="31"/>
      <c r="B471" s="32"/>
      <c r="C471" s="294" t="s">
        <v>647</v>
      </c>
      <c r="D471" s="295"/>
      <c r="E471" s="295"/>
      <c r="F471" s="295"/>
      <c r="G471" s="29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52"/>
      <c r="Z471" s="52"/>
      <c r="AA471" s="52"/>
      <c r="AB471" s="52"/>
      <c r="AC471" s="52"/>
      <c r="AD471" s="52"/>
      <c r="AE471" s="52"/>
      <c r="AF471" s="52"/>
      <c r="AG471" s="52" t="s">
        <v>642</v>
      </c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</row>
    <row r="472" spans="1:60" outlineLevel="1" x14ac:dyDescent="0.2">
      <c r="A472" s="31"/>
      <c r="B472" s="32"/>
      <c r="C472" s="294" t="s">
        <v>665</v>
      </c>
      <c r="D472" s="295"/>
      <c r="E472" s="295"/>
      <c r="F472" s="295"/>
      <c r="G472" s="29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52"/>
      <c r="Z472" s="52"/>
      <c r="AA472" s="52"/>
      <c r="AB472" s="52"/>
      <c r="AC472" s="52"/>
      <c r="AD472" s="52"/>
      <c r="AE472" s="52"/>
      <c r="AF472" s="52"/>
      <c r="AG472" s="52" t="s">
        <v>642</v>
      </c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</row>
    <row r="473" spans="1:60" outlineLevel="1" x14ac:dyDescent="0.2">
      <c r="A473" s="31"/>
      <c r="B473" s="32"/>
      <c r="C473" s="294" t="s">
        <v>655</v>
      </c>
      <c r="D473" s="295"/>
      <c r="E473" s="295"/>
      <c r="F473" s="295"/>
      <c r="G473" s="29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52"/>
      <c r="Z473" s="52"/>
      <c r="AA473" s="52"/>
      <c r="AB473" s="52"/>
      <c r="AC473" s="52"/>
      <c r="AD473" s="52"/>
      <c r="AE473" s="52"/>
      <c r="AF473" s="52"/>
      <c r="AG473" s="52" t="s">
        <v>642</v>
      </c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</row>
    <row r="474" spans="1:60" outlineLevel="1" x14ac:dyDescent="0.2">
      <c r="A474" s="31"/>
      <c r="B474" s="32"/>
      <c r="C474" s="294" t="s">
        <v>649</v>
      </c>
      <c r="D474" s="295"/>
      <c r="E474" s="295"/>
      <c r="F474" s="295"/>
      <c r="G474" s="29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52"/>
      <c r="Z474" s="52"/>
      <c r="AA474" s="52"/>
      <c r="AB474" s="52"/>
      <c r="AC474" s="52"/>
      <c r="AD474" s="52"/>
      <c r="AE474" s="52"/>
      <c r="AF474" s="52"/>
      <c r="AG474" s="52" t="s">
        <v>642</v>
      </c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</row>
    <row r="475" spans="1:60" outlineLevel="1" x14ac:dyDescent="0.2">
      <c r="A475" s="31"/>
      <c r="B475" s="32"/>
      <c r="C475" s="294" t="s">
        <v>650</v>
      </c>
      <c r="D475" s="295"/>
      <c r="E475" s="295"/>
      <c r="F475" s="295"/>
      <c r="G475" s="29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52"/>
      <c r="Z475" s="52"/>
      <c r="AA475" s="52"/>
      <c r="AB475" s="52"/>
      <c r="AC475" s="52"/>
      <c r="AD475" s="52"/>
      <c r="AE475" s="52"/>
      <c r="AF475" s="52"/>
      <c r="AG475" s="52" t="s">
        <v>642</v>
      </c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</row>
    <row r="476" spans="1:60" outlineLevel="1" x14ac:dyDescent="0.2">
      <c r="A476" s="31"/>
      <c r="B476" s="32"/>
      <c r="C476" s="230" t="s">
        <v>652</v>
      </c>
      <c r="D476" s="33"/>
      <c r="E476" s="34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52"/>
      <c r="Z476" s="52"/>
      <c r="AA476" s="52"/>
      <c r="AB476" s="52"/>
      <c r="AC476" s="52"/>
      <c r="AD476" s="52"/>
      <c r="AE476" s="52"/>
      <c r="AF476" s="52"/>
      <c r="AG476" s="52" t="s">
        <v>358</v>
      </c>
      <c r="AH476" s="52">
        <v>0</v>
      </c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</row>
    <row r="477" spans="1:60" outlineLevel="1" x14ac:dyDescent="0.2">
      <c r="A477" s="31"/>
      <c r="B477" s="32"/>
      <c r="C477" s="230" t="s">
        <v>723</v>
      </c>
      <c r="D477" s="33"/>
      <c r="E477" s="34">
        <v>2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52"/>
      <c r="Z477" s="52"/>
      <c r="AA477" s="52"/>
      <c r="AB477" s="52"/>
      <c r="AC477" s="52"/>
      <c r="AD477" s="52"/>
      <c r="AE477" s="52"/>
      <c r="AF477" s="52"/>
      <c r="AG477" s="52" t="s">
        <v>358</v>
      </c>
      <c r="AH477" s="52">
        <v>0</v>
      </c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</row>
    <row r="478" spans="1:60" ht="22.5" outlineLevel="1" x14ac:dyDescent="0.2">
      <c r="A478" s="24">
        <v>58</v>
      </c>
      <c r="B478" s="25" t="s">
        <v>724</v>
      </c>
      <c r="C478" s="26" t="s">
        <v>725</v>
      </c>
      <c r="D478" s="27" t="s">
        <v>640</v>
      </c>
      <c r="E478" s="28">
        <v>10</v>
      </c>
      <c r="F478" s="29"/>
      <c r="G478" s="30">
        <f>ROUND(E478*F478,2)</f>
        <v>0</v>
      </c>
      <c r="H478" s="29"/>
      <c r="I478" s="30">
        <f>ROUND(E478*H478,2)</f>
        <v>0</v>
      </c>
      <c r="J478" s="29"/>
      <c r="K478" s="30">
        <f>ROUND(E478*J478,2)</f>
        <v>0</v>
      </c>
      <c r="L478" s="30">
        <v>21</v>
      </c>
      <c r="M478" s="30">
        <f>G478*(1+L478/100)</f>
        <v>0</v>
      </c>
      <c r="N478" s="30">
        <v>0</v>
      </c>
      <c r="O478" s="30">
        <f>ROUND(E478*N478,2)</f>
        <v>0</v>
      </c>
      <c r="P478" s="30">
        <v>0</v>
      </c>
      <c r="Q478" s="30">
        <f>ROUND(E478*P478,2)</f>
        <v>0</v>
      </c>
      <c r="R478" s="30"/>
      <c r="S478" s="30" t="s">
        <v>587</v>
      </c>
      <c r="T478" s="49" t="s">
        <v>330</v>
      </c>
      <c r="U478" s="35">
        <v>0</v>
      </c>
      <c r="V478" s="35">
        <f>ROUND(E478*U478,2)</f>
        <v>0</v>
      </c>
      <c r="W478" s="35"/>
      <c r="X478" s="50"/>
      <c r="Y478" s="52"/>
      <c r="Z478" s="52"/>
      <c r="AA478" s="52"/>
      <c r="AB478" s="52"/>
      <c r="AC478" s="52"/>
      <c r="AD478" s="52"/>
      <c r="AE478" s="52"/>
      <c r="AF478" s="52"/>
      <c r="AG478" s="52" t="s">
        <v>354</v>
      </c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</row>
    <row r="479" spans="1:60" outlineLevel="1" x14ac:dyDescent="0.2">
      <c r="A479" s="31"/>
      <c r="B479" s="32"/>
      <c r="C479" s="292" t="s">
        <v>641</v>
      </c>
      <c r="D479" s="293"/>
      <c r="E479" s="293"/>
      <c r="F479" s="293"/>
      <c r="G479" s="293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52"/>
      <c r="Z479" s="52"/>
      <c r="AA479" s="52"/>
      <c r="AB479" s="52"/>
      <c r="AC479" s="52"/>
      <c r="AD479" s="52"/>
      <c r="AE479" s="52"/>
      <c r="AF479" s="52"/>
      <c r="AG479" s="52" t="s">
        <v>642</v>
      </c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</row>
    <row r="480" spans="1:60" outlineLevel="1" x14ac:dyDescent="0.2">
      <c r="A480" s="31"/>
      <c r="B480" s="32"/>
      <c r="C480" s="294" t="s">
        <v>643</v>
      </c>
      <c r="D480" s="295"/>
      <c r="E480" s="295"/>
      <c r="F480" s="295"/>
      <c r="G480" s="29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52"/>
      <c r="Z480" s="52"/>
      <c r="AA480" s="52"/>
      <c r="AB480" s="52"/>
      <c r="AC480" s="52"/>
      <c r="AD480" s="52"/>
      <c r="AE480" s="52"/>
      <c r="AF480" s="52"/>
      <c r="AG480" s="52" t="s">
        <v>642</v>
      </c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</row>
    <row r="481" spans="1:60" outlineLevel="1" x14ac:dyDescent="0.2">
      <c r="A481" s="31"/>
      <c r="B481" s="32"/>
      <c r="C481" s="294" t="s">
        <v>722</v>
      </c>
      <c r="D481" s="295"/>
      <c r="E481" s="295"/>
      <c r="F481" s="295"/>
      <c r="G481" s="29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52"/>
      <c r="Z481" s="52"/>
      <c r="AA481" s="52"/>
      <c r="AB481" s="52"/>
      <c r="AC481" s="52"/>
      <c r="AD481" s="52"/>
      <c r="AE481" s="52"/>
      <c r="AF481" s="52"/>
      <c r="AG481" s="52" t="s">
        <v>642</v>
      </c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</row>
    <row r="482" spans="1:60" outlineLevel="1" x14ac:dyDescent="0.2">
      <c r="A482" s="31"/>
      <c r="B482" s="32"/>
      <c r="C482" s="294" t="s">
        <v>645</v>
      </c>
      <c r="D482" s="295"/>
      <c r="E482" s="295"/>
      <c r="F482" s="295"/>
      <c r="G482" s="29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52"/>
      <c r="Z482" s="52"/>
      <c r="AA482" s="52"/>
      <c r="AB482" s="52"/>
      <c r="AC482" s="52"/>
      <c r="AD482" s="52"/>
      <c r="AE482" s="52"/>
      <c r="AF482" s="52"/>
      <c r="AG482" s="52" t="s">
        <v>642</v>
      </c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</row>
    <row r="483" spans="1:60" outlineLevel="1" x14ac:dyDescent="0.2">
      <c r="A483" s="31"/>
      <c r="B483" s="32"/>
      <c r="C483" s="294" t="s">
        <v>662</v>
      </c>
      <c r="D483" s="295"/>
      <c r="E483" s="295"/>
      <c r="F483" s="295"/>
      <c r="G483" s="29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52"/>
      <c r="Z483" s="52"/>
      <c r="AA483" s="52"/>
      <c r="AB483" s="52"/>
      <c r="AC483" s="52"/>
      <c r="AD483" s="52"/>
      <c r="AE483" s="52"/>
      <c r="AF483" s="52"/>
      <c r="AG483" s="52" t="s">
        <v>642</v>
      </c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</row>
    <row r="484" spans="1:60" outlineLevel="1" x14ac:dyDescent="0.2">
      <c r="A484" s="31"/>
      <c r="B484" s="32"/>
      <c r="C484" s="294" t="s">
        <v>647</v>
      </c>
      <c r="D484" s="295"/>
      <c r="E484" s="295"/>
      <c r="F484" s="295"/>
      <c r="G484" s="29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52"/>
      <c r="Z484" s="52"/>
      <c r="AA484" s="52"/>
      <c r="AB484" s="52"/>
      <c r="AC484" s="52"/>
      <c r="AD484" s="52"/>
      <c r="AE484" s="52"/>
      <c r="AF484" s="52"/>
      <c r="AG484" s="52" t="s">
        <v>642</v>
      </c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</row>
    <row r="485" spans="1:60" outlineLevel="1" x14ac:dyDescent="0.2">
      <c r="A485" s="31"/>
      <c r="B485" s="32"/>
      <c r="C485" s="294" t="s">
        <v>665</v>
      </c>
      <c r="D485" s="295"/>
      <c r="E485" s="295"/>
      <c r="F485" s="295"/>
      <c r="G485" s="29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52"/>
      <c r="Z485" s="52"/>
      <c r="AA485" s="52"/>
      <c r="AB485" s="52"/>
      <c r="AC485" s="52"/>
      <c r="AD485" s="52"/>
      <c r="AE485" s="52"/>
      <c r="AF485" s="52"/>
      <c r="AG485" s="52" t="s">
        <v>642</v>
      </c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</row>
    <row r="486" spans="1:60" outlineLevel="1" x14ac:dyDescent="0.2">
      <c r="A486" s="31"/>
      <c r="B486" s="32"/>
      <c r="C486" s="294" t="s">
        <v>655</v>
      </c>
      <c r="D486" s="295"/>
      <c r="E486" s="295"/>
      <c r="F486" s="295"/>
      <c r="G486" s="29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52"/>
      <c r="Z486" s="52"/>
      <c r="AA486" s="52"/>
      <c r="AB486" s="52"/>
      <c r="AC486" s="52"/>
      <c r="AD486" s="52"/>
      <c r="AE486" s="52"/>
      <c r="AF486" s="52"/>
      <c r="AG486" s="52" t="s">
        <v>642</v>
      </c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</row>
    <row r="487" spans="1:60" outlineLevel="1" x14ac:dyDescent="0.2">
      <c r="A487" s="31"/>
      <c r="B487" s="32"/>
      <c r="C487" s="294" t="s">
        <v>649</v>
      </c>
      <c r="D487" s="295"/>
      <c r="E487" s="295"/>
      <c r="F487" s="295"/>
      <c r="G487" s="29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52"/>
      <c r="Z487" s="52"/>
      <c r="AA487" s="52"/>
      <c r="AB487" s="52"/>
      <c r="AC487" s="52"/>
      <c r="AD487" s="52"/>
      <c r="AE487" s="52"/>
      <c r="AF487" s="52"/>
      <c r="AG487" s="52" t="s">
        <v>642</v>
      </c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</row>
    <row r="488" spans="1:60" outlineLevel="1" x14ac:dyDescent="0.2">
      <c r="A488" s="31"/>
      <c r="B488" s="32"/>
      <c r="C488" s="294" t="s">
        <v>650</v>
      </c>
      <c r="D488" s="295"/>
      <c r="E488" s="295"/>
      <c r="F488" s="295"/>
      <c r="G488" s="29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52"/>
      <c r="Z488" s="52"/>
      <c r="AA488" s="52"/>
      <c r="AB488" s="52"/>
      <c r="AC488" s="52"/>
      <c r="AD488" s="52"/>
      <c r="AE488" s="52"/>
      <c r="AF488" s="52"/>
      <c r="AG488" s="52" t="s">
        <v>642</v>
      </c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</row>
    <row r="489" spans="1:60" outlineLevel="1" x14ac:dyDescent="0.2">
      <c r="A489" s="31"/>
      <c r="B489" s="32"/>
      <c r="C489" s="294" t="s">
        <v>685</v>
      </c>
      <c r="D489" s="295"/>
      <c r="E489" s="295"/>
      <c r="F489" s="295"/>
      <c r="G489" s="29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52"/>
      <c r="Z489" s="52"/>
      <c r="AA489" s="52"/>
      <c r="AB489" s="52"/>
      <c r="AC489" s="52"/>
      <c r="AD489" s="52"/>
      <c r="AE489" s="52"/>
      <c r="AF489" s="52"/>
      <c r="AG489" s="52" t="s">
        <v>642</v>
      </c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</row>
    <row r="490" spans="1:60" outlineLevel="1" x14ac:dyDescent="0.2">
      <c r="A490" s="31"/>
      <c r="B490" s="32"/>
      <c r="C490" s="294" t="s">
        <v>686</v>
      </c>
      <c r="D490" s="295"/>
      <c r="E490" s="295"/>
      <c r="F490" s="295"/>
      <c r="G490" s="29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52"/>
      <c r="Z490" s="52"/>
      <c r="AA490" s="52"/>
      <c r="AB490" s="52"/>
      <c r="AC490" s="52"/>
      <c r="AD490" s="52"/>
      <c r="AE490" s="52"/>
      <c r="AF490" s="52"/>
      <c r="AG490" s="52" t="s">
        <v>642</v>
      </c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</row>
    <row r="491" spans="1:60" outlineLevel="1" x14ac:dyDescent="0.2">
      <c r="A491" s="31"/>
      <c r="B491" s="32"/>
      <c r="C491" s="230" t="s">
        <v>652</v>
      </c>
      <c r="D491" s="33"/>
      <c r="E491" s="34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52"/>
      <c r="Z491" s="52"/>
      <c r="AA491" s="52"/>
      <c r="AB491" s="52"/>
      <c r="AC491" s="52"/>
      <c r="AD491" s="52"/>
      <c r="AE491" s="52"/>
      <c r="AF491" s="52"/>
      <c r="AG491" s="52" t="s">
        <v>358</v>
      </c>
      <c r="AH491" s="52">
        <v>0</v>
      </c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</row>
    <row r="492" spans="1:60" outlineLevel="1" x14ac:dyDescent="0.2">
      <c r="A492" s="31"/>
      <c r="B492" s="32"/>
      <c r="C492" s="230" t="s">
        <v>726</v>
      </c>
      <c r="D492" s="33"/>
      <c r="E492" s="34">
        <v>10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52"/>
      <c r="Z492" s="52"/>
      <c r="AA492" s="52"/>
      <c r="AB492" s="52"/>
      <c r="AC492" s="52"/>
      <c r="AD492" s="52"/>
      <c r="AE492" s="52"/>
      <c r="AF492" s="52"/>
      <c r="AG492" s="52" t="s">
        <v>358</v>
      </c>
      <c r="AH492" s="52">
        <v>0</v>
      </c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</row>
    <row r="493" spans="1:60" ht="22.5" outlineLevel="1" x14ac:dyDescent="0.2">
      <c r="A493" s="24">
        <v>59</v>
      </c>
      <c r="B493" s="25" t="s">
        <v>727</v>
      </c>
      <c r="C493" s="26" t="s">
        <v>728</v>
      </c>
      <c r="D493" s="27" t="s">
        <v>640</v>
      </c>
      <c r="E493" s="28">
        <v>3</v>
      </c>
      <c r="F493" s="29"/>
      <c r="G493" s="30">
        <f>ROUND(E493*F493,2)</f>
        <v>0</v>
      </c>
      <c r="H493" s="29"/>
      <c r="I493" s="30">
        <f>ROUND(E493*H493,2)</f>
        <v>0</v>
      </c>
      <c r="J493" s="29"/>
      <c r="K493" s="30">
        <f>ROUND(E493*J493,2)</f>
        <v>0</v>
      </c>
      <c r="L493" s="30">
        <v>21</v>
      </c>
      <c r="M493" s="30">
        <f>G493*(1+L493/100)</f>
        <v>0</v>
      </c>
      <c r="N493" s="30">
        <v>0</v>
      </c>
      <c r="O493" s="30">
        <f>ROUND(E493*N493,2)</f>
        <v>0</v>
      </c>
      <c r="P493" s="30">
        <v>0</v>
      </c>
      <c r="Q493" s="30">
        <f>ROUND(E493*P493,2)</f>
        <v>0</v>
      </c>
      <c r="R493" s="30"/>
      <c r="S493" s="30" t="s">
        <v>587</v>
      </c>
      <c r="T493" s="49" t="s">
        <v>330</v>
      </c>
      <c r="U493" s="35">
        <v>0</v>
      </c>
      <c r="V493" s="35">
        <f>ROUND(E493*U493,2)</f>
        <v>0</v>
      </c>
      <c r="W493" s="35"/>
      <c r="X493" s="50"/>
      <c r="Y493" s="52"/>
      <c r="Z493" s="52"/>
      <c r="AA493" s="52"/>
      <c r="AB493" s="52"/>
      <c r="AC493" s="52"/>
      <c r="AD493" s="52"/>
      <c r="AE493" s="52"/>
      <c r="AF493" s="52"/>
      <c r="AG493" s="52" t="s">
        <v>354</v>
      </c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</row>
    <row r="494" spans="1:60" outlineLevel="1" x14ac:dyDescent="0.2">
      <c r="A494" s="31"/>
      <c r="B494" s="32"/>
      <c r="C494" s="292" t="s">
        <v>729</v>
      </c>
      <c r="D494" s="293"/>
      <c r="E494" s="293"/>
      <c r="F494" s="293"/>
      <c r="G494" s="293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52"/>
      <c r="Z494" s="52"/>
      <c r="AA494" s="52"/>
      <c r="AB494" s="52"/>
      <c r="AC494" s="52"/>
      <c r="AD494" s="52"/>
      <c r="AE494" s="52"/>
      <c r="AF494" s="52"/>
      <c r="AG494" s="52" t="s">
        <v>642</v>
      </c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</row>
    <row r="495" spans="1:60" outlineLevel="1" x14ac:dyDescent="0.2">
      <c r="A495" s="31"/>
      <c r="B495" s="32"/>
      <c r="C495" s="294" t="s">
        <v>730</v>
      </c>
      <c r="D495" s="295"/>
      <c r="E495" s="295"/>
      <c r="F495" s="295"/>
      <c r="G495" s="29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52"/>
      <c r="Z495" s="52"/>
      <c r="AA495" s="52"/>
      <c r="AB495" s="52"/>
      <c r="AC495" s="52"/>
      <c r="AD495" s="52"/>
      <c r="AE495" s="52"/>
      <c r="AF495" s="52"/>
      <c r="AG495" s="52" t="s">
        <v>642</v>
      </c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</row>
    <row r="496" spans="1:60" outlineLevel="1" x14ac:dyDescent="0.2">
      <c r="A496" s="31"/>
      <c r="B496" s="32"/>
      <c r="C496" s="294" t="s">
        <v>731</v>
      </c>
      <c r="D496" s="295"/>
      <c r="E496" s="295"/>
      <c r="F496" s="295"/>
      <c r="G496" s="29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52"/>
      <c r="Z496" s="52"/>
      <c r="AA496" s="52"/>
      <c r="AB496" s="52"/>
      <c r="AC496" s="52"/>
      <c r="AD496" s="52"/>
      <c r="AE496" s="52"/>
      <c r="AF496" s="52"/>
      <c r="AG496" s="52" t="s">
        <v>642</v>
      </c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</row>
    <row r="497" spans="1:60" outlineLevel="1" x14ac:dyDescent="0.2">
      <c r="A497" s="31"/>
      <c r="B497" s="32"/>
      <c r="C497" s="294" t="s">
        <v>646</v>
      </c>
      <c r="D497" s="295"/>
      <c r="E497" s="295"/>
      <c r="F497" s="295"/>
      <c r="G497" s="29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52"/>
      <c r="Z497" s="52"/>
      <c r="AA497" s="52"/>
      <c r="AB497" s="52"/>
      <c r="AC497" s="52"/>
      <c r="AD497" s="52"/>
      <c r="AE497" s="52"/>
      <c r="AF497" s="52"/>
      <c r="AG497" s="52" t="s">
        <v>642</v>
      </c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</row>
    <row r="498" spans="1:60" outlineLevel="1" x14ac:dyDescent="0.2">
      <c r="A498" s="31"/>
      <c r="B498" s="32"/>
      <c r="C498" s="294" t="s">
        <v>693</v>
      </c>
      <c r="D498" s="295"/>
      <c r="E498" s="295"/>
      <c r="F498" s="295"/>
      <c r="G498" s="29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52"/>
      <c r="Z498" s="52"/>
      <c r="AA498" s="52"/>
      <c r="AB498" s="52"/>
      <c r="AC498" s="52"/>
      <c r="AD498" s="52"/>
      <c r="AE498" s="52"/>
      <c r="AF498" s="52"/>
      <c r="AG498" s="52" t="s">
        <v>642</v>
      </c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</row>
    <row r="499" spans="1:60" outlineLevel="1" x14ac:dyDescent="0.2">
      <c r="A499" s="31"/>
      <c r="B499" s="32"/>
      <c r="C499" s="294" t="s">
        <v>694</v>
      </c>
      <c r="D499" s="295"/>
      <c r="E499" s="295"/>
      <c r="F499" s="295"/>
      <c r="G499" s="29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52"/>
      <c r="Z499" s="52"/>
      <c r="AA499" s="52"/>
      <c r="AB499" s="52"/>
      <c r="AC499" s="52"/>
      <c r="AD499" s="52"/>
      <c r="AE499" s="52"/>
      <c r="AF499" s="52"/>
      <c r="AG499" s="52" t="s">
        <v>642</v>
      </c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</row>
    <row r="500" spans="1:60" outlineLevel="1" x14ac:dyDescent="0.2">
      <c r="A500" s="31"/>
      <c r="B500" s="32"/>
      <c r="C500" s="294" t="s">
        <v>696</v>
      </c>
      <c r="D500" s="295"/>
      <c r="E500" s="295"/>
      <c r="F500" s="295"/>
      <c r="G500" s="29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52"/>
      <c r="Z500" s="52"/>
      <c r="AA500" s="52"/>
      <c r="AB500" s="52"/>
      <c r="AC500" s="52"/>
      <c r="AD500" s="52"/>
      <c r="AE500" s="52"/>
      <c r="AF500" s="52"/>
      <c r="AG500" s="52" t="s">
        <v>642</v>
      </c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</row>
    <row r="501" spans="1:60" outlineLevel="1" x14ac:dyDescent="0.2">
      <c r="A501" s="31"/>
      <c r="B501" s="32"/>
      <c r="C501" s="294" t="s">
        <v>732</v>
      </c>
      <c r="D501" s="295"/>
      <c r="E501" s="295"/>
      <c r="F501" s="295"/>
      <c r="G501" s="29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52"/>
      <c r="Z501" s="52"/>
      <c r="AA501" s="52"/>
      <c r="AB501" s="52"/>
      <c r="AC501" s="52"/>
      <c r="AD501" s="52"/>
      <c r="AE501" s="52"/>
      <c r="AF501" s="52"/>
      <c r="AG501" s="52" t="s">
        <v>642</v>
      </c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</row>
    <row r="502" spans="1:60" outlineLevel="1" x14ac:dyDescent="0.2">
      <c r="A502" s="31"/>
      <c r="B502" s="32"/>
      <c r="C502" s="294" t="s">
        <v>697</v>
      </c>
      <c r="D502" s="295"/>
      <c r="E502" s="295"/>
      <c r="F502" s="295"/>
      <c r="G502" s="29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52"/>
      <c r="Z502" s="52"/>
      <c r="AA502" s="52"/>
      <c r="AB502" s="52"/>
      <c r="AC502" s="52"/>
      <c r="AD502" s="52"/>
      <c r="AE502" s="52"/>
      <c r="AF502" s="52"/>
      <c r="AG502" s="52" t="s">
        <v>642</v>
      </c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</row>
    <row r="503" spans="1:60" outlineLevel="1" x14ac:dyDescent="0.2">
      <c r="A503" s="31"/>
      <c r="B503" s="32"/>
      <c r="C503" s="294" t="s">
        <v>698</v>
      </c>
      <c r="D503" s="295"/>
      <c r="E503" s="295"/>
      <c r="F503" s="295"/>
      <c r="G503" s="29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52"/>
      <c r="Z503" s="52"/>
      <c r="AA503" s="52"/>
      <c r="AB503" s="52"/>
      <c r="AC503" s="52"/>
      <c r="AD503" s="52"/>
      <c r="AE503" s="52"/>
      <c r="AF503" s="52"/>
      <c r="AG503" s="52" t="s">
        <v>642</v>
      </c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</row>
    <row r="504" spans="1:60" outlineLevel="1" x14ac:dyDescent="0.2">
      <c r="A504" s="31"/>
      <c r="B504" s="32"/>
      <c r="C504" s="294" t="s">
        <v>699</v>
      </c>
      <c r="D504" s="295"/>
      <c r="E504" s="295"/>
      <c r="F504" s="295"/>
      <c r="G504" s="29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52"/>
      <c r="Z504" s="52"/>
      <c r="AA504" s="52"/>
      <c r="AB504" s="52"/>
      <c r="AC504" s="52"/>
      <c r="AD504" s="52"/>
      <c r="AE504" s="52"/>
      <c r="AF504" s="52"/>
      <c r="AG504" s="52" t="s">
        <v>642</v>
      </c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</row>
    <row r="505" spans="1:60" outlineLevel="1" x14ac:dyDescent="0.2">
      <c r="A505" s="31"/>
      <c r="B505" s="32"/>
      <c r="C505" s="294" t="s">
        <v>700</v>
      </c>
      <c r="D505" s="295"/>
      <c r="E505" s="295"/>
      <c r="F505" s="295"/>
      <c r="G505" s="29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52"/>
      <c r="Z505" s="52"/>
      <c r="AA505" s="52"/>
      <c r="AB505" s="52"/>
      <c r="AC505" s="52"/>
      <c r="AD505" s="52"/>
      <c r="AE505" s="52"/>
      <c r="AF505" s="52"/>
      <c r="AG505" s="52" t="s">
        <v>642</v>
      </c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</row>
    <row r="506" spans="1:60" outlineLevel="1" x14ac:dyDescent="0.2">
      <c r="A506" s="31"/>
      <c r="B506" s="32"/>
      <c r="C506" s="294" t="s">
        <v>733</v>
      </c>
      <c r="D506" s="295"/>
      <c r="E506" s="295"/>
      <c r="F506" s="295"/>
      <c r="G506" s="29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52"/>
      <c r="Z506" s="52"/>
      <c r="AA506" s="52"/>
      <c r="AB506" s="52"/>
      <c r="AC506" s="52"/>
      <c r="AD506" s="52"/>
      <c r="AE506" s="52"/>
      <c r="AF506" s="52"/>
      <c r="AG506" s="52" t="s">
        <v>642</v>
      </c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</row>
    <row r="507" spans="1:60" outlineLevel="1" x14ac:dyDescent="0.2">
      <c r="A507" s="31"/>
      <c r="B507" s="32"/>
      <c r="C507" s="294" t="s">
        <v>734</v>
      </c>
      <c r="D507" s="295"/>
      <c r="E507" s="295"/>
      <c r="F507" s="295"/>
      <c r="G507" s="29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52"/>
      <c r="Z507" s="52"/>
      <c r="AA507" s="52"/>
      <c r="AB507" s="52"/>
      <c r="AC507" s="52"/>
      <c r="AD507" s="52"/>
      <c r="AE507" s="52"/>
      <c r="AF507" s="52"/>
      <c r="AG507" s="52" t="s">
        <v>642</v>
      </c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</row>
    <row r="508" spans="1:60" outlineLevel="1" x14ac:dyDescent="0.2">
      <c r="A508" s="31"/>
      <c r="B508" s="32"/>
      <c r="C508" s="294" t="s">
        <v>735</v>
      </c>
      <c r="D508" s="295"/>
      <c r="E508" s="295"/>
      <c r="F508" s="295"/>
      <c r="G508" s="29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52"/>
      <c r="Z508" s="52"/>
      <c r="AA508" s="52"/>
      <c r="AB508" s="52"/>
      <c r="AC508" s="52"/>
      <c r="AD508" s="52"/>
      <c r="AE508" s="52"/>
      <c r="AF508" s="52"/>
      <c r="AG508" s="52" t="s">
        <v>642</v>
      </c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</row>
    <row r="509" spans="1:60" outlineLevel="1" x14ac:dyDescent="0.2">
      <c r="A509" s="31"/>
      <c r="B509" s="32"/>
      <c r="C509" s="294" t="s">
        <v>685</v>
      </c>
      <c r="D509" s="295"/>
      <c r="E509" s="295"/>
      <c r="F509" s="295"/>
      <c r="G509" s="29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52"/>
      <c r="Z509" s="52"/>
      <c r="AA509" s="52"/>
      <c r="AB509" s="52"/>
      <c r="AC509" s="52"/>
      <c r="AD509" s="52"/>
      <c r="AE509" s="52"/>
      <c r="AF509" s="52"/>
      <c r="AG509" s="52" t="s">
        <v>642</v>
      </c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</row>
    <row r="510" spans="1:60" outlineLevel="1" x14ac:dyDescent="0.2">
      <c r="A510" s="31"/>
      <c r="B510" s="32"/>
      <c r="C510" s="294" t="s">
        <v>704</v>
      </c>
      <c r="D510" s="295"/>
      <c r="E510" s="295"/>
      <c r="F510" s="295"/>
      <c r="G510" s="29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52"/>
      <c r="Z510" s="52"/>
      <c r="AA510" s="52"/>
      <c r="AB510" s="52"/>
      <c r="AC510" s="52"/>
      <c r="AD510" s="52"/>
      <c r="AE510" s="52"/>
      <c r="AF510" s="52"/>
      <c r="AG510" s="52" t="s">
        <v>642</v>
      </c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</row>
    <row r="511" spans="1:60" outlineLevel="1" x14ac:dyDescent="0.2">
      <c r="A511" s="31"/>
      <c r="B511" s="32"/>
      <c r="C511" s="230" t="s">
        <v>652</v>
      </c>
      <c r="D511" s="33"/>
      <c r="E511" s="34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52"/>
      <c r="Z511" s="52"/>
      <c r="AA511" s="52"/>
      <c r="AB511" s="52"/>
      <c r="AC511" s="52"/>
      <c r="AD511" s="52"/>
      <c r="AE511" s="52"/>
      <c r="AF511" s="52"/>
      <c r="AG511" s="52" t="s">
        <v>358</v>
      </c>
      <c r="AH511" s="52">
        <v>0</v>
      </c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</row>
    <row r="512" spans="1:60" outlineLevel="1" x14ac:dyDescent="0.2">
      <c r="A512" s="31"/>
      <c r="B512" s="32"/>
      <c r="C512" s="230" t="s">
        <v>736</v>
      </c>
      <c r="D512" s="33"/>
      <c r="E512" s="34">
        <v>3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52"/>
      <c r="Z512" s="52"/>
      <c r="AA512" s="52"/>
      <c r="AB512" s="52"/>
      <c r="AC512" s="52"/>
      <c r="AD512" s="52"/>
      <c r="AE512" s="52"/>
      <c r="AF512" s="52"/>
      <c r="AG512" s="52" t="s">
        <v>358</v>
      </c>
      <c r="AH512" s="52">
        <v>0</v>
      </c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</row>
    <row r="513" spans="1:60" ht="22.5" outlineLevel="1" x14ac:dyDescent="0.2">
      <c r="A513" s="24">
        <v>60</v>
      </c>
      <c r="B513" s="25" t="s">
        <v>737</v>
      </c>
      <c r="C513" s="26" t="s">
        <v>738</v>
      </c>
      <c r="D513" s="27" t="s">
        <v>640</v>
      </c>
      <c r="E513" s="28">
        <v>1</v>
      </c>
      <c r="F513" s="29"/>
      <c r="G513" s="30">
        <f>ROUND(E513*F513,2)</f>
        <v>0</v>
      </c>
      <c r="H513" s="29"/>
      <c r="I513" s="30">
        <f>ROUND(E513*H513,2)</f>
        <v>0</v>
      </c>
      <c r="J513" s="29"/>
      <c r="K513" s="30">
        <f>ROUND(E513*J513,2)</f>
        <v>0</v>
      </c>
      <c r="L513" s="30">
        <v>21</v>
      </c>
      <c r="M513" s="30">
        <f>G513*(1+L513/100)</f>
        <v>0</v>
      </c>
      <c r="N513" s="30">
        <v>0</v>
      </c>
      <c r="O513" s="30">
        <f>ROUND(E513*N513,2)</f>
        <v>0</v>
      </c>
      <c r="P513" s="30">
        <v>0</v>
      </c>
      <c r="Q513" s="30">
        <f>ROUND(E513*P513,2)</f>
        <v>0</v>
      </c>
      <c r="R513" s="30"/>
      <c r="S513" s="30" t="s">
        <v>587</v>
      </c>
      <c r="T513" s="49" t="s">
        <v>330</v>
      </c>
      <c r="U513" s="35">
        <v>0</v>
      </c>
      <c r="V513" s="35">
        <f>ROUND(E513*U513,2)</f>
        <v>0</v>
      </c>
      <c r="W513" s="35"/>
      <c r="X513" s="50"/>
      <c r="Y513" s="52"/>
      <c r="Z513" s="52"/>
      <c r="AA513" s="52"/>
      <c r="AB513" s="52"/>
      <c r="AC513" s="52"/>
      <c r="AD513" s="52"/>
      <c r="AE513" s="52"/>
      <c r="AF513" s="52"/>
      <c r="AG513" s="52" t="s">
        <v>354</v>
      </c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</row>
    <row r="514" spans="1:60" outlineLevel="1" x14ac:dyDescent="0.2">
      <c r="A514" s="31"/>
      <c r="B514" s="32"/>
      <c r="C514" s="292" t="s">
        <v>739</v>
      </c>
      <c r="D514" s="293"/>
      <c r="E514" s="293"/>
      <c r="F514" s="293"/>
      <c r="G514" s="293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52"/>
      <c r="Z514" s="52"/>
      <c r="AA514" s="52"/>
      <c r="AB514" s="52"/>
      <c r="AC514" s="52"/>
      <c r="AD514" s="52"/>
      <c r="AE514" s="52"/>
      <c r="AF514" s="52"/>
      <c r="AG514" s="52" t="s">
        <v>642</v>
      </c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</row>
    <row r="515" spans="1:60" outlineLevel="1" x14ac:dyDescent="0.2">
      <c r="A515" s="31"/>
      <c r="B515" s="32"/>
      <c r="C515" s="294" t="s">
        <v>740</v>
      </c>
      <c r="D515" s="295"/>
      <c r="E515" s="295"/>
      <c r="F515" s="295"/>
      <c r="G515" s="29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52"/>
      <c r="Z515" s="52"/>
      <c r="AA515" s="52"/>
      <c r="AB515" s="52"/>
      <c r="AC515" s="52"/>
      <c r="AD515" s="52"/>
      <c r="AE515" s="52"/>
      <c r="AF515" s="52"/>
      <c r="AG515" s="52" t="s">
        <v>642</v>
      </c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</row>
    <row r="516" spans="1:60" outlineLevel="1" x14ac:dyDescent="0.2">
      <c r="A516" s="31"/>
      <c r="B516" s="32"/>
      <c r="C516" s="294" t="s">
        <v>741</v>
      </c>
      <c r="D516" s="295"/>
      <c r="E516" s="295"/>
      <c r="F516" s="295"/>
      <c r="G516" s="29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52"/>
      <c r="Z516" s="52"/>
      <c r="AA516" s="52"/>
      <c r="AB516" s="52"/>
      <c r="AC516" s="52"/>
      <c r="AD516" s="52"/>
      <c r="AE516" s="52"/>
      <c r="AF516" s="52"/>
      <c r="AG516" s="52" t="s">
        <v>642</v>
      </c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</row>
    <row r="517" spans="1:60" outlineLevel="1" x14ac:dyDescent="0.2">
      <c r="A517" s="31"/>
      <c r="B517" s="32"/>
      <c r="C517" s="294" t="s">
        <v>742</v>
      </c>
      <c r="D517" s="295"/>
      <c r="E517" s="295"/>
      <c r="F517" s="295"/>
      <c r="G517" s="29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52"/>
      <c r="Z517" s="52"/>
      <c r="AA517" s="52"/>
      <c r="AB517" s="52"/>
      <c r="AC517" s="52"/>
      <c r="AD517" s="52"/>
      <c r="AE517" s="52"/>
      <c r="AF517" s="52"/>
      <c r="AG517" s="52" t="s">
        <v>642</v>
      </c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</row>
    <row r="518" spans="1:60" outlineLevel="1" x14ac:dyDescent="0.2">
      <c r="A518" s="31"/>
      <c r="B518" s="32"/>
      <c r="C518" s="294" t="s">
        <v>743</v>
      </c>
      <c r="D518" s="295"/>
      <c r="E518" s="295"/>
      <c r="F518" s="295"/>
      <c r="G518" s="29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52"/>
      <c r="Z518" s="52"/>
      <c r="AA518" s="52"/>
      <c r="AB518" s="52"/>
      <c r="AC518" s="52"/>
      <c r="AD518" s="52"/>
      <c r="AE518" s="52"/>
      <c r="AF518" s="52"/>
      <c r="AG518" s="52" t="s">
        <v>642</v>
      </c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</row>
    <row r="519" spans="1:60" outlineLevel="1" x14ac:dyDescent="0.2">
      <c r="A519" s="31"/>
      <c r="B519" s="32"/>
      <c r="C519" s="294" t="s">
        <v>744</v>
      </c>
      <c r="D519" s="295"/>
      <c r="E519" s="295"/>
      <c r="F519" s="295"/>
      <c r="G519" s="29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52"/>
      <c r="Z519" s="52"/>
      <c r="AA519" s="52"/>
      <c r="AB519" s="52"/>
      <c r="AC519" s="52"/>
      <c r="AD519" s="52"/>
      <c r="AE519" s="52"/>
      <c r="AF519" s="52"/>
      <c r="AG519" s="52" t="s">
        <v>642</v>
      </c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</row>
    <row r="520" spans="1:60" outlineLevel="1" x14ac:dyDescent="0.2">
      <c r="A520" s="31"/>
      <c r="B520" s="32"/>
      <c r="C520" s="294" t="s">
        <v>745</v>
      </c>
      <c r="D520" s="295"/>
      <c r="E520" s="295"/>
      <c r="F520" s="295"/>
      <c r="G520" s="29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52"/>
      <c r="Z520" s="52"/>
      <c r="AA520" s="52"/>
      <c r="AB520" s="52"/>
      <c r="AC520" s="52"/>
      <c r="AD520" s="52"/>
      <c r="AE520" s="52"/>
      <c r="AF520" s="52"/>
      <c r="AG520" s="52" t="s">
        <v>642</v>
      </c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</row>
    <row r="521" spans="1:60" outlineLevel="1" x14ac:dyDescent="0.2">
      <c r="A521" s="31"/>
      <c r="B521" s="32"/>
      <c r="C521" s="294" t="s">
        <v>746</v>
      </c>
      <c r="D521" s="295"/>
      <c r="E521" s="295"/>
      <c r="F521" s="295"/>
      <c r="G521" s="29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52"/>
      <c r="Z521" s="52"/>
      <c r="AA521" s="52"/>
      <c r="AB521" s="52"/>
      <c r="AC521" s="52"/>
      <c r="AD521" s="52"/>
      <c r="AE521" s="52"/>
      <c r="AF521" s="52"/>
      <c r="AG521" s="52" t="s">
        <v>642</v>
      </c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</row>
    <row r="522" spans="1:60" outlineLevel="1" x14ac:dyDescent="0.2">
      <c r="A522" s="31"/>
      <c r="B522" s="32"/>
      <c r="C522" s="294" t="s">
        <v>747</v>
      </c>
      <c r="D522" s="295"/>
      <c r="E522" s="295"/>
      <c r="F522" s="295"/>
      <c r="G522" s="29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52"/>
      <c r="Z522" s="52"/>
      <c r="AA522" s="52"/>
      <c r="AB522" s="52"/>
      <c r="AC522" s="52"/>
      <c r="AD522" s="52"/>
      <c r="AE522" s="52"/>
      <c r="AF522" s="52"/>
      <c r="AG522" s="52" t="s">
        <v>642</v>
      </c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</row>
    <row r="523" spans="1:60" outlineLevel="1" x14ac:dyDescent="0.2">
      <c r="A523" s="31"/>
      <c r="B523" s="32"/>
      <c r="C523" s="294" t="s">
        <v>692</v>
      </c>
      <c r="D523" s="295"/>
      <c r="E523" s="295"/>
      <c r="F523" s="295"/>
      <c r="G523" s="29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52"/>
      <c r="Z523" s="52"/>
      <c r="AA523" s="52"/>
      <c r="AB523" s="52"/>
      <c r="AC523" s="52"/>
      <c r="AD523" s="52"/>
      <c r="AE523" s="52"/>
      <c r="AF523" s="52"/>
      <c r="AG523" s="52" t="s">
        <v>642</v>
      </c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</row>
    <row r="524" spans="1:60" outlineLevel="1" x14ac:dyDescent="0.2">
      <c r="A524" s="31"/>
      <c r="B524" s="32"/>
      <c r="C524" s="294" t="s">
        <v>748</v>
      </c>
      <c r="D524" s="295"/>
      <c r="E524" s="295"/>
      <c r="F524" s="295"/>
      <c r="G524" s="29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52"/>
      <c r="Z524" s="52"/>
      <c r="AA524" s="52"/>
      <c r="AB524" s="52"/>
      <c r="AC524" s="52"/>
      <c r="AD524" s="52"/>
      <c r="AE524" s="52"/>
      <c r="AF524" s="52"/>
      <c r="AG524" s="52" t="s">
        <v>642</v>
      </c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</row>
    <row r="525" spans="1:60" outlineLevel="1" x14ac:dyDescent="0.2">
      <c r="A525" s="31"/>
      <c r="B525" s="32"/>
      <c r="C525" s="294" t="s">
        <v>749</v>
      </c>
      <c r="D525" s="295"/>
      <c r="E525" s="295"/>
      <c r="F525" s="295"/>
      <c r="G525" s="29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52"/>
      <c r="Z525" s="52"/>
      <c r="AA525" s="52"/>
      <c r="AB525" s="52"/>
      <c r="AC525" s="52"/>
      <c r="AD525" s="52"/>
      <c r="AE525" s="52"/>
      <c r="AF525" s="52"/>
      <c r="AG525" s="52" t="s">
        <v>642</v>
      </c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</row>
    <row r="526" spans="1:60" outlineLevel="1" x14ac:dyDescent="0.2">
      <c r="A526" s="31"/>
      <c r="B526" s="32"/>
      <c r="C526" s="294" t="s">
        <v>697</v>
      </c>
      <c r="D526" s="295"/>
      <c r="E526" s="295"/>
      <c r="F526" s="295"/>
      <c r="G526" s="29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52"/>
      <c r="Z526" s="52"/>
      <c r="AA526" s="52"/>
      <c r="AB526" s="52"/>
      <c r="AC526" s="52"/>
      <c r="AD526" s="52"/>
      <c r="AE526" s="52"/>
      <c r="AF526" s="52"/>
      <c r="AG526" s="52" t="s">
        <v>642</v>
      </c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</row>
    <row r="527" spans="1:60" outlineLevel="1" x14ac:dyDescent="0.2">
      <c r="A527" s="31"/>
      <c r="B527" s="32"/>
      <c r="C527" s="294" t="s">
        <v>698</v>
      </c>
      <c r="D527" s="295"/>
      <c r="E527" s="295"/>
      <c r="F527" s="295"/>
      <c r="G527" s="29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52"/>
      <c r="Z527" s="52"/>
      <c r="AA527" s="52"/>
      <c r="AB527" s="52"/>
      <c r="AC527" s="52"/>
      <c r="AD527" s="52"/>
      <c r="AE527" s="52"/>
      <c r="AF527" s="52"/>
      <c r="AG527" s="52" t="s">
        <v>642</v>
      </c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</row>
    <row r="528" spans="1:60" outlineLevel="1" x14ac:dyDescent="0.2">
      <c r="A528" s="31"/>
      <c r="B528" s="32"/>
      <c r="C528" s="294" t="s">
        <v>699</v>
      </c>
      <c r="D528" s="295"/>
      <c r="E528" s="295"/>
      <c r="F528" s="295"/>
      <c r="G528" s="29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52"/>
      <c r="Z528" s="52"/>
      <c r="AA528" s="52"/>
      <c r="AB528" s="52"/>
      <c r="AC528" s="52"/>
      <c r="AD528" s="52"/>
      <c r="AE528" s="52"/>
      <c r="AF528" s="52"/>
      <c r="AG528" s="52" t="s">
        <v>642</v>
      </c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</row>
    <row r="529" spans="1:60" outlineLevel="1" x14ac:dyDescent="0.2">
      <c r="A529" s="31"/>
      <c r="B529" s="32"/>
      <c r="C529" s="294" t="s">
        <v>700</v>
      </c>
      <c r="D529" s="295"/>
      <c r="E529" s="295"/>
      <c r="F529" s="295"/>
      <c r="G529" s="29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52"/>
      <c r="Z529" s="52"/>
      <c r="AA529" s="52"/>
      <c r="AB529" s="52"/>
      <c r="AC529" s="52"/>
      <c r="AD529" s="52"/>
      <c r="AE529" s="52"/>
      <c r="AF529" s="52"/>
      <c r="AG529" s="52" t="s">
        <v>642</v>
      </c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</row>
    <row r="530" spans="1:60" outlineLevel="1" x14ac:dyDescent="0.2">
      <c r="A530" s="31"/>
      <c r="B530" s="32"/>
      <c r="C530" s="294" t="s">
        <v>750</v>
      </c>
      <c r="D530" s="295"/>
      <c r="E530" s="295"/>
      <c r="F530" s="295"/>
      <c r="G530" s="29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52"/>
      <c r="Z530" s="52"/>
      <c r="AA530" s="52"/>
      <c r="AB530" s="52"/>
      <c r="AC530" s="52"/>
      <c r="AD530" s="52"/>
      <c r="AE530" s="52"/>
      <c r="AF530" s="52"/>
      <c r="AG530" s="52" t="s">
        <v>642</v>
      </c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</row>
    <row r="531" spans="1:60" outlineLevel="1" x14ac:dyDescent="0.2">
      <c r="A531" s="31"/>
      <c r="B531" s="32"/>
      <c r="C531" s="294" t="s">
        <v>751</v>
      </c>
      <c r="D531" s="295"/>
      <c r="E531" s="295"/>
      <c r="F531" s="295"/>
      <c r="G531" s="29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52"/>
      <c r="Z531" s="52"/>
      <c r="AA531" s="52"/>
      <c r="AB531" s="52"/>
      <c r="AC531" s="52"/>
      <c r="AD531" s="52"/>
      <c r="AE531" s="52"/>
      <c r="AF531" s="52"/>
      <c r="AG531" s="52" t="s">
        <v>642</v>
      </c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</row>
    <row r="532" spans="1:60" outlineLevel="1" x14ac:dyDescent="0.2">
      <c r="A532" s="31"/>
      <c r="B532" s="32"/>
      <c r="C532" s="294" t="s">
        <v>752</v>
      </c>
      <c r="D532" s="295"/>
      <c r="E532" s="295"/>
      <c r="F532" s="295"/>
      <c r="G532" s="29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52"/>
      <c r="Z532" s="52"/>
      <c r="AA532" s="52"/>
      <c r="AB532" s="52"/>
      <c r="AC532" s="52"/>
      <c r="AD532" s="52"/>
      <c r="AE532" s="52"/>
      <c r="AF532" s="52"/>
      <c r="AG532" s="52" t="s">
        <v>642</v>
      </c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</row>
    <row r="533" spans="1:60" outlineLevel="1" x14ac:dyDescent="0.2">
      <c r="A533" s="31"/>
      <c r="B533" s="32"/>
      <c r="C533" s="294" t="s">
        <v>753</v>
      </c>
      <c r="D533" s="295"/>
      <c r="E533" s="295"/>
      <c r="F533" s="295"/>
      <c r="G533" s="29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52"/>
      <c r="Z533" s="52"/>
      <c r="AA533" s="52"/>
      <c r="AB533" s="52"/>
      <c r="AC533" s="52"/>
      <c r="AD533" s="52"/>
      <c r="AE533" s="52"/>
      <c r="AF533" s="52"/>
      <c r="AG533" s="52" t="s">
        <v>642</v>
      </c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</row>
    <row r="534" spans="1:60" outlineLevel="1" x14ac:dyDescent="0.2">
      <c r="A534" s="31"/>
      <c r="B534" s="32"/>
      <c r="C534" s="230" t="s">
        <v>652</v>
      </c>
      <c r="D534" s="33"/>
      <c r="E534" s="34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52"/>
      <c r="Z534" s="52"/>
      <c r="AA534" s="52"/>
      <c r="AB534" s="52"/>
      <c r="AC534" s="52"/>
      <c r="AD534" s="52"/>
      <c r="AE534" s="52"/>
      <c r="AF534" s="52"/>
      <c r="AG534" s="52" t="s">
        <v>358</v>
      </c>
      <c r="AH534" s="52">
        <v>0</v>
      </c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</row>
    <row r="535" spans="1:60" outlineLevel="1" x14ac:dyDescent="0.2">
      <c r="A535" s="31"/>
      <c r="B535" s="32"/>
      <c r="C535" s="230" t="s">
        <v>754</v>
      </c>
      <c r="D535" s="33"/>
      <c r="E535" s="34">
        <v>1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52"/>
      <c r="Z535" s="52"/>
      <c r="AA535" s="52"/>
      <c r="AB535" s="52"/>
      <c r="AC535" s="52"/>
      <c r="AD535" s="52"/>
      <c r="AE535" s="52"/>
      <c r="AF535" s="52"/>
      <c r="AG535" s="52" t="s">
        <v>358</v>
      </c>
      <c r="AH535" s="52">
        <v>0</v>
      </c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</row>
    <row r="536" spans="1:60" outlineLevel="1" x14ac:dyDescent="0.2">
      <c r="A536" s="24">
        <v>61</v>
      </c>
      <c r="B536" s="25" t="s">
        <v>755</v>
      </c>
      <c r="C536" s="26" t="s">
        <v>756</v>
      </c>
      <c r="D536" s="27" t="s">
        <v>640</v>
      </c>
      <c r="E536" s="28">
        <v>1</v>
      </c>
      <c r="F536" s="29"/>
      <c r="G536" s="30">
        <f>ROUND(E536*F536,2)</f>
        <v>0</v>
      </c>
      <c r="H536" s="29"/>
      <c r="I536" s="30">
        <f>ROUND(E536*H536,2)</f>
        <v>0</v>
      </c>
      <c r="J536" s="29"/>
      <c r="K536" s="30">
        <f>ROUND(E536*J536,2)</f>
        <v>0</v>
      </c>
      <c r="L536" s="30">
        <v>21</v>
      </c>
      <c r="M536" s="30">
        <f>G536*(1+L536/100)</f>
        <v>0</v>
      </c>
      <c r="N536" s="30">
        <v>0</v>
      </c>
      <c r="O536" s="30">
        <f>ROUND(E536*N536,2)</f>
        <v>0</v>
      </c>
      <c r="P536" s="30">
        <v>0</v>
      </c>
      <c r="Q536" s="30">
        <f>ROUND(E536*P536,2)</f>
        <v>0</v>
      </c>
      <c r="R536" s="30"/>
      <c r="S536" s="30" t="s">
        <v>587</v>
      </c>
      <c r="T536" s="49" t="s">
        <v>330</v>
      </c>
      <c r="U536" s="35">
        <v>0</v>
      </c>
      <c r="V536" s="35">
        <f>ROUND(E536*U536,2)</f>
        <v>0</v>
      </c>
      <c r="W536" s="35"/>
      <c r="X536" s="50"/>
      <c r="Y536" s="52"/>
      <c r="Z536" s="52"/>
      <c r="AA536" s="52"/>
      <c r="AB536" s="52"/>
      <c r="AC536" s="52"/>
      <c r="AD536" s="52"/>
      <c r="AE536" s="52"/>
      <c r="AF536" s="52"/>
      <c r="AG536" s="52" t="s">
        <v>354</v>
      </c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</row>
    <row r="537" spans="1:60" outlineLevel="1" x14ac:dyDescent="0.2">
      <c r="A537" s="31"/>
      <c r="B537" s="32"/>
      <c r="C537" s="292" t="s">
        <v>757</v>
      </c>
      <c r="D537" s="293"/>
      <c r="E537" s="293"/>
      <c r="F537" s="293"/>
      <c r="G537" s="293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52"/>
      <c r="Z537" s="52"/>
      <c r="AA537" s="52"/>
      <c r="AB537" s="52"/>
      <c r="AC537" s="52"/>
      <c r="AD537" s="52"/>
      <c r="AE537" s="52"/>
      <c r="AF537" s="52"/>
      <c r="AG537" s="52" t="s">
        <v>642</v>
      </c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</row>
    <row r="538" spans="1:60" outlineLevel="1" x14ac:dyDescent="0.2">
      <c r="A538" s="31"/>
      <c r="B538" s="32"/>
      <c r="C538" s="294" t="s">
        <v>758</v>
      </c>
      <c r="D538" s="295"/>
      <c r="E538" s="295"/>
      <c r="F538" s="295"/>
      <c r="G538" s="29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52"/>
      <c r="Z538" s="52"/>
      <c r="AA538" s="52"/>
      <c r="AB538" s="52"/>
      <c r="AC538" s="52"/>
      <c r="AD538" s="52"/>
      <c r="AE538" s="52"/>
      <c r="AF538" s="52"/>
      <c r="AG538" s="52" t="s">
        <v>642</v>
      </c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</row>
    <row r="539" spans="1:60" outlineLevel="1" x14ac:dyDescent="0.2">
      <c r="A539" s="31"/>
      <c r="B539" s="32"/>
      <c r="C539" s="294" t="s">
        <v>759</v>
      </c>
      <c r="D539" s="295"/>
      <c r="E539" s="295"/>
      <c r="F539" s="295"/>
      <c r="G539" s="29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52"/>
      <c r="Z539" s="52"/>
      <c r="AA539" s="52"/>
      <c r="AB539" s="52"/>
      <c r="AC539" s="52"/>
      <c r="AD539" s="52"/>
      <c r="AE539" s="52"/>
      <c r="AF539" s="52"/>
      <c r="AG539" s="52" t="s">
        <v>642</v>
      </c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</row>
    <row r="540" spans="1:60" outlineLevel="1" x14ac:dyDescent="0.2">
      <c r="A540" s="31"/>
      <c r="B540" s="32"/>
      <c r="C540" s="294" t="s">
        <v>742</v>
      </c>
      <c r="D540" s="295"/>
      <c r="E540" s="295"/>
      <c r="F540" s="295"/>
      <c r="G540" s="29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52"/>
      <c r="Z540" s="52"/>
      <c r="AA540" s="52"/>
      <c r="AB540" s="52"/>
      <c r="AC540" s="52"/>
      <c r="AD540" s="52"/>
      <c r="AE540" s="52"/>
      <c r="AF540" s="52"/>
      <c r="AG540" s="52" t="s">
        <v>642</v>
      </c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</row>
    <row r="541" spans="1:60" outlineLevel="1" x14ac:dyDescent="0.2">
      <c r="A541" s="31"/>
      <c r="B541" s="32"/>
      <c r="C541" s="294" t="s">
        <v>760</v>
      </c>
      <c r="D541" s="295"/>
      <c r="E541" s="295"/>
      <c r="F541" s="295"/>
      <c r="G541" s="29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52"/>
      <c r="Z541" s="52"/>
      <c r="AA541" s="52"/>
      <c r="AB541" s="52"/>
      <c r="AC541" s="52"/>
      <c r="AD541" s="52"/>
      <c r="AE541" s="52"/>
      <c r="AF541" s="52"/>
      <c r="AG541" s="52" t="s">
        <v>642</v>
      </c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</row>
    <row r="542" spans="1:60" outlineLevel="1" x14ac:dyDescent="0.2">
      <c r="A542" s="31"/>
      <c r="B542" s="32"/>
      <c r="C542" s="294" t="s">
        <v>744</v>
      </c>
      <c r="D542" s="295"/>
      <c r="E542" s="295"/>
      <c r="F542" s="295"/>
      <c r="G542" s="29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52"/>
      <c r="Z542" s="52"/>
      <c r="AA542" s="52"/>
      <c r="AB542" s="52"/>
      <c r="AC542" s="52"/>
      <c r="AD542" s="52"/>
      <c r="AE542" s="52"/>
      <c r="AF542" s="52"/>
      <c r="AG542" s="52" t="s">
        <v>642</v>
      </c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</row>
    <row r="543" spans="1:60" outlineLevel="1" x14ac:dyDescent="0.2">
      <c r="A543" s="31"/>
      <c r="B543" s="32"/>
      <c r="C543" s="294" t="s">
        <v>761</v>
      </c>
      <c r="D543" s="295"/>
      <c r="E543" s="295"/>
      <c r="F543" s="295"/>
      <c r="G543" s="29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52"/>
      <c r="Z543" s="52"/>
      <c r="AA543" s="52"/>
      <c r="AB543" s="52"/>
      <c r="AC543" s="52"/>
      <c r="AD543" s="52"/>
      <c r="AE543" s="52"/>
      <c r="AF543" s="52"/>
      <c r="AG543" s="52" t="s">
        <v>642</v>
      </c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</row>
    <row r="544" spans="1:60" outlineLevel="1" x14ac:dyDescent="0.2">
      <c r="A544" s="31"/>
      <c r="B544" s="32"/>
      <c r="C544" s="294" t="s">
        <v>762</v>
      </c>
      <c r="D544" s="295"/>
      <c r="E544" s="295"/>
      <c r="F544" s="295"/>
      <c r="G544" s="29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52"/>
      <c r="Z544" s="52"/>
      <c r="AA544" s="52"/>
      <c r="AB544" s="52"/>
      <c r="AC544" s="52"/>
      <c r="AD544" s="52"/>
      <c r="AE544" s="52"/>
      <c r="AF544" s="52"/>
      <c r="AG544" s="52" t="s">
        <v>642</v>
      </c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</row>
    <row r="545" spans="1:60" outlineLevel="1" x14ac:dyDescent="0.2">
      <c r="A545" s="31"/>
      <c r="B545" s="32"/>
      <c r="C545" s="294" t="s">
        <v>694</v>
      </c>
      <c r="D545" s="295"/>
      <c r="E545" s="295"/>
      <c r="F545" s="295"/>
      <c r="G545" s="29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52"/>
      <c r="Z545" s="52"/>
      <c r="AA545" s="52"/>
      <c r="AB545" s="52"/>
      <c r="AC545" s="52"/>
      <c r="AD545" s="52"/>
      <c r="AE545" s="52"/>
      <c r="AF545" s="52"/>
      <c r="AG545" s="52" t="s">
        <v>642</v>
      </c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</row>
    <row r="546" spans="1:60" outlineLevel="1" x14ac:dyDescent="0.2">
      <c r="A546" s="31"/>
      <c r="B546" s="32"/>
      <c r="C546" s="294" t="s">
        <v>763</v>
      </c>
      <c r="D546" s="295"/>
      <c r="E546" s="295"/>
      <c r="F546" s="295"/>
      <c r="G546" s="29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52"/>
      <c r="Z546" s="52"/>
      <c r="AA546" s="52"/>
      <c r="AB546" s="52"/>
      <c r="AC546" s="52"/>
      <c r="AD546" s="52"/>
      <c r="AE546" s="52"/>
      <c r="AF546" s="52"/>
      <c r="AG546" s="52" t="s">
        <v>642</v>
      </c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</row>
    <row r="547" spans="1:60" outlineLevel="1" x14ac:dyDescent="0.2">
      <c r="A547" s="31"/>
      <c r="B547" s="32"/>
      <c r="C547" s="294" t="s">
        <v>692</v>
      </c>
      <c r="D547" s="295"/>
      <c r="E547" s="295"/>
      <c r="F547" s="295"/>
      <c r="G547" s="29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52"/>
      <c r="Z547" s="52"/>
      <c r="AA547" s="52"/>
      <c r="AB547" s="52"/>
      <c r="AC547" s="52"/>
      <c r="AD547" s="52"/>
      <c r="AE547" s="52"/>
      <c r="AF547" s="52"/>
      <c r="AG547" s="52" t="s">
        <v>642</v>
      </c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</row>
    <row r="548" spans="1:60" outlineLevel="1" x14ac:dyDescent="0.2">
      <c r="A548" s="31"/>
      <c r="B548" s="32"/>
      <c r="C548" s="294" t="s">
        <v>748</v>
      </c>
      <c r="D548" s="295"/>
      <c r="E548" s="295"/>
      <c r="F548" s="295"/>
      <c r="G548" s="29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52"/>
      <c r="Z548" s="52"/>
      <c r="AA548" s="52"/>
      <c r="AB548" s="52"/>
      <c r="AC548" s="52"/>
      <c r="AD548" s="52"/>
      <c r="AE548" s="52"/>
      <c r="AF548" s="52"/>
      <c r="AG548" s="52" t="s">
        <v>642</v>
      </c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</row>
    <row r="549" spans="1:60" outlineLevel="1" x14ac:dyDescent="0.2">
      <c r="A549" s="31"/>
      <c r="B549" s="32"/>
      <c r="C549" s="294" t="s">
        <v>764</v>
      </c>
      <c r="D549" s="295"/>
      <c r="E549" s="295"/>
      <c r="F549" s="295"/>
      <c r="G549" s="29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52"/>
      <c r="Z549" s="52"/>
      <c r="AA549" s="52"/>
      <c r="AB549" s="52"/>
      <c r="AC549" s="52"/>
      <c r="AD549" s="52"/>
      <c r="AE549" s="52"/>
      <c r="AF549" s="52"/>
      <c r="AG549" s="52" t="s">
        <v>642</v>
      </c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</row>
    <row r="550" spans="1:60" outlineLevel="1" x14ac:dyDescent="0.2">
      <c r="A550" s="31"/>
      <c r="B550" s="32"/>
      <c r="C550" s="294" t="s">
        <v>765</v>
      </c>
      <c r="D550" s="295"/>
      <c r="E550" s="295"/>
      <c r="F550" s="295"/>
      <c r="G550" s="29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52"/>
      <c r="Z550" s="52"/>
      <c r="AA550" s="52"/>
      <c r="AB550" s="52"/>
      <c r="AC550" s="52"/>
      <c r="AD550" s="52"/>
      <c r="AE550" s="52"/>
      <c r="AF550" s="52"/>
      <c r="AG550" s="52" t="s">
        <v>642</v>
      </c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</row>
    <row r="551" spans="1:60" outlineLevel="1" x14ac:dyDescent="0.2">
      <c r="A551" s="31"/>
      <c r="B551" s="32"/>
      <c r="C551" s="294" t="s">
        <v>766</v>
      </c>
      <c r="D551" s="295"/>
      <c r="E551" s="295"/>
      <c r="F551" s="295"/>
      <c r="G551" s="29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52"/>
      <c r="Z551" s="52"/>
      <c r="AA551" s="52"/>
      <c r="AB551" s="52"/>
      <c r="AC551" s="52"/>
      <c r="AD551" s="52"/>
      <c r="AE551" s="52"/>
      <c r="AF551" s="52"/>
      <c r="AG551" s="52" t="s">
        <v>642</v>
      </c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</row>
    <row r="552" spans="1:60" outlineLevel="1" x14ac:dyDescent="0.2">
      <c r="A552" s="31"/>
      <c r="B552" s="32"/>
      <c r="C552" s="294" t="s">
        <v>749</v>
      </c>
      <c r="D552" s="295"/>
      <c r="E552" s="295"/>
      <c r="F552" s="295"/>
      <c r="G552" s="29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52"/>
      <c r="Z552" s="52"/>
      <c r="AA552" s="52"/>
      <c r="AB552" s="52"/>
      <c r="AC552" s="52"/>
      <c r="AD552" s="52"/>
      <c r="AE552" s="52"/>
      <c r="AF552" s="52"/>
      <c r="AG552" s="52" t="s">
        <v>642</v>
      </c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</row>
    <row r="553" spans="1:60" outlineLevel="1" x14ac:dyDescent="0.2">
      <c r="A553" s="31"/>
      <c r="B553" s="32"/>
      <c r="C553" s="294" t="s">
        <v>697</v>
      </c>
      <c r="D553" s="295"/>
      <c r="E553" s="295"/>
      <c r="F553" s="295"/>
      <c r="G553" s="29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52"/>
      <c r="Z553" s="52"/>
      <c r="AA553" s="52"/>
      <c r="AB553" s="52"/>
      <c r="AC553" s="52"/>
      <c r="AD553" s="52"/>
      <c r="AE553" s="52"/>
      <c r="AF553" s="52"/>
      <c r="AG553" s="52" t="s">
        <v>642</v>
      </c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</row>
    <row r="554" spans="1:60" outlineLevel="1" x14ac:dyDescent="0.2">
      <c r="A554" s="31"/>
      <c r="B554" s="32"/>
      <c r="C554" s="294" t="s">
        <v>698</v>
      </c>
      <c r="D554" s="295"/>
      <c r="E554" s="295"/>
      <c r="F554" s="295"/>
      <c r="G554" s="29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52"/>
      <c r="Z554" s="52"/>
      <c r="AA554" s="52"/>
      <c r="AB554" s="52"/>
      <c r="AC554" s="52"/>
      <c r="AD554" s="52"/>
      <c r="AE554" s="52"/>
      <c r="AF554" s="52"/>
      <c r="AG554" s="52" t="s">
        <v>642</v>
      </c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</row>
    <row r="555" spans="1:60" outlineLevel="1" x14ac:dyDescent="0.2">
      <c r="A555" s="31"/>
      <c r="B555" s="32"/>
      <c r="C555" s="294" t="s">
        <v>699</v>
      </c>
      <c r="D555" s="295"/>
      <c r="E555" s="295"/>
      <c r="F555" s="295"/>
      <c r="G555" s="29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52"/>
      <c r="Z555" s="52"/>
      <c r="AA555" s="52"/>
      <c r="AB555" s="52"/>
      <c r="AC555" s="52"/>
      <c r="AD555" s="52"/>
      <c r="AE555" s="52"/>
      <c r="AF555" s="52"/>
      <c r="AG555" s="52" t="s">
        <v>642</v>
      </c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</row>
    <row r="556" spans="1:60" outlineLevel="1" x14ac:dyDescent="0.2">
      <c r="A556" s="31"/>
      <c r="B556" s="32"/>
      <c r="C556" s="294" t="s">
        <v>700</v>
      </c>
      <c r="D556" s="295"/>
      <c r="E556" s="295"/>
      <c r="F556" s="295"/>
      <c r="G556" s="29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52"/>
      <c r="Z556" s="52"/>
      <c r="AA556" s="52"/>
      <c r="AB556" s="52"/>
      <c r="AC556" s="52"/>
      <c r="AD556" s="52"/>
      <c r="AE556" s="52"/>
      <c r="AF556" s="52"/>
      <c r="AG556" s="52" t="s">
        <v>642</v>
      </c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</row>
    <row r="557" spans="1:60" outlineLevel="1" x14ac:dyDescent="0.2">
      <c r="A557" s="31"/>
      <c r="B557" s="32"/>
      <c r="C557" s="294" t="s">
        <v>767</v>
      </c>
      <c r="D557" s="295"/>
      <c r="E557" s="295"/>
      <c r="F557" s="295"/>
      <c r="G557" s="29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52"/>
      <c r="Z557" s="52"/>
      <c r="AA557" s="52"/>
      <c r="AB557" s="52"/>
      <c r="AC557" s="52"/>
      <c r="AD557" s="52"/>
      <c r="AE557" s="52"/>
      <c r="AF557" s="52"/>
      <c r="AG557" s="52" t="s">
        <v>642</v>
      </c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</row>
    <row r="558" spans="1:60" outlineLevel="1" x14ac:dyDescent="0.2">
      <c r="A558" s="31"/>
      <c r="B558" s="32"/>
      <c r="C558" s="294" t="s">
        <v>768</v>
      </c>
      <c r="D558" s="295"/>
      <c r="E558" s="295"/>
      <c r="F558" s="295"/>
      <c r="G558" s="29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52"/>
      <c r="Z558" s="52"/>
      <c r="AA558" s="52"/>
      <c r="AB558" s="52"/>
      <c r="AC558" s="52"/>
      <c r="AD558" s="52"/>
      <c r="AE558" s="52"/>
      <c r="AF558" s="52"/>
      <c r="AG558" s="52" t="s">
        <v>642</v>
      </c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</row>
    <row r="559" spans="1:60" outlineLevel="1" x14ac:dyDescent="0.2">
      <c r="A559" s="31"/>
      <c r="B559" s="32"/>
      <c r="C559" s="230" t="s">
        <v>652</v>
      </c>
      <c r="D559" s="33"/>
      <c r="E559" s="34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52"/>
      <c r="Z559" s="52"/>
      <c r="AA559" s="52"/>
      <c r="AB559" s="52"/>
      <c r="AC559" s="52"/>
      <c r="AD559" s="52"/>
      <c r="AE559" s="52"/>
      <c r="AF559" s="52"/>
      <c r="AG559" s="52" t="s">
        <v>358</v>
      </c>
      <c r="AH559" s="52">
        <v>0</v>
      </c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</row>
    <row r="560" spans="1:60" outlineLevel="1" x14ac:dyDescent="0.2">
      <c r="A560" s="31"/>
      <c r="B560" s="32"/>
      <c r="C560" s="230" t="s">
        <v>769</v>
      </c>
      <c r="D560" s="33"/>
      <c r="E560" s="34">
        <v>1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52"/>
      <c r="Z560" s="52"/>
      <c r="AA560" s="52"/>
      <c r="AB560" s="52"/>
      <c r="AC560" s="52"/>
      <c r="AD560" s="52"/>
      <c r="AE560" s="52"/>
      <c r="AF560" s="52"/>
      <c r="AG560" s="52" t="s">
        <v>358</v>
      </c>
      <c r="AH560" s="52">
        <v>0</v>
      </c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</row>
    <row r="561" spans="1:60" outlineLevel="1" x14ac:dyDescent="0.2">
      <c r="A561" s="24">
        <v>62</v>
      </c>
      <c r="B561" s="25" t="s">
        <v>770</v>
      </c>
      <c r="C561" s="26" t="s">
        <v>771</v>
      </c>
      <c r="D561" s="27" t="s">
        <v>640</v>
      </c>
      <c r="E561" s="28">
        <v>1</v>
      </c>
      <c r="F561" s="29"/>
      <c r="G561" s="30">
        <f>ROUND(E561*F561,2)</f>
        <v>0</v>
      </c>
      <c r="H561" s="29"/>
      <c r="I561" s="30">
        <f>ROUND(E561*H561,2)</f>
        <v>0</v>
      </c>
      <c r="J561" s="29"/>
      <c r="K561" s="30">
        <f>ROUND(E561*J561,2)</f>
        <v>0</v>
      </c>
      <c r="L561" s="30">
        <v>21</v>
      </c>
      <c r="M561" s="30">
        <f>G561*(1+L561/100)</f>
        <v>0</v>
      </c>
      <c r="N561" s="30">
        <v>0</v>
      </c>
      <c r="O561" s="30">
        <f>ROUND(E561*N561,2)</f>
        <v>0</v>
      </c>
      <c r="P561" s="30">
        <v>0</v>
      </c>
      <c r="Q561" s="30">
        <f>ROUND(E561*P561,2)</f>
        <v>0</v>
      </c>
      <c r="R561" s="30"/>
      <c r="S561" s="30" t="s">
        <v>587</v>
      </c>
      <c r="T561" s="49" t="s">
        <v>330</v>
      </c>
      <c r="U561" s="35">
        <v>0</v>
      </c>
      <c r="V561" s="35">
        <f>ROUND(E561*U561,2)</f>
        <v>0</v>
      </c>
      <c r="W561" s="35"/>
      <c r="X561" s="50"/>
      <c r="Y561" s="52"/>
      <c r="Z561" s="52"/>
      <c r="AA561" s="52"/>
      <c r="AB561" s="52"/>
      <c r="AC561" s="52"/>
      <c r="AD561" s="52"/>
      <c r="AE561" s="52"/>
      <c r="AF561" s="52"/>
      <c r="AG561" s="52" t="s">
        <v>354</v>
      </c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</row>
    <row r="562" spans="1:60" outlineLevel="1" x14ac:dyDescent="0.2">
      <c r="A562" s="31"/>
      <c r="B562" s="32"/>
      <c r="C562" s="292" t="s">
        <v>772</v>
      </c>
      <c r="D562" s="293"/>
      <c r="E562" s="293"/>
      <c r="F562" s="293"/>
      <c r="G562" s="293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52"/>
      <c r="Z562" s="52"/>
      <c r="AA562" s="52"/>
      <c r="AB562" s="52"/>
      <c r="AC562" s="52"/>
      <c r="AD562" s="52"/>
      <c r="AE562" s="52"/>
      <c r="AF562" s="52"/>
      <c r="AG562" s="52" t="s">
        <v>642</v>
      </c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</row>
    <row r="563" spans="1:60" outlineLevel="1" x14ac:dyDescent="0.2">
      <c r="A563" s="31"/>
      <c r="B563" s="32"/>
      <c r="C563" s="294" t="s">
        <v>773</v>
      </c>
      <c r="D563" s="295"/>
      <c r="E563" s="295"/>
      <c r="F563" s="295"/>
      <c r="G563" s="29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52"/>
      <c r="Z563" s="52"/>
      <c r="AA563" s="52"/>
      <c r="AB563" s="52"/>
      <c r="AC563" s="52"/>
      <c r="AD563" s="52"/>
      <c r="AE563" s="52"/>
      <c r="AF563" s="52"/>
      <c r="AG563" s="52" t="s">
        <v>642</v>
      </c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</row>
    <row r="564" spans="1:60" outlineLevel="1" x14ac:dyDescent="0.2">
      <c r="A564" s="31"/>
      <c r="B564" s="32"/>
      <c r="C564" s="294" t="s">
        <v>742</v>
      </c>
      <c r="D564" s="295"/>
      <c r="E564" s="295"/>
      <c r="F564" s="295"/>
      <c r="G564" s="29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52"/>
      <c r="Z564" s="52"/>
      <c r="AA564" s="52"/>
      <c r="AB564" s="52"/>
      <c r="AC564" s="52"/>
      <c r="AD564" s="52"/>
      <c r="AE564" s="52"/>
      <c r="AF564" s="52"/>
      <c r="AG564" s="52" t="s">
        <v>642</v>
      </c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</row>
    <row r="565" spans="1:60" outlineLevel="1" x14ac:dyDescent="0.2">
      <c r="A565" s="31"/>
      <c r="B565" s="32"/>
      <c r="C565" s="294" t="s">
        <v>774</v>
      </c>
      <c r="D565" s="295"/>
      <c r="E565" s="295"/>
      <c r="F565" s="295"/>
      <c r="G565" s="29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52"/>
      <c r="Z565" s="52"/>
      <c r="AA565" s="52"/>
      <c r="AB565" s="52"/>
      <c r="AC565" s="52"/>
      <c r="AD565" s="52"/>
      <c r="AE565" s="52"/>
      <c r="AF565" s="52"/>
      <c r="AG565" s="52" t="s">
        <v>642</v>
      </c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</row>
    <row r="566" spans="1:60" outlineLevel="1" x14ac:dyDescent="0.2">
      <c r="A566" s="31"/>
      <c r="B566" s="32"/>
      <c r="C566" s="294" t="s">
        <v>744</v>
      </c>
      <c r="D566" s="295"/>
      <c r="E566" s="295"/>
      <c r="F566" s="295"/>
      <c r="G566" s="29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52"/>
      <c r="Z566" s="52"/>
      <c r="AA566" s="52"/>
      <c r="AB566" s="52"/>
      <c r="AC566" s="52"/>
      <c r="AD566" s="52"/>
      <c r="AE566" s="52"/>
      <c r="AF566" s="52"/>
      <c r="AG566" s="52" t="s">
        <v>642</v>
      </c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</row>
    <row r="567" spans="1:60" outlineLevel="1" x14ac:dyDescent="0.2">
      <c r="A567" s="31"/>
      <c r="B567" s="32"/>
      <c r="C567" s="294" t="s">
        <v>761</v>
      </c>
      <c r="D567" s="295"/>
      <c r="E567" s="295"/>
      <c r="F567" s="295"/>
      <c r="G567" s="29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52"/>
      <c r="Z567" s="52"/>
      <c r="AA567" s="52"/>
      <c r="AB567" s="52"/>
      <c r="AC567" s="52"/>
      <c r="AD567" s="52"/>
      <c r="AE567" s="52"/>
      <c r="AF567" s="52"/>
      <c r="AG567" s="52" t="s">
        <v>642</v>
      </c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</row>
    <row r="568" spans="1:60" outlineLevel="1" x14ac:dyDescent="0.2">
      <c r="A568" s="31"/>
      <c r="B568" s="32"/>
      <c r="C568" s="294" t="s">
        <v>775</v>
      </c>
      <c r="D568" s="295"/>
      <c r="E568" s="295"/>
      <c r="F568" s="295"/>
      <c r="G568" s="29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52"/>
      <c r="Z568" s="52"/>
      <c r="AA568" s="52"/>
      <c r="AB568" s="52"/>
      <c r="AC568" s="52"/>
      <c r="AD568" s="52"/>
      <c r="AE568" s="52"/>
      <c r="AF568" s="52"/>
      <c r="AG568" s="52" t="s">
        <v>642</v>
      </c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</row>
    <row r="569" spans="1:60" outlineLevel="1" x14ac:dyDescent="0.2">
      <c r="A569" s="31"/>
      <c r="B569" s="32"/>
      <c r="C569" s="294" t="s">
        <v>763</v>
      </c>
      <c r="D569" s="295"/>
      <c r="E569" s="295"/>
      <c r="F569" s="295"/>
      <c r="G569" s="29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52"/>
      <c r="Z569" s="52"/>
      <c r="AA569" s="52"/>
      <c r="AB569" s="52"/>
      <c r="AC569" s="52"/>
      <c r="AD569" s="52"/>
      <c r="AE569" s="52"/>
      <c r="AF569" s="52"/>
      <c r="AG569" s="52" t="s">
        <v>642</v>
      </c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</row>
    <row r="570" spans="1:60" outlineLevel="1" x14ac:dyDescent="0.2">
      <c r="A570" s="31"/>
      <c r="B570" s="32"/>
      <c r="C570" s="294" t="s">
        <v>692</v>
      </c>
      <c r="D570" s="295"/>
      <c r="E570" s="295"/>
      <c r="F570" s="295"/>
      <c r="G570" s="29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52"/>
      <c r="Z570" s="52"/>
      <c r="AA570" s="52"/>
      <c r="AB570" s="52"/>
      <c r="AC570" s="52"/>
      <c r="AD570" s="52"/>
      <c r="AE570" s="52"/>
      <c r="AF570" s="52"/>
      <c r="AG570" s="52" t="s">
        <v>642</v>
      </c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</row>
    <row r="571" spans="1:60" outlineLevel="1" x14ac:dyDescent="0.2">
      <c r="A571" s="31"/>
      <c r="B571" s="32"/>
      <c r="C571" s="294" t="s">
        <v>748</v>
      </c>
      <c r="D571" s="295"/>
      <c r="E571" s="295"/>
      <c r="F571" s="295"/>
      <c r="G571" s="29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52"/>
      <c r="Z571" s="52"/>
      <c r="AA571" s="52"/>
      <c r="AB571" s="52"/>
      <c r="AC571" s="52"/>
      <c r="AD571" s="52"/>
      <c r="AE571" s="52"/>
      <c r="AF571" s="52"/>
      <c r="AG571" s="52" t="s">
        <v>642</v>
      </c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</row>
    <row r="572" spans="1:60" outlineLevel="1" x14ac:dyDescent="0.2">
      <c r="A572" s="31"/>
      <c r="B572" s="32"/>
      <c r="C572" s="294" t="s">
        <v>752</v>
      </c>
      <c r="D572" s="295"/>
      <c r="E572" s="295"/>
      <c r="F572" s="295"/>
      <c r="G572" s="29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52"/>
      <c r="Z572" s="52"/>
      <c r="AA572" s="52"/>
      <c r="AB572" s="52"/>
      <c r="AC572" s="52"/>
      <c r="AD572" s="52"/>
      <c r="AE572" s="52"/>
      <c r="AF572" s="52"/>
      <c r="AG572" s="52" t="s">
        <v>642</v>
      </c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</row>
    <row r="573" spans="1:60" outlineLevel="1" x14ac:dyDescent="0.2">
      <c r="A573" s="31"/>
      <c r="B573" s="32"/>
      <c r="C573" s="294" t="s">
        <v>776</v>
      </c>
      <c r="D573" s="295"/>
      <c r="E573" s="295"/>
      <c r="F573" s="295"/>
      <c r="G573" s="29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52"/>
      <c r="Z573" s="52"/>
      <c r="AA573" s="52"/>
      <c r="AB573" s="52"/>
      <c r="AC573" s="52"/>
      <c r="AD573" s="52"/>
      <c r="AE573" s="52"/>
      <c r="AF573" s="52"/>
      <c r="AG573" s="52" t="s">
        <v>642</v>
      </c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</row>
    <row r="574" spans="1:60" outlineLevel="1" x14ac:dyDescent="0.2">
      <c r="A574" s="31"/>
      <c r="B574" s="32"/>
      <c r="C574" s="294" t="s">
        <v>749</v>
      </c>
      <c r="D574" s="295"/>
      <c r="E574" s="295"/>
      <c r="F574" s="295"/>
      <c r="G574" s="29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52"/>
      <c r="Z574" s="52"/>
      <c r="AA574" s="52"/>
      <c r="AB574" s="52"/>
      <c r="AC574" s="52"/>
      <c r="AD574" s="52"/>
      <c r="AE574" s="52"/>
      <c r="AF574" s="52"/>
      <c r="AG574" s="52" t="s">
        <v>642</v>
      </c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</row>
    <row r="575" spans="1:60" outlineLevel="1" x14ac:dyDescent="0.2">
      <c r="A575" s="31"/>
      <c r="B575" s="32"/>
      <c r="C575" s="294" t="s">
        <v>697</v>
      </c>
      <c r="D575" s="295"/>
      <c r="E575" s="295"/>
      <c r="F575" s="295"/>
      <c r="G575" s="29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52"/>
      <c r="Z575" s="52"/>
      <c r="AA575" s="52"/>
      <c r="AB575" s="52"/>
      <c r="AC575" s="52"/>
      <c r="AD575" s="52"/>
      <c r="AE575" s="52"/>
      <c r="AF575" s="52"/>
      <c r="AG575" s="52" t="s">
        <v>642</v>
      </c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</row>
    <row r="576" spans="1:60" outlineLevel="1" x14ac:dyDescent="0.2">
      <c r="A576" s="31"/>
      <c r="B576" s="32"/>
      <c r="C576" s="294" t="s">
        <v>698</v>
      </c>
      <c r="D576" s="295"/>
      <c r="E576" s="295"/>
      <c r="F576" s="295"/>
      <c r="G576" s="29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52"/>
      <c r="Z576" s="52"/>
      <c r="AA576" s="52"/>
      <c r="AB576" s="52"/>
      <c r="AC576" s="52"/>
      <c r="AD576" s="52"/>
      <c r="AE576" s="52"/>
      <c r="AF576" s="52"/>
      <c r="AG576" s="52" t="s">
        <v>642</v>
      </c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</row>
    <row r="577" spans="1:60" outlineLevel="1" x14ac:dyDescent="0.2">
      <c r="A577" s="31"/>
      <c r="B577" s="32"/>
      <c r="C577" s="294" t="s">
        <v>699</v>
      </c>
      <c r="D577" s="295"/>
      <c r="E577" s="295"/>
      <c r="F577" s="295"/>
      <c r="G577" s="29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52"/>
      <c r="Z577" s="52"/>
      <c r="AA577" s="52"/>
      <c r="AB577" s="52"/>
      <c r="AC577" s="52"/>
      <c r="AD577" s="52"/>
      <c r="AE577" s="52"/>
      <c r="AF577" s="52"/>
      <c r="AG577" s="52" t="s">
        <v>642</v>
      </c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</row>
    <row r="578" spans="1:60" outlineLevel="1" x14ac:dyDescent="0.2">
      <c r="A578" s="31"/>
      <c r="B578" s="32"/>
      <c r="C578" s="294" t="s">
        <v>700</v>
      </c>
      <c r="D578" s="295"/>
      <c r="E578" s="295"/>
      <c r="F578" s="295"/>
      <c r="G578" s="29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52"/>
      <c r="Z578" s="52"/>
      <c r="AA578" s="52"/>
      <c r="AB578" s="52"/>
      <c r="AC578" s="52"/>
      <c r="AD578" s="52"/>
      <c r="AE578" s="52"/>
      <c r="AF578" s="52"/>
      <c r="AG578" s="52" t="s">
        <v>642</v>
      </c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</row>
    <row r="579" spans="1:60" outlineLevel="1" x14ac:dyDescent="0.2">
      <c r="A579" s="31"/>
      <c r="B579" s="32"/>
      <c r="C579" s="294" t="s">
        <v>777</v>
      </c>
      <c r="D579" s="295"/>
      <c r="E579" s="295"/>
      <c r="F579" s="295"/>
      <c r="G579" s="29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52"/>
      <c r="Z579" s="52"/>
      <c r="AA579" s="52"/>
      <c r="AB579" s="52"/>
      <c r="AC579" s="52"/>
      <c r="AD579" s="52"/>
      <c r="AE579" s="52"/>
      <c r="AF579" s="52"/>
      <c r="AG579" s="52" t="s">
        <v>642</v>
      </c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</row>
    <row r="580" spans="1:60" outlineLevel="1" x14ac:dyDescent="0.2">
      <c r="A580" s="31"/>
      <c r="B580" s="32"/>
      <c r="C580" s="294" t="s">
        <v>778</v>
      </c>
      <c r="D580" s="295"/>
      <c r="E580" s="295"/>
      <c r="F580" s="295"/>
      <c r="G580" s="29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52"/>
      <c r="Z580" s="52"/>
      <c r="AA580" s="52"/>
      <c r="AB580" s="52"/>
      <c r="AC580" s="52"/>
      <c r="AD580" s="52"/>
      <c r="AE580" s="52"/>
      <c r="AF580" s="52"/>
      <c r="AG580" s="52" t="s">
        <v>642</v>
      </c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</row>
    <row r="581" spans="1:60" outlineLevel="1" x14ac:dyDescent="0.2">
      <c r="A581" s="31"/>
      <c r="B581" s="32"/>
      <c r="C581" s="230" t="s">
        <v>652</v>
      </c>
      <c r="D581" s="33"/>
      <c r="E581" s="34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52"/>
      <c r="Z581" s="52"/>
      <c r="AA581" s="52"/>
      <c r="AB581" s="52"/>
      <c r="AC581" s="52"/>
      <c r="AD581" s="52"/>
      <c r="AE581" s="52"/>
      <c r="AF581" s="52"/>
      <c r="AG581" s="52" t="s">
        <v>358</v>
      </c>
      <c r="AH581" s="52">
        <v>0</v>
      </c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</row>
    <row r="582" spans="1:60" outlineLevel="1" x14ac:dyDescent="0.2">
      <c r="A582" s="31"/>
      <c r="B582" s="32"/>
      <c r="C582" s="230" t="s">
        <v>779</v>
      </c>
      <c r="D582" s="33"/>
      <c r="E582" s="34">
        <v>1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52"/>
      <c r="Z582" s="52"/>
      <c r="AA582" s="52"/>
      <c r="AB582" s="52"/>
      <c r="AC582" s="52"/>
      <c r="AD582" s="52"/>
      <c r="AE582" s="52"/>
      <c r="AF582" s="52"/>
      <c r="AG582" s="52" t="s">
        <v>358</v>
      </c>
      <c r="AH582" s="52">
        <v>0</v>
      </c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</row>
    <row r="583" spans="1:60" outlineLevel="1" x14ac:dyDescent="0.2">
      <c r="A583" s="24">
        <v>63</v>
      </c>
      <c r="B583" s="25" t="s">
        <v>780</v>
      </c>
      <c r="C583" s="26" t="s">
        <v>781</v>
      </c>
      <c r="D583" s="27" t="s">
        <v>640</v>
      </c>
      <c r="E583" s="28">
        <v>2</v>
      </c>
      <c r="F583" s="29"/>
      <c r="G583" s="30">
        <f>ROUND(E583*F583,2)</f>
        <v>0</v>
      </c>
      <c r="H583" s="29"/>
      <c r="I583" s="30">
        <f>ROUND(E583*H583,2)</f>
        <v>0</v>
      </c>
      <c r="J583" s="29"/>
      <c r="K583" s="30">
        <f>ROUND(E583*J583,2)</f>
        <v>0</v>
      </c>
      <c r="L583" s="30">
        <v>21</v>
      </c>
      <c r="M583" s="30">
        <f>G583*(1+L583/100)</f>
        <v>0</v>
      </c>
      <c r="N583" s="30">
        <v>0</v>
      </c>
      <c r="O583" s="30">
        <f>ROUND(E583*N583,2)</f>
        <v>0</v>
      </c>
      <c r="P583" s="30">
        <v>0</v>
      </c>
      <c r="Q583" s="30">
        <f>ROUND(E583*P583,2)</f>
        <v>0</v>
      </c>
      <c r="R583" s="30"/>
      <c r="S583" s="30" t="s">
        <v>587</v>
      </c>
      <c r="T583" s="49" t="s">
        <v>330</v>
      </c>
      <c r="U583" s="35">
        <v>0</v>
      </c>
      <c r="V583" s="35">
        <f>ROUND(E583*U583,2)</f>
        <v>0</v>
      </c>
      <c r="W583" s="35"/>
      <c r="X583" s="50"/>
      <c r="Y583" s="52"/>
      <c r="Z583" s="52"/>
      <c r="AA583" s="52"/>
      <c r="AB583" s="52"/>
      <c r="AC583" s="52"/>
      <c r="AD583" s="52"/>
      <c r="AE583" s="52"/>
      <c r="AF583" s="52"/>
      <c r="AG583" s="52" t="s">
        <v>354</v>
      </c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</row>
    <row r="584" spans="1:60" outlineLevel="1" x14ac:dyDescent="0.2">
      <c r="A584" s="31"/>
      <c r="B584" s="32"/>
      <c r="C584" s="292" t="s">
        <v>782</v>
      </c>
      <c r="D584" s="293"/>
      <c r="E584" s="293"/>
      <c r="F584" s="293"/>
      <c r="G584" s="293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52"/>
      <c r="Z584" s="52"/>
      <c r="AA584" s="52"/>
      <c r="AB584" s="52"/>
      <c r="AC584" s="52"/>
      <c r="AD584" s="52"/>
      <c r="AE584" s="52"/>
      <c r="AF584" s="52"/>
      <c r="AG584" s="52" t="s">
        <v>642</v>
      </c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</row>
    <row r="585" spans="1:60" outlineLevel="1" x14ac:dyDescent="0.2">
      <c r="A585" s="31"/>
      <c r="B585" s="32"/>
      <c r="C585" s="294" t="s">
        <v>783</v>
      </c>
      <c r="D585" s="295"/>
      <c r="E585" s="295"/>
      <c r="F585" s="295"/>
      <c r="G585" s="29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52"/>
      <c r="Z585" s="52"/>
      <c r="AA585" s="52"/>
      <c r="AB585" s="52"/>
      <c r="AC585" s="52"/>
      <c r="AD585" s="52"/>
      <c r="AE585" s="52"/>
      <c r="AF585" s="52"/>
      <c r="AG585" s="52" t="s">
        <v>642</v>
      </c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</row>
    <row r="586" spans="1:60" outlineLevel="1" x14ac:dyDescent="0.2">
      <c r="A586" s="31"/>
      <c r="B586" s="32"/>
      <c r="C586" s="294" t="s">
        <v>742</v>
      </c>
      <c r="D586" s="295"/>
      <c r="E586" s="295"/>
      <c r="F586" s="295"/>
      <c r="G586" s="29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52"/>
      <c r="Z586" s="52"/>
      <c r="AA586" s="52"/>
      <c r="AB586" s="52"/>
      <c r="AC586" s="52"/>
      <c r="AD586" s="52"/>
      <c r="AE586" s="52"/>
      <c r="AF586" s="52"/>
      <c r="AG586" s="52" t="s">
        <v>642</v>
      </c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</row>
    <row r="587" spans="1:60" outlineLevel="1" x14ac:dyDescent="0.2">
      <c r="A587" s="31"/>
      <c r="B587" s="32"/>
      <c r="C587" s="294" t="s">
        <v>784</v>
      </c>
      <c r="D587" s="295"/>
      <c r="E587" s="295"/>
      <c r="F587" s="295"/>
      <c r="G587" s="29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52"/>
      <c r="Z587" s="52"/>
      <c r="AA587" s="52"/>
      <c r="AB587" s="52"/>
      <c r="AC587" s="52"/>
      <c r="AD587" s="52"/>
      <c r="AE587" s="52"/>
      <c r="AF587" s="52"/>
      <c r="AG587" s="52" t="s">
        <v>642</v>
      </c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</row>
    <row r="588" spans="1:60" outlineLevel="1" x14ac:dyDescent="0.2">
      <c r="A588" s="31"/>
      <c r="B588" s="32"/>
      <c r="C588" s="294" t="s">
        <v>785</v>
      </c>
      <c r="D588" s="295"/>
      <c r="E588" s="295"/>
      <c r="F588" s="295"/>
      <c r="G588" s="29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52"/>
      <c r="Z588" s="52"/>
      <c r="AA588" s="52"/>
      <c r="AB588" s="52"/>
      <c r="AC588" s="52"/>
      <c r="AD588" s="52"/>
      <c r="AE588" s="52"/>
      <c r="AF588" s="52"/>
      <c r="AG588" s="52" t="s">
        <v>642</v>
      </c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</row>
    <row r="589" spans="1:60" outlineLevel="1" x14ac:dyDescent="0.2">
      <c r="A589" s="31"/>
      <c r="B589" s="32"/>
      <c r="C589" s="294" t="s">
        <v>786</v>
      </c>
      <c r="D589" s="295"/>
      <c r="E589" s="295"/>
      <c r="F589" s="295"/>
      <c r="G589" s="29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52"/>
      <c r="Z589" s="52"/>
      <c r="AA589" s="52"/>
      <c r="AB589" s="52"/>
      <c r="AC589" s="52"/>
      <c r="AD589" s="52"/>
      <c r="AE589" s="52"/>
      <c r="AF589" s="52"/>
      <c r="AG589" s="52" t="s">
        <v>642</v>
      </c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</row>
    <row r="590" spans="1:60" outlineLevel="1" x14ac:dyDescent="0.2">
      <c r="A590" s="31"/>
      <c r="B590" s="32"/>
      <c r="C590" s="294" t="s">
        <v>787</v>
      </c>
      <c r="D590" s="295"/>
      <c r="E590" s="295"/>
      <c r="F590" s="295"/>
      <c r="G590" s="29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52"/>
      <c r="Z590" s="52"/>
      <c r="AA590" s="52"/>
      <c r="AB590" s="52"/>
      <c r="AC590" s="52"/>
      <c r="AD590" s="52"/>
      <c r="AE590" s="52"/>
      <c r="AF590" s="52"/>
      <c r="AG590" s="52" t="s">
        <v>642</v>
      </c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</row>
    <row r="591" spans="1:60" outlineLevel="1" x14ac:dyDescent="0.2">
      <c r="A591" s="31"/>
      <c r="B591" s="32"/>
      <c r="C591" s="294" t="s">
        <v>788</v>
      </c>
      <c r="D591" s="295"/>
      <c r="E591" s="295"/>
      <c r="F591" s="295"/>
      <c r="G591" s="29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52"/>
      <c r="Z591" s="52"/>
      <c r="AA591" s="52"/>
      <c r="AB591" s="52"/>
      <c r="AC591" s="52"/>
      <c r="AD591" s="52"/>
      <c r="AE591" s="52"/>
      <c r="AF591" s="52"/>
      <c r="AG591" s="52" t="s">
        <v>642</v>
      </c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</row>
    <row r="592" spans="1:60" outlineLevel="1" x14ac:dyDescent="0.2">
      <c r="A592" s="31"/>
      <c r="B592" s="32"/>
      <c r="C592" s="294" t="s">
        <v>789</v>
      </c>
      <c r="D592" s="295"/>
      <c r="E592" s="295"/>
      <c r="F592" s="295"/>
      <c r="G592" s="29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52"/>
      <c r="Z592" s="52"/>
      <c r="AA592" s="52"/>
      <c r="AB592" s="52"/>
      <c r="AC592" s="52"/>
      <c r="AD592" s="52"/>
      <c r="AE592" s="52"/>
      <c r="AF592" s="52"/>
      <c r="AG592" s="52" t="s">
        <v>642</v>
      </c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</row>
    <row r="593" spans="1:60" outlineLevel="1" x14ac:dyDescent="0.2">
      <c r="A593" s="31"/>
      <c r="B593" s="32"/>
      <c r="C593" s="294" t="s">
        <v>790</v>
      </c>
      <c r="D593" s="295"/>
      <c r="E593" s="295"/>
      <c r="F593" s="295"/>
      <c r="G593" s="29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52"/>
      <c r="Z593" s="52"/>
      <c r="AA593" s="52"/>
      <c r="AB593" s="52"/>
      <c r="AC593" s="52"/>
      <c r="AD593" s="52"/>
      <c r="AE593" s="52"/>
      <c r="AF593" s="52"/>
      <c r="AG593" s="52" t="s">
        <v>642</v>
      </c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</row>
    <row r="594" spans="1:60" outlineLevel="1" x14ac:dyDescent="0.2">
      <c r="A594" s="31"/>
      <c r="B594" s="32"/>
      <c r="C594" s="294" t="s">
        <v>761</v>
      </c>
      <c r="D594" s="295"/>
      <c r="E594" s="295"/>
      <c r="F594" s="295"/>
      <c r="G594" s="29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52"/>
      <c r="Z594" s="52"/>
      <c r="AA594" s="52"/>
      <c r="AB594" s="52"/>
      <c r="AC594" s="52"/>
      <c r="AD594" s="52"/>
      <c r="AE594" s="52"/>
      <c r="AF594" s="52"/>
      <c r="AG594" s="52" t="s">
        <v>642</v>
      </c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</row>
    <row r="595" spans="1:60" outlineLevel="1" x14ac:dyDescent="0.2">
      <c r="A595" s="31"/>
      <c r="B595" s="32"/>
      <c r="C595" s="294" t="s">
        <v>775</v>
      </c>
      <c r="D595" s="295"/>
      <c r="E595" s="295"/>
      <c r="F595" s="295"/>
      <c r="G595" s="29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52"/>
      <c r="Z595" s="52"/>
      <c r="AA595" s="52"/>
      <c r="AB595" s="52"/>
      <c r="AC595" s="52"/>
      <c r="AD595" s="52"/>
      <c r="AE595" s="52"/>
      <c r="AF595" s="52"/>
      <c r="AG595" s="52" t="s">
        <v>642</v>
      </c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</row>
    <row r="596" spans="1:60" outlineLevel="1" x14ac:dyDescent="0.2">
      <c r="A596" s="31"/>
      <c r="B596" s="32"/>
      <c r="C596" s="294" t="s">
        <v>791</v>
      </c>
      <c r="D596" s="295"/>
      <c r="E596" s="295"/>
      <c r="F596" s="295"/>
      <c r="G596" s="29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52"/>
      <c r="Z596" s="52"/>
      <c r="AA596" s="52"/>
      <c r="AB596" s="52"/>
      <c r="AC596" s="52"/>
      <c r="AD596" s="52"/>
      <c r="AE596" s="52"/>
      <c r="AF596" s="52"/>
      <c r="AG596" s="52" t="s">
        <v>642</v>
      </c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</row>
    <row r="597" spans="1:60" outlineLevel="1" x14ac:dyDescent="0.2">
      <c r="A597" s="31"/>
      <c r="B597" s="32"/>
      <c r="C597" s="294" t="s">
        <v>748</v>
      </c>
      <c r="D597" s="295"/>
      <c r="E597" s="295"/>
      <c r="F597" s="295"/>
      <c r="G597" s="29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52"/>
      <c r="Z597" s="52"/>
      <c r="AA597" s="52"/>
      <c r="AB597" s="52"/>
      <c r="AC597" s="52"/>
      <c r="AD597" s="52"/>
      <c r="AE597" s="52"/>
      <c r="AF597" s="52"/>
      <c r="AG597" s="52" t="s">
        <v>642</v>
      </c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</row>
    <row r="598" spans="1:60" outlineLevel="1" x14ac:dyDescent="0.2">
      <c r="A598" s="31"/>
      <c r="B598" s="32"/>
      <c r="C598" s="294" t="s">
        <v>694</v>
      </c>
      <c r="D598" s="295"/>
      <c r="E598" s="295"/>
      <c r="F598" s="295"/>
      <c r="G598" s="29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52"/>
      <c r="Z598" s="52"/>
      <c r="AA598" s="52"/>
      <c r="AB598" s="52"/>
      <c r="AC598" s="52"/>
      <c r="AD598" s="52"/>
      <c r="AE598" s="52"/>
      <c r="AF598" s="52"/>
      <c r="AG598" s="52" t="s">
        <v>642</v>
      </c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</row>
    <row r="599" spans="1:60" outlineLevel="1" x14ac:dyDescent="0.2">
      <c r="A599" s="31"/>
      <c r="B599" s="32"/>
      <c r="C599" s="230" t="s">
        <v>652</v>
      </c>
      <c r="D599" s="33"/>
      <c r="E599" s="34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52"/>
      <c r="Z599" s="52"/>
      <c r="AA599" s="52"/>
      <c r="AB599" s="52"/>
      <c r="AC599" s="52"/>
      <c r="AD599" s="52"/>
      <c r="AE599" s="52"/>
      <c r="AF599" s="52"/>
      <c r="AG599" s="52" t="s">
        <v>358</v>
      </c>
      <c r="AH599" s="52">
        <v>0</v>
      </c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</row>
    <row r="600" spans="1:60" outlineLevel="1" x14ac:dyDescent="0.2">
      <c r="A600" s="31"/>
      <c r="B600" s="32"/>
      <c r="C600" s="230" t="s">
        <v>792</v>
      </c>
      <c r="D600" s="33"/>
      <c r="E600" s="34">
        <v>2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52"/>
      <c r="Z600" s="52"/>
      <c r="AA600" s="52"/>
      <c r="AB600" s="52"/>
      <c r="AC600" s="52"/>
      <c r="AD600" s="52"/>
      <c r="AE600" s="52"/>
      <c r="AF600" s="52"/>
      <c r="AG600" s="52" t="s">
        <v>358</v>
      </c>
      <c r="AH600" s="52">
        <v>0</v>
      </c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</row>
    <row r="601" spans="1:60" outlineLevel="1" x14ac:dyDescent="0.2">
      <c r="A601" s="24">
        <v>64</v>
      </c>
      <c r="B601" s="25" t="s">
        <v>793</v>
      </c>
      <c r="C601" s="26" t="s">
        <v>794</v>
      </c>
      <c r="D601" s="27" t="s">
        <v>640</v>
      </c>
      <c r="E601" s="28">
        <v>1</v>
      </c>
      <c r="F601" s="29"/>
      <c r="G601" s="30">
        <f>ROUND(E601*F601,2)</f>
        <v>0</v>
      </c>
      <c r="H601" s="29"/>
      <c r="I601" s="30">
        <f>ROUND(E601*H601,2)</f>
        <v>0</v>
      </c>
      <c r="J601" s="29"/>
      <c r="K601" s="30">
        <f>ROUND(E601*J601,2)</f>
        <v>0</v>
      </c>
      <c r="L601" s="30">
        <v>21</v>
      </c>
      <c r="M601" s="30">
        <f>G601*(1+L601/100)</f>
        <v>0</v>
      </c>
      <c r="N601" s="30">
        <v>0</v>
      </c>
      <c r="O601" s="30">
        <f>ROUND(E601*N601,2)</f>
        <v>0</v>
      </c>
      <c r="P601" s="30">
        <v>0</v>
      </c>
      <c r="Q601" s="30">
        <f>ROUND(E601*P601,2)</f>
        <v>0</v>
      </c>
      <c r="R601" s="30"/>
      <c r="S601" s="30" t="s">
        <v>587</v>
      </c>
      <c r="T601" s="49" t="s">
        <v>330</v>
      </c>
      <c r="U601" s="35">
        <v>0</v>
      </c>
      <c r="V601" s="35">
        <f>ROUND(E601*U601,2)</f>
        <v>0</v>
      </c>
      <c r="W601" s="35"/>
      <c r="X601" s="50"/>
      <c r="Y601" s="52"/>
      <c r="Z601" s="52"/>
      <c r="AA601" s="52"/>
      <c r="AB601" s="52"/>
      <c r="AC601" s="52"/>
      <c r="AD601" s="52"/>
      <c r="AE601" s="52"/>
      <c r="AF601" s="52"/>
      <c r="AG601" s="52" t="s">
        <v>354</v>
      </c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</row>
    <row r="602" spans="1:60" outlineLevel="1" x14ac:dyDescent="0.2">
      <c r="A602" s="31"/>
      <c r="B602" s="32"/>
      <c r="C602" s="292" t="s">
        <v>795</v>
      </c>
      <c r="D602" s="293"/>
      <c r="E602" s="293"/>
      <c r="F602" s="293"/>
      <c r="G602" s="293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52"/>
      <c r="Z602" s="52"/>
      <c r="AA602" s="52"/>
      <c r="AB602" s="52"/>
      <c r="AC602" s="52"/>
      <c r="AD602" s="52"/>
      <c r="AE602" s="52"/>
      <c r="AF602" s="52"/>
      <c r="AG602" s="52" t="s">
        <v>642</v>
      </c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</row>
    <row r="603" spans="1:60" outlineLevel="1" x14ac:dyDescent="0.2">
      <c r="A603" s="31"/>
      <c r="B603" s="32"/>
      <c r="C603" s="294" t="s">
        <v>796</v>
      </c>
      <c r="D603" s="295"/>
      <c r="E603" s="295"/>
      <c r="F603" s="295"/>
      <c r="G603" s="29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52"/>
      <c r="Z603" s="52"/>
      <c r="AA603" s="52"/>
      <c r="AB603" s="52"/>
      <c r="AC603" s="52"/>
      <c r="AD603" s="52"/>
      <c r="AE603" s="52"/>
      <c r="AF603" s="52"/>
      <c r="AG603" s="52" t="s">
        <v>642</v>
      </c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</row>
    <row r="604" spans="1:60" outlineLevel="1" x14ac:dyDescent="0.2">
      <c r="A604" s="31"/>
      <c r="B604" s="32"/>
      <c r="C604" s="294" t="s">
        <v>797</v>
      </c>
      <c r="D604" s="295"/>
      <c r="E604" s="295"/>
      <c r="F604" s="295"/>
      <c r="G604" s="29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52"/>
      <c r="Z604" s="52"/>
      <c r="AA604" s="52"/>
      <c r="AB604" s="52"/>
      <c r="AC604" s="52"/>
      <c r="AD604" s="52"/>
      <c r="AE604" s="52"/>
      <c r="AF604" s="52"/>
      <c r="AG604" s="52" t="s">
        <v>642</v>
      </c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</row>
    <row r="605" spans="1:60" outlineLevel="1" x14ac:dyDescent="0.2">
      <c r="A605" s="31"/>
      <c r="B605" s="32"/>
      <c r="C605" s="294" t="s">
        <v>798</v>
      </c>
      <c r="D605" s="295"/>
      <c r="E605" s="295"/>
      <c r="F605" s="295"/>
      <c r="G605" s="29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52"/>
      <c r="Z605" s="52"/>
      <c r="AA605" s="52"/>
      <c r="AB605" s="52"/>
      <c r="AC605" s="52"/>
      <c r="AD605" s="52"/>
      <c r="AE605" s="52"/>
      <c r="AF605" s="52"/>
      <c r="AG605" s="52" t="s">
        <v>642</v>
      </c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</row>
    <row r="606" spans="1:60" outlineLevel="1" x14ac:dyDescent="0.2">
      <c r="A606" s="31"/>
      <c r="B606" s="32"/>
      <c r="C606" s="294" t="s">
        <v>799</v>
      </c>
      <c r="D606" s="295"/>
      <c r="E606" s="295"/>
      <c r="F606" s="295"/>
      <c r="G606" s="29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52"/>
      <c r="Z606" s="52"/>
      <c r="AA606" s="52"/>
      <c r="AB606" s="52"/>
      <c r="AC606" s="52"/>
      <c r="AD606" s="52"/>
      <c r="AE606" s="52"/>
      <c r="AF606" s="52"/>
      <c r="AG606" s="52" t="s">
        <v>642</v>
      </c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</row>
    <row r="607" spans="1:60" outlineLevel="1" x14ac:dyDescent="0.2">
      <c r="A607" s="31"/>
      <c r="B607" s="32"/>
      <c r="C607" s="294" t="s">
        <v>800</v>
      </c>
      <c r="D607" s="295"/>
      <c r="E607" s="295"/>
      <c r="F607" s="295"/>
      <c r="G607" s="29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52"/>
      <c r="Z607" s="52"/>
      <c r="AA607" s="52"/>
      <c r="AB607" s="52"/>
      <c r="AC607" s="52"/>
      <c r="AD607" s="52"/>
      <c r="AE607" s="52"/>
      <c r="AF607" s="52"/>
      <c r="AG607" s="52" t="s">
        <v>642</v>
      </c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</row>
    <row r="608" spans="1:60" outlineLevel="1" x14ac:dyDescent="0.2">
      <c r="A608" s="31"/>
      <c r="B608" s="32"/>
      <c r="C608" s="294" t="s">
        <v>801</v>
      </c>
      <c r="D608" s="295"/>
      <c r="E608" s="295"/>
      <c r="F608" s="295"/>
      <c r="G608" s="29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52"/>
      <c r="Z608" s="52"/>
      <c r="AA608" s="52"/>
      <c r="AB608" s="52"/>
      <c r="AC608" s="52"/>
      <c r="AD608" s="52"/>
      <c r="AE608" s="52"/>
      <c r="AF608" s="52"/>
      <c r="AG608" s="52" t="s">
        <v>642</v>
      </c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</row>
    <row r="609" spans="1:60" outlineLevel="1" x14ac:dyDescent="0.2">
      <c r="A609" s="31"/>
      <c r="B609" s="32"/>
      <c r="C609" s="294" t="s">
        <v>788</v>
      </c>
      <c r="D609" s="295"/>
      <c r="E609" s="295"/>
      <c r="F609" s="295"/>
      <c r="G609" s="29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52"/>
      <c r="Z609" s="52"/>
      <c r="AA609" s="52"/>
      <c r="AB609" s="52"/>
      <c r="AC609" s="52"/>
      <c r="AD609" s="52"/>
      <c r="AE609" s="52"/>
      <c r="AF609" s="52"/>
      <c r="AG609" s="52" t="s">
        <v>642</v>
      </c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</row>
    <row r="610" spans="1:60" outlineLevel="1" x14ac:dyDescent="0.2">
      <c r="A610" s="31"/>
      <c r="B610" s="32"/>
      <c r="C610" s="294" t="s">
        <v>802</v>
      </c>
      <c r="D610" s="295"/>
      <c r="E610" s="295"/>
      <c r="F610" s="295"/>
      <c r="G610" s="29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52"/>
      <c r="Z610" s="52"/>
      <c r="AA610" s="52"/>
      <c r="AB610" s="52"/>
      <c r="AC610" s="52"/>
      <c r="AD610" s="52"/>
      <c r="AE610" s="52"/>
      <c r="AF610" s="52"/>
      <c r="AG610" s="52" t="s">
        <v>642</v>
      </c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</row>
    <row r="611" spans="1:60" outlineLevel="1" x14ac:dyDescent="0.2">
      <c r="A611" s="31"/>
      <c r="B611" s="32"/>
      <c r="C611" s="294" t="s">
        <v>803</v>
      </c>
      <c r="D611" s="295"/>
      <c r="E611" s="295"/>
      <c r="F611" s="295"/>
      <c r="G611" s="29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52"/>
      <c r="Z611" s="52"/>
      <c r="AA611" s="52"/>
      <c r="AB611" s="52"/>
      <c r="AC611" s="52"/>
      <c r="AD611" s="52"/>
      <c r="AE611" s="52"/>
      <c r="AF611" s="52"/>
      <c r="AG611" s="52" t="s">
        <v>642</v>
      </c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</row>
    <row r="612" spans="1:60" outlineLevel="1" x14ac:dyDescent="0.2">
      <c r="A612" s="31"/>
      <c r="B612" s="32"/>
      <c r="C612" s="294" t="s">
        <v>697</v>
      </c>
      <c r="D612" s="295"/>
      <c r="E612" s="295"/>
      <c r="F612" s="295"/>
      <c r="G612" s="29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52"/>
      <c r="Z612" s="52"/>
      <c r="AA612" s="52"/>
      <c r="AB612" s="52"/>
      <c r="AC612" s="52"/>
      <c r="AD612" s="52"/>
      <c r="AE612" s="52"/>
      <c r="AF612" s="52"/>
      <c r="AG612" s="52" t="s">
        <v>642</v>
      </c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</row>
    <row r="613" spans="1:60" outlineLevel="1" x14ac:dyDescent="0.2">
      <c r="A613" s="31"/>
      <c r="B613" s="32"/>
      <c r="C613" s="294" t="s">
        <v>698</v>
      </c>
      <c r="D613" s="295"/>
      <c r="E613" s="295"/>
      <c r="F613" s="295"/>
      <c r="G613" s="29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52"/>
      <c r="Z613" s="52"/>
      <c r="AA613" s="52"/>
      <c r="AB613" s="52"/>
      <c r="AC613" s="52"/>
      <c r="AD613" s="52"/>
      <c r="AE613" s="52"/>
      <c r="AF613" s="52"/>
      <c r="AG613" s="52" t="s">
        <v>642</v>
      </c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</row>
    <row r="614" spans="1:60" outlineLevel="1" x14ac:dyDescent="0.2">
      <c r="A614" s="31"/>
      <c r="B614" s="32"/>
      <c r="C614" s="294" t="s">
        <v>699</v>
      </c>
      <c r="D614" s="295"/>
      <c r="E614" s="295"/>
      <c r="F614" s="295"/>
      <c r="G614" s="29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52"/>
      <c r="Z614" s="52"/>
      <c r="AA614" s="52"/>
      <c r="AB614" s="52"/>
      <c r="AC614" s="52"/>
      <c r="AD614" s="52"/>
      <c r="AE614" s="52"/>
      <c r="AF614" s="52"/>
      <c r="AG614" s="52" t="s">
        <v>642</v>
      </c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</row>
    <row r="615" spans="1:60" outlineLevel="1" x14ac:dyDescent="0.2">
      <c r="A615" s="31"/>
      <c r="B615" s="32"/>
      <c r="C615" s="294" t="s">
        <v>700</v>
      </c>
      <c r="D615" s="295"/>
      <c r="E615" s="295"/>
      <c r="F615" s="295"/>
      <c r="G615" s="29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52"/>
      <c r="Z615" s="52"/>
      <c r="AA615" s="52"/>
      <c r="AB615" s="52"/>
      <c r="AC615" s="52"/>
      <c r="AD615" s="52"/>
      <c r="AE615" s="52"/>
      <c r="AF615" s="52"/>
      <c r="AG615" s="52" t="s">
        <v>642</v>
      </c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</row>
    <row r="616" spans="1:60" outlineLevel="1" x14ac:dyDescent="0.2">
      <c r="A616" s="31"/>
      <c r="B616" s="32"/>
      <c r="C616" s="230" t="s">
        <v>652</v>
      </c>
      <c r="D616" s="33"/>
      <c r="E616" s="34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52"/>
      <c r="Z616" s="52"/>
      <c r="AA616" s="52"/>
      <c r="AB616" s="52"/>
      <c r="AC616" s="52"/>
      <c r="AD616" s="52"/>
      <c r="AE616" s="52"/>
      <c r="AF616" s="52"/>
      <c r="AG616" s="52" t="s">
        <v>358</v>
      </c>
      <c r="AH616" s="52">
        <v>0</v>
      </c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</row>
    <row r="617" spans="1:60" outlineLevel="1" x14ac:dyDescent="0.2">
      <c r="A617" s="31"/>
      <c r="B617" s="32"/>
      <c r="C617" s="230" t="s">
        <v>804</v>
      </c>
      <c r="D617" s="33"/>
      <c r="E617" s="34">
        <v>1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52"/>
      <c r="Z617" s="52"/>
      <c r="AA617" s="52"/>
      <c r="AB617" s="52"/>
      <c r="AC617" s="52"/>
      <c r="AD617" s="52"/>
      <c r="AE617" s="52"/>
      <c r="AF617" s="52"/>
      <c r="AG617" s="52" t="s">
        <v>358</v>
      </c>
      <c r="AH617" s="52">
        <v>0</v>
      </c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</row>
    <row r="618" spans="1:60" outlineLevel="1" x14ac:dyDescent="0.2">
      <c r="A618" s="24">
        <v>65</v>
      </c>
      <c r="B618" s="25" t="s">
        <v>805</v>
      </c>
      <c r="C618" s="26" t="s">
        <v>806</v>
      </c>
      <c r="D618" s="27" t="s">
        <v>640</v>
      </c>
      <c r="E618" s="28">
        <v>1</v>
      </c>
      <c r="F618" s="29"/>
      <c r="G618" s="30">
        <f>ROUND(E618*F618,2)</f>
        <v>0</v>
      </c>
      <c r="H618" s="29"/>
      <c r="I618" s="30">
        <f>ROUND(E618*H618,2)</f>
        <v>0</v>
      </c>
      <c r="J618" s="29"/>
      <c r="K618" s="30">
        <f>ROUND(E618*J618,2)</f>
        <v>0</v>
      </c>
      <c r="L618" s="30">
        <v>21</v>
      </c>
      <c r="M618" s="30">
        <f>G618*(1+L618/100)</f>
        <v>0</v>
      </c>
      <c r="N618" s="30">
        <v>0</v>
      </c>
      <c r="O618" s="30">
        <f>ROUND(E618*N618,2)</f>
        <v>0</v>
      </c>
      <c r="P618" s="30">
        <v>0</v>
      </c>
      <c r="Q618" s="30">
        <f>ROUND(E618*P618,2)</f>
        <v>0</v>
      </c>
      <c r="R618" s="30"/>
      <c r="S618" s="30" t="s">
        <v>587</v>
      </c>
      <c r="T618" s="49" t="s">
        <v>330</v>
      </c>
      <c r="U618" s="35">
        <v>0</v>
      </c>
      <c r="V618" s="35">
        <f>ROUND(E618*U618,2)</f>
        <v>0</v>
      </c>
      <c r="W618" s="35"/>
      <c r="X618" s="50"/>
      <c r="Y618" s="52"/>
      <c r="Z618" s="52"/>
      <c r="AA618" s="52"/>
      <c r="AB618" s="52"/>
      <c r="AC618" s="52"/>
      <c r="AD618" s="52"/>
      <c r="AE618" s="52"/>
      <c r="AF618" s="52"/>
      <c r="AG618" s="52" t="s">
        <v>354</v>
      </c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</row>
    <row r="619" spans="1:60" outlineLevel="1" x14ac:dyDescent="0.2">
      <c r="A619" s="31"/>
      <c r="B619" s="32"/>
      <c r="C619" s="292" t="s">
        <v>795</v>
      </c>
      <c r="D619" s="293"/>
      <c r="E619" s="293"/>
      <c r="F619" s="293"/>
      <c r="G619" s="293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52"/>
      <c r="Z619" s="52"/>
      <c r="AA619" s="52"/>
      <c r="AB619" s="52"/>
      <c r="AC619" s="52"/>
      <c r="AD619" s="52"/>
      <c r="AE619" s="52"/>
      <c r="AF619" s="52"/>
      <c r="AG619" s="52" t="s">
        <v>642</v>
      </c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</row>
    <row r="620" spans="1:60" outlineLevel="1" x14ac:dyDescent="0.2">
      <c r="A620" s="31"/>
      <c r="B620" s="32"/>
      <c r="C620" s="294" t="s">
        <v>796</v>
      </c>
      <c r="D620" s="295"/>
      <c r="E620" s="295"/>
      <c r="F620" s="295"/>
      <c r="G620" s="29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52"/>
      <c r="Z620" s="52"/>
      <c r="AA620" s="52"/>
      <c r="AB620" s="52"/>
      <c r="AC620" s="52"/>
      <c r="AD620" s="52"/>
      <c r="AE620" s="52"/>
      <c r="AF620" s="52"/>
      <c r="AG620" s="52" t="s">
        <v>642</v>
      </c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</row>
    <row r="621" spans="1:60" outlineLevel="1" x14ac:dyDescent="0.2">
      <c r="A621" s="31"/>
      <c r="B621" s="32"/>
      <c r="C621" s="294" t="s">
        <v>742</v>
      </c>
      <c r="D621" s="295"/>
      <c r="E621" s="295"/>
      <c r="F621" s="295"/>
      <c r="G621" s="29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52"/>
      <c r="Z621" s="52"/>
      <c r="AA621" s="52"/>
      <c r="AB621" s="52"/>
      <c r="AC621" s="52"/>
      <c r="AD621" s="52"/>
      <c r="AE621" s="52"/>
      <c r="AF621" s="52"/>
      <c r="AG621" s="52" t="s">
        <v>642</v>
      </c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</row>
    <row r="622" spans="1:60" outlineLevel="1" x14ac:dyDescent="0.2">
      <c r="A622" s="31"/>
      <c r="B622" s="32"/>
      <c r="C622" s="294" t="s">
        <v>807</v>
      </c>
      <c r="D622" s="295"/>
      <c r="E622" s="295"/>
      <c r="F622" s="295"/>
      <c r="G622" s="29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52"/>
      <c r="Z622" s="52"/>
      <c r="AA622" s="52"/>
      <c r="AB622" s="52"/>
      <c r="AC622" s="52"/>
      <c r="AD622" s="52"/>
      <c r="AE622" s="52"/>
      <c r="AF622" s="52"/>
      <c r="AG622" s="52" t="s">
        <v>642</v>
      </c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</row>
    <row r="623" spans="1:60" outlineLevel="1" x14ac:dyDescent="0.2">
      <c r="A623" s="31"/>
      <c r="B623" s="32"/>
      <c r="C623" s="294" t="s">
        <v>798</v>
      </c>
      <c r="D623" s="295"/>
      <c r="E623" s="295"/>
      <c r="F623" s="295"/>
      <c r="G623" s="29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52"/>
      <c r="Z623" s="52"/>
      <c r="AA623" s="52"/>
      <c r="AB623" s="52"/>
      <c r="AC623" s="52"/>
      <c r="AD623" s="52"/>
      <c r="AE623" s="52"/>
      <c r="AF623" s="52"/>
      <c r="AG623" s="52" t="s">
        <v>642</v>
      </c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</row>
    <row r="624" spans="1:60" outlineLevel="1" x14ac:dyDescent="0.2">
      <c r="A624" s="31"/>
      <c r="B624" s="32"/>
      <c r="C624" s="294" t="s">
        <v>808</v>
      </c>
      <c r="D624" s="295"/>
      <c r="E624" s="295"/>
      <c r="F624" s="295"/>
      <c r="G624" s="29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52"/>
      <c r="Z624" s="52"/>
      <c r="AA624" s="52"/>
      <c r="AB624" s="52"/>
      <c r="AC624" s="52"/>
      <c r="AD624" s="52"/>
      <c r="AE624" s="52"/>
      <c r="AF624" s="52"/>
      <c r="AG624" s="52" t="s">
        <v>642</v>
      </c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</row>
    <row r="625" spans="1:60" outlineLevel="1" x14ac:dyDescent="0.2">
      <c r="A625" s="31"/>
      <c r="B625" s="32"/>
      <c r="C625" s="294" t="s">
        <v>809</v>
      </c>
      <c r="D625" s="295"/>
      <c r="E625" s="295"/>
      <c r="F625" s="295"/>
      <c r="G625" s="29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52"/>
      <c r="Z625" s="52"/>
      <c r="AA625" s="52"/>
      <c r="AB625" s="52"/>
      <c r="AC625" s="52"/>
      <c r="AD625" s="52"/>
      <c r="AE625" s="52"/>
      <c r="AF625" s="52"/>
      <c r="AG625" s="52" t="s">
        <v>642</v>
      </c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</row>
    <row r="626" spans="1:60" outlineLevel="1" x14ac:dyDescent="0.2">
      <c r="A626" s="31"/>
      <c r="B626" s="32"/>
      <c r="C626" s="294" t="s">
        <v>810</v>
      </c>
      <c r="D626" s="295"/>
      <c r="E626" s="295"/>
      <c r="F626" s="295"/>
      <c r="G626" s="29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52"/>
      <c r="Z626" s="52"/>
      <c r="AA626" s="52"/>
      <c r="AB626" s="52"/>
      <c r="AC626" s="52"/>
      <c r="AD626" s="52"/>
      <c r="AE626" s="52"/>
      <c r="AF626" s="52"/>
      <c r="AG626" s="52" t="s">
        <v>642</v>
      </c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</row>
    <row r="627" spans="1:60" outlineLevel="1" x14ac:dyDescent="0.2">
      <c r="A627" s="31"/>
      <c r="B627" s="32"/>
      <c r="C627" s="294" t="s">
        <v>811</v>
      </c>
      <c r="D627" s="295"/>
      <c r="E627" s="295"/>
      <c r="F627" s="295"/>
      <c r="G627" s="29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52"/>
      <c r="Z627" s="52"/>
      <c r="AA627" s="52"/>
      <c r="AB627" s="52"/>
      <c r="AC627" s="52"/>
      <c r="AD627" s="52"/>
      <c r="AE627" s="52"/>
      <c r="AF627" s="52"/>
      <c r="AG627" s="52" t="s">
        <v>642</v>
      </c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</row>
    <row r="628" spans="1:60" outlineLevel="1" x14ac:dyDescent="0.2">
      <c r="A628" s="31"/>
      <c r="B628" s="32"/>
      <c r="C628" s="294" t="s">
        <v>788</v>
      </c>
      <c r="D628" s="295"/>
      <c r="E628" s="295"/>
      <c r="F628" s="295"/>
      <c r="G628" s="29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52"/>
      <c r="Z628" s="52"/>
      <c r="AA628" s="52"/>
      <c r="AB628" s="52"/>
      <c r="AC628" s="52"/>
      <c r="AD628" s="52"/>
      <c r="AE628" s="52"/>
      <c r="AF628" s="52"/>
      <c r="AG628" s="52" t="s">
        <v>642</v>
      </c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</row>
    <row r="629" spans="1:60" outlineLevel="1" x14ac:dyDescent="0.2">
      <c r="A629" s="31"/>
      <c r="B629" s="32"/>
      <c r="C629" s="294" t="s">
        <v>802</v>
      </c>
      <c r="D629" s="295"/>
      <c r="E629" s="295"/>
      <c r="F629" s="295"/>
      <c r="G629" s="29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52"/>
      <c r="Z629" s="52"/>
      <c r="AA629" s="52"/>
      <c r="AB629" s="52"/>
      <c r="AC629" s="52"/>
      <c r="AD629" s="52"/>
      <c r="AE629" s="52"/>
      <c r="AF629" s="52"/>
      <c r="AG629" s="52" t="s">
        <v>642</v>
      </c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</row>
    <row r="630" spans="1:60" outlineLevel="1" x14ac:dyDescent="0.2">
      <c r="A630" s="31"/>
      <c r="B630" s="32"/>
      <c r="C630" s="294" t="s">
        <v>803</v>
      </c>
      <c r="D630" s="295"/>
      <c r="E630" s="295"/>
      <c r="F630" s="295"/>
      <c r="G630" s="29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52"/>
      <c r="Z630" s="52"/>
      <c r="AA630" s="52"/>
      <c r="AB630" s="52"/>
      <c r="AC630" s="52"/>
      <c r="AD630" s="52"/>
      <c r="AE630" s="52"/>
      <c r="AF630" s="52"/>
      <c r="AG630" s="52" t="s">
        <v>642</v>
      </c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</row>
    <row r="631" spans="1:60" outlineLevel="1" x14ac:dyDescent="0.2">
      <c r="A631" s="31"/>
      <c r="B631" s="32"/>
      <c r="C631" s="294" t="s">
        <v>697</v>
      </c>
      <c r="D631" s="295"/>
      <c r="E631" s="295"/>
      <c r="F631" s="295"/>
      <c r="G631" s="29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52"/>
      <c r="Z631" s="52"/>
      <c r="AA631" s="52"/>
      <c r="AB631" s="52"/>
      <c r="AC631" s="52"/>
      <c r="AD631" s="52"/>
      <c r="AE631" s="52"/>
      <c r="AF631" s="52"/>
      <c r="AG631" s="52" t="s">
        <v>642</v>
      </c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</row>
    <row r="632" spans="1:60" outlineLevel="1" x14ac:dyDescent="0.2">
      <c r="A632" s="31"/>
      <c r="B632" s="32"/>
      <c r="C632" s="294" t="s">
        <v>698</v>
      </c>
      <c r="D632" s="295"/>
      <c r="E632" s="295"/>
      <c r="F632" s="295"/>
      <c r="G632" s="29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52"/>
      <c r="Z632" s="52"/>
      <c r="AA632" s="52"/>
      <c r="AB632" s="52"/>
      <c r="AC632" s="52"/>
      <c r="AD632" s="52"/>
      <c r="AE632" s="52"/>
      <c r="AF632" s="52"/>
      <c r="AG632" s="52" t="s">
        <v>642</v>
      </c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</row>
    <row r="633" spans="1:60" outlineLevel="1" x14ac:dyDescent="0.2">
      <c r="A633" s="31"/>
      <c r="B633" s="32"/>
      <c r="C633" s="294" t="s">
        <v>699</v>
      </c>
      <c r="D633" s="295"/>
      <c r="E633" s="295"/>
      <c r="F633" s="295"/>
      <c r="G633" s="29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52"/>
      <c r="Z633" s="52"/>
      <c r="AA633" s="52"/>
      <c r="AB633" s="52"/>
      <c r="AC633" s="52"/>
      <c r="AD633" s="52"/>
      <c r="AE633" s="52"/>
      <c r="AF633" s="52"/>
      <c r="AG633" s="52" t="s">
        <v>642</v>
      </c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</row>
    <row r="634" spans="1:60" outlineLevel="1" x14ac:dyDescent="0.2">
      <c r="A634" s="31"/>
      <c r="B634" s="32"/>
      <c r="C634" s="294" t="s">
        <v>700</v>
      </c>
      <c r="D634" s="295"/>
      <c r="E634" s="295"/>
      <c r="F634" s="295"/>
      <c r="G634" s="29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52"/>
      <c r="Z634" s="52"/>
      <c r="AA634" s="52"/>
      <c r="AB634" s="52"/>
      <c r="AC634" s="52"/>
      <c r="AD634" s="52"/>
      <c r="AE634" s="52"/>
      <c r="AF634" s="52"/>
      <c r="AG634" s="52" t="s">
        <v>642</v>
      </c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</row>
    <row r="635" spans="1:60" outlineLevel="1" x14ac:dyDescent="0.2">
      <c r="A635" s="31"/>
      <c r="B635" s="32"/>
      <c r="C635" s="230" t="s">
        <v>652</v>
      </c>
      <c r="D635" s="33"/>
      <c r="E635" s="34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52"/>
      <c r="Z635" s="52"/>
      <c r="AA635" s="52"/>
      <c r="AB635" s="52"/>
      <c r="AC635" s="52"/>
      <c r="AD635" s="52"/>
      <c r="AE635" s="52"/>
      <c r="AF635" s="52"/>
      <c r="AG635" s="52" t="s">
        <v>358</v>
      </c>
      <c r="AH635" s="52">
        <v>0</v>
      </c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</row>
    <row r="636" spans="1:60" outlineLevel="1" x14ac:dyDescent="0.2">
      <c r="A636" s="31"/>
      <c r="B636" s="32"/>
      <c r="C636" s="230" t="s">
        <v>812</v>
      </c>
      <c r="D636" s="33"/>
      <c r="E636" s="34">
        <v>1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52"/>
      <c r="Z636" s="52"/>
      <c r="AA636" s="52"/>
      <c r="AB636" s="52"/>
      <c r="AC636" s="52"/>
      <c r="AD636" s="52"/>
      <c r="AE636" s="52"/>
      <c r="AF636" s="52"/>
      <c r="AG636" s="52" t="s">
        <v>358</v>
      </c>
      <c r="AH636" s="52">
        <v>0</v>
      </c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</row>
    <row r="637" spans="1:60" outlineLevel="1" x14ac:dyDescent="0.2">
      <c r="A637" s="24">
        <v>66</v>
      </c>
      <c r="B637" s="25" t="s">
        <v>813</v>
      </c>
      <c r="C637" s="26" t="s">
        <v>814</v>
      </c>
      <c r="D637" s="27" t="s">
        <v>640</v>
      </c>
      <c r="E637" s="28">
        <v>1</v>
      </c>
      <c r="F637" s="29"/>
      <c r="G637" s="30">
        <f>ROUND(E637*F637,2)</f>
        <v>0</v>
      </c>
      <c r="H637" s="29"/>
      <c r="I637" s="30">
        <f>ROUND(E637*H637,2)</f>
        <v>0</v>
      </c>
      <c r="J637" s="29"/>
      <c r="K637" s="30">
        <f>ROUND(E637*J637,2)</f>
        <v>0</v>
      </c>
      <c r="L637" s="30">
        <v>21</v>
      </c>
      <c r="M637" s="30">
        <f>G637*(1+L637/100)</f>
        <v>0</v>
      </c>
      <c r="N637" s="30">
        <v>0</v>
      </c>
      <c r="O637" s="30">
        <f>ROUND(E637*N637,2)</f>
        <v>0</v>
      </c>
      <c r="P637" s="30">
        <v>0</v>
      </c>
      <c r="Q637" s="30">
        <f>ROUND(E637*P637,2)</f>
        <v>0</v>
      </c>
      <c r="R637" s="30"/>
      <c r="S637" s="30" t="s">
        <v>587</v>
      </c>
      <c r="T637" s="49" t="s">
        <v>330</v>
      </c>
      <c r="U637" s="35">
        <v>0</v>
      </c>
      <c r="V637" s="35">
        <f>ROUND(E637*U637,2)</f>
        <v>0</v>
      </c>
      <c r="W637" s="35"/>
      <c r="X637" s="50"/>
      <c r="Y637" s="52"/>
      <c r="Z637" s="52"/>
      <c r="AA637" s="52"/>
      <c r="AB637" s="52"/>
      <c r="AC637" s="52"/>
      <c r="AD637" s="52"/>
      <c r="AE637" s="52"/>
      <c r="AF637" s="52"/>
      <c r="AG637" s="52" t="s">
        <v>354</v>
      </c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</row>
    <row r="638" spans="1:60" outlineLevel="1" x14ac:dyDescent="0.2">
      <c r="A638" s="31"/>
      <c r="B638" s="32"/>
      <c r="C638" s="292" t="s">
        <v>815</v>
      </c>
      <c r="D638" s="293"/>
      <c r="E638" s="293"/>
      <c r="F638" s="293"/>
      <c r="G638" s="293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52"/>
      <c r="Z638" s="52"/>
      <c r="AA638" s="52"/>
      <c r="AB638" s="52"/>
      <c r="AC638" s="52"/>
      <c r="AD638" s="52"/>
      <c r="AE638" s="52"/>
      <c r="AF638" s="52"/>
      <c r="AG638" s="52" t="s">
        <v>642</v>
      </c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</row>
    <row r="639" spans="1:60" outlineLevel="1" x14ac:dyDescent="0.2">
      <c r="A639" s="31"/>
      <c r="B639" s="32"/>
      <c r="C639" s="294" t="s">
        <v>816</v>
      </c>
      <c r="D639" s="295"/>
      <c r="E639" s="295"/>
      <c r="F639" s="295"/>
      <c r="G639" s="29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52"/>
      <c r="Z639" s="52"/>
      <c r="AA639" s="52"/>
      <c r="AB639" s="52"/>
      <c r="AC639" s="52"/>
      <c r="AD639" s="52"/>
      <c r="AE639" s="52"/>
      <c r="AF639" s="52"/>
      <c r="AG639" s="52" t="s">
        <v>642</v>
      </c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</row>
    <row r="640" spans="1:60" outlineLevel="1" x14ac:dyDescent="0.2">
      <c r="A640" s="31"/>
      <c r="B640" s="32"/>
      <c r="C640" s="294" t="s">
        <v>742</v>
      </c>
      <c r="D640" s="295"/>
      <c r="E640" s="295"/>
      <c r="F640" s="295"/>
      <c r="G640" s="29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52"/>
      <c r="Z640" s="52"/>
      <c r="AA640" s="52"/>
      <c r="AB640" s="52"/>
      <c r="AC640" s="52"/>
      <c r="AD640" s="52"/>
      <c r="AE640" s="52"/>
      <c r="AF640" s="52"/>
      <c r="AG640" s="52" t="s">
        <v>642</v>
      </c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</row>
    <row r="641" spans="1:60" outlineLevel="1" x14ac:dyDescent="0.2">
      <c r="A641" s="31"/>
      <c r="B641" s="32"/>
      <c r="C641" s="294" t="s">
        <v>817</v>
      </c>
      <c r="D641" s="295"/>
      <c r="E641" s="295"/>
      <c r="F641" s="295"/>
      <c r="G641" s="29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52"/>
      <c r="Z641" s="52"/>
      <c r="AA641" s="52"/>
      <c r="AB641" s="52"/>
      <c r="AC641" s="52"/>
      <c r="AD641" s="52"/>
      <c r="AE641" s="52"/>
      <c r="AF641" s="52"/>
      <c r="AG641" s="52" t="s">
        <v>642</v>
      </c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</row>
    <row r="642" spans="1:60" outlineLevel="1" x14ac:dyDescent="0.2">
      <c r="A642" s="31"/>
      <c r="B642" s="32"/>
      <c r="C642" s="294" t="s">
        <v>818</v>
      </c>
      <c r="D642" s="295"/>
      <c r="E642" s="295"/>
      <c r="F642" s="295"/>
      <c r="G642" s="29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52"/>
      <c r="Z642" s="52"/>
      <c r="AA642" s="52"/>
      <c r="AB642" s="52"/>
      <c r="AC642" s="52"/>
      <c r="AD642" s="52"/>
      <c r="AE642" s="52"/>
      <c r="AF642" s="52"/>
      <c r="AG642" s="52" t="s">
        <v>642</v>
      </c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</row>
    <row r="643" spans="1:60" outlineLevel="1" x14ac:dyDescent="0.2">
      <c r="A643" s="31"/>
      <c r="B643" s="32"/>
      <c r="C643" s="294" t="s">
        <v>819</v>
      </c>
      <c r="D643" s="295"/>
      <c r="E643" s="295"/>
      <c r="F643" s="295"/>
      <c r="G643" s="29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52"/>
      <c r="Z643" s="52"/>
      <c r="AA643" s="52"/>
      <c r="AB643" s="52"/>
      <c r="AC643" s="52"/>
      <c r="AD643" s="52"/>
      <c r="AE643" s="52"/>
      <c r="AF643" s="52"/>
      <c r="AG643" s="52" t="s">
        <v>642</v>
      </c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</row>
    <row r="644" spans="1:60" outlineLevel="1" x14ac:dyDescent="0.2">
      <c r="A644" s="31"/>
      <c r="B644" s="32"/>
      <c r="C644" s="294" t="s">
        <v>787</v>
      </c>
      <c r="D644" s="295"/>
      <c r="E644" s="295"/>
      <c r="F644" s="295"/>
      <c r="G644" s="29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52"/>
      <c r="Z644" s="52"/>
      <c r="AA644" s="52"/>
      <c r="AB644" s="52"/>
      <c r="AC644" s="52"/>
      <c r="AD644" s="52"/>
      <c r="AE644" s="52"/>
      <c r="AF644" s="52"/>
      <c r="AG644" s="52" t="s">
        <v>642</v>
      </c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</row>
    <row r="645" spans="1:60" outlineLevel="1" x14ac:dyDescent="0.2">
      <c r="A645" s="31"/>
      <c r="B645" s="32"/>
      <c r="C645" s="294" t="s">
        <v>788</v>
      </c>
      <c r="D645" s="295"/>
      <c r="E645" s="295"/>
      <c r="F645" s="295"/>
      <c r="G645" s="29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52"/>
      <c r="Z645" s="52"/>
      <c r="AA645" s="52"/>
      <c r="AB645" s="52"/>
      <c r="AC645" s="52"/>
      <c r="AD645" s="52"/>
      <c r="AE645" s="52"/>
      <c r="AF645" s="52"/>
      <c r="AG645" s="52" t="s">
        <v>642</v>
      </c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</row>
    <row r="646" spans="1:60" outlineLevel="1" x14ac:dyDescent="0.2">
      <c r="A646" s="31"/>
      <c r="B646" s="32"/>
      <c r="C646" s="294" t="s">
        <v>820</v>
      </c>
      <c r="D646" s="295"/>
      <c r="E646" s="295"/>
      <c r="F646" s="295"/>
      <c r="G646" s="29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52"/>
      <c r="Z646" s="52"/>
      <c r="AA646" s="52"/>
      <c r="AB646" s="52"/>
      <c r="AC646" s="52"/>
      <c r="AD646" s="52"/>
      <c r="AE646" s="52"/>
      <c r="AF646" s="52"/>
      <c r="AG646" s="52" t="s">
        <v>642</v>
      </c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</row>
    <row r="647" spans="1:60" outlineLevel="1" x14ac:dyDescent="0.2">
      <c r="A647" s="31"/>
      <c r="B647" s="32"/>
      <c r="C647" s="294" t="s">
        <v>761</v>
      </c>
      <c r="D647" s="295"/>
      <c r="E647" s="295"/>
      <c r="F647" s="295"/>
      <c r="G647" s="29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52"/>
      <c r="Z647" s="52"/>
      <c r="AA647" s="52"/>
      <c r="AB647" s="52"/>
      <c r="AC647" s="52"/>
      <c r="AD647" s="52"/>
      <c r="AE647" s="52"/>
      <c r="AF647" s="52"/>
      <c r="AG647" s="52" t="s">
        <v>642</v>
      </c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</row>
    <row r="648" spans="1:60" outlineLevel="1" x14ac:dyDescent="0.2">
      <c r="A648" s="31"/>
      <c r="B648" s="32"/>
      <c r="C648" s="294" t="s">
        <v>775</v>
      </c>
      <c r="D648" s="295"/>
      <c r="E648" s="295"/>
      <c r="F648" s="295"/>
      <c r="G648" s="29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52"/>
      <c r="Z648" s="52"/>
      <c r="AA648" s="52"/>
      <c r="AB648" s="52"/>
      <c r="AC648" s="52"/>
      <c r="AD648" s="52"/>
      <c r="AE648" s="52"/>
      <c r="AF648" s="52"/>
      <c r="AG648" s="52" t="s">
        <v>642</v>
      </c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</row>
    <row r="649" spans="1:60" outlineLevel="1" x14ac:dyDescent="0.2">
      <c r="A649" s="31"/>
      <c r="B649" s="32"/>
      <c r="C649" s="294" t="s">
        <v>748</v>
      </c>
      <c r="D649" s="295"/>
      <c r="E649" s="295"/>
      <c r="F649" s="295"/>
      <c r="G649" s="29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52"/>
      <c r="Z649" s="52"/>
      <c r="AA649" s="52"/>
      <c r="AB649" s="52"/>
      <c r="AC649" s="52"/>
      <c r="AD649" s="52"/>
      <c r="AE649" s="52"/>
      <c r="AF649" s="52"/>
      <c r="AG649" s="52" t="s">
        <v>642</v>
      </c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</row>
    <row r="650" spans="1:60" outlineLevel="1" x14ac:dyDescent="0.2">
      <c r="A650" s="31"/>
      <c r="B650" s="32"/>
      <c r="C650" s="230" t="s">
        <v>652</v>
      </c>
      <c r="D650" s="33"/>
      <c r="E650" s="34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52"/>
      <c r="Z650" s="52"/>
      <c r="AA650" s="52"/>
      <c r="AB650" s="52"/>
      <c r="AC650" s="52"/>
      <c r="AD650" s="52"/>
      <c r="AE650" s="52"/>
      <c r="AF650" s="52"/>
      <c r="AG650" s="52" t="s">
        <v>358</v>
      </c>
      <c r="AH650" s="52">
        <v>0</v>
      </c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</row>
    <row r="651" spans="1:60" outlineLevel="1" x14ac:dyDescent="0.2">
      <c r="A651" s="31"/>
      <c r="B651" s="32"/>
      <c r="C651" s="230" t="s">
        <v>821</v>
      </c>
      <c r="D651" s="33"/>
      <c r="E651" s="34">
        <v>1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52"/>
      <c r="Z651" s="52"/>
      <c r="AA651" s="52"/>
      <c r="AB651" s="52"/>
      <c r="AC651" s="52"/>
      <c r="AD651" s="52"/>
      <c r="AE651" s="52"/>
      <c r="AF651" s="52"/>
      <c r="AG651" s="52" t="s">
        <v>358</v>
      </c>
      <c r="AH651" s="52">
        <v>0</v>
      </c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</row>
    <row r="652" spans="1:60" ht="22.5" outlineLevel="1" x14ac:dyDescent="0.2">
      <c r="A652" s="24">
        <v>67</v>
      </c>
      <c r="B652" s="25" t="s">
        <v>822</v>
      </c>
      <c r="C652" s="26" t="s">
        <v>823</v>
      </c>
      <c r="D652" s="27" t="s">
        <v>640</v>
      </c>
      <c r="E652" s="28">
        <v>1</v>
      </c>
      <c r="F652" s="29"/>
      <c r="G652" s="30">
        <f>ROUND(E652*F652,2)</f>
        <v>0</v>
      </c>
      <c r="H652" s="29"/>
      <c r="I652" s="30">
        <f>ROUND(E652*H652,2)</f>
        <v>0</v>
      </c>
      <c r="J652" s="29"/>
      <c r="K652" s="30">
        <f>ROUND(E652*J652,2)</f>
        <v>0</v>
      </c>
      <c r="L652" s="30">
        <v>21</v>
      </c>
      <c r="M652" s="30">
        <f>G652*(1+L652/100)</f>
        <v>0</v>
      </c>
      <c r="N652" s="30">
        <v>0</v>
      </c>
      <c r="O652" s="30">
        <f>ROUND(E652*N652,2)</f>
        <v>0</v>
      </c>
      <c r="P652" s="30">
        <v>0</v>
      </c>
      <c r="Q652" s="30">
        <f>ROUND(E652*P652,2)</f>
        <v>0</v>
      </c>
      <c r="R652" s="30"/>
      <c r="S652" s="30" t="s">
        <v>587</v>
      </c>
      <c r="T652" s="49" t="s">
        <v>330</v>
      </c>
      <c r="U652" s="35">
        <v>0</v>
      </c>
      <c r="V652" s="35">
        <f>ROUND(E652*U652,2)</f>
        <v>0</v>
      </c>
      <c r="W652" s="35"/>
      <c r="X652" s="50"/>
      <c r="Y652" s="52"/>
      <c r="Z652" s="52"/>
      <c r="AA652" s="52"/>
      <c r="AB652" s="52"/>
      <c r="AC652" s="52"/>
      <c r="AD652" s="52"/>
      <c r="AE652" s="52"/>
      <c r="AF652" s="52"/>
      <c r="AG652" s="52" t="s">
        <v>354</v>
      </c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</row>
    <row r="653" spans="1:60" outlineLevel="1" x14ac:dyDescent="0.2">
      <c r="A653" s="31"/>
      <c r="B653" s="32"/>
      <c r="C653" s="292" t="s">
        <v>824</v>
      </c>
      <c r="D653" s="293"/>
      <c r="E653" s="293"/>
      <c r="F653" s="293"/>
      <c r="G653" s="293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52"/>
      <c r="Z653" s="52"/>
      <c r="AA653" s="52"/>
      <c r="AB653" s="52"/>
      <c r="AC653" s="52"/>
      <c r="AD653" s="52"/>
      <c r="AE653" s="52"/>
      <c r="AF653" s="52"/>
      <c r="AG653" s="52" t="s">
        <v>642</v>
      </c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</row>
    <row r="654" spans="1:60" outlineLevel="1" x14ac:dyDescent="0.2">
      <c r="A654" s="31"/>
      <c r="B654" s="32"/>
      <c r="C654" s="294" t="s">
        <v>825</v>
      </c>
      <c r="D654" s="295"/>
      <c r="E654" s="295"/>
      <c r="F654" s="295"/>
      <c r="G654" s="29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52"/>
      <c r="Z654" s="52"/>
      <c r="AA654" s="52"/>
      <c r="AB654" s="52"/>
      <c r="AC654" s="52"/>
      <c r="AD654" s="52"/>
      <c r="AE654" s="52"/>
      <c r="AF654" s="52"/>
      <c r="AG654" s="52" t="s">
        <v>642</v>
      </c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</row>
    <row r="655" spans="1:60" outlineLevel="1" x14ac:dyDescent="0.2">
      <c r="A655" s="31"/>
      <c r="B655" s="32"/>
      <c r="C655" s="294" t="s">
        <v>826</v>
      </c>
      <c r="D655" s="295"/>
      <c r="E655" s="295"/>
      <c r="F655" s="295"/>
      <c r="G655" s="29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52"/>
      <c r="Z655" s="52"/>
      <c r="AA655" s="52"/>
      <c r="AB655" s="52"/>
      <c r="AC655" s="52"/>
      <c r="AD655" s="52"/>
      <c r="AE655" s="52"/>
      <c r="AF655" s="52"/>
      <c r="AG655" s="52" t="s">
        <v>642</v>
      </c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</row>
    <row r="656" spans="1:60" outlineLevel="1" x14ac:dyDescent="0.2">
      <c r="A656" s="31"/>
      <c r="B656" s="32"/>
      <c r="C656" s="294" t="s">
        <v>827</v>
      </c>
      <c r="D656" s="295"/>
      <c r="E656" s="295"/>
      <c r="F656" s="295"/>
      <c r="G656" s="29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52"/>
      <c r="Z656" s="52"/>
      <c r="AA656" s="52"/>
      <c r="AB656" s="52"/>
      <c r="AC656" s="52"/>
      <c r="AD656" s="52"/>
      <c r="AE656" s="52"/>
      <c r="AF656" s="52"/>
      <c r="AG656" s="52" t="s">
        <v>642</v>
      </c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</row>
    <row r="657" spans="1:60" outlineLevel="1" x14ac:dyDescent="0.2">
      <c r="A657" s="31"/>
      <c r="B657" s="32"/>
      <c r="C657" s="294" t="s">
        <v>828</v>
      </c>
      <c r="D657" s="295"/>
      <c r="E657" s="295"/>
      <c r="F657" s="295"/>
      <c r="G657" s="29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52"/>
      <c r="Z657" s="52"/>
      <c r="AA657" s="52"/>
      <c r="AB657" s="52"/>
      <c r="AC657" s="52"/>
      <c r="AD657" s="52"/>
      <c r="AE657" s="52"/>
      <c r="AF657" s="52"/>
      <c r="AG657" s="52" t="s">
        <v>642</v>
      </c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</row>
    <row r="658" spans="1:60" outlineLevel="1" x14ac:dyDescent="0.2">
      <c r="A658" s="31"/>
      <c r="B658" s="32"/>
      <c r="C658" s="294" t="s">
        <v>829</v>
      </c>
      <c r="D658" s="295"/>
      <c r="E658" s="295"/>
      <c r="F658" s="295"/>
      <c r="G658" s="29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52"/>
      <c r="Z658" s="52"/>
      <c r="AA658" s="52"/>
      <c r="AB658" s="52"/>
      <c r="AC658" s="52"/>
      <c r="AD658" s="52"/>
      <c r="AE658" s="52"/>
      <c r="AF658" s="52"/>
      <c r="AG658" s="52" t="s">
        <v>642</v>
      </c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</row>
    <row r="659" spans="1:60" outlineLevel="1" x14ac:dyDescent="0.2">
      <c r="A659" s="31"/>
      <c r="B659" s="32"/>
      <c r="C659" s="294" t="s">
        <v>830</v>
      </c>
      <c r="D659" s="295"/>
      <c r="E659" s="295"/>
      <c r="F659" s="295"/>
      <c r="G659" s="29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52"/>
      <c r="Z659" s="52"/>
      <c r="AA659" s="52"/>
      <c r="AB659" s="52"/>
      <c r="AC659" s="52"/>
      <c r="AD659" s="52"/>
      <c r="AE659" s="52"/>
      <c r="AF659" s="52"/>
      <c r="AG659" s="52" t="s">
        <v>642</v>
      </c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</row>
    <row r="660" spans="1:60" outlineLevel="1" x14ac:dyDescent="0.2">
      <c r="A660" s="31"/>
      <c r="B660" s="32"/>
      <c r="C660" s="294" t="s">
        <v>831</v>
      </c>
      <c r="D660" s="295"/>
      <c r="E660" s="295"/>
      <c r="F660" s="295"/>
      <c r="G660" s="29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52"/>
      <c r="Z660" s="52"/>
      <c r="AA660" s="52"/>
      <c r="AB660" s="52"/>
      <c r="AC660" s="52"/>
      <c r="AD660" s="52"/>
      <c r="AE660" s="52"/>
      <c r="AF660" s="52"/>
      <c r="AG660" s="52" t="s">
        <v>642</v>
      </c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</row>
    <row r="661" spans="1:60" outlineLevel="1" x14ac:dyDescent="0.2">
      <c r="A661" s="31"/>
      <c r="B661" s="32"/>
      <c r="C661" s="294" t="s">
        <v>832</v>
      </c>
      <c r="D661" s="295"/>
      <c r="E661" s="295"/>
      <c r="F661" s="295"/>
      <c r="G661" s="29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52"/>
      <c r="Z661" s="52"/>
      <c r="AA661" s="52"/>
      <c r="AB661" s="52"/>
      <c r="AC661" s="52"/>
      <c r="AD661" s="52"/>
      <c r="AE661" s="52"/>
      <c r="AF661" s="52"/>
      <c r="AG661" s="52" t="s">
        <v>642</v>
      </c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</row>
    <row r="662" spans="1:60" outlineLevel="1" x14ac:dyDescent="0.2">
      <c r="A662" s="31"/>
      <c r="B662" s="32"/>
      <c r="C662" s="294" t="s">
        <v>833</v>
      </c>
      <c r="D662" s="295"/>
      <c r="E662" s="295"/>
      <c r="F662" s="295"/>
      <c r="G662" s="29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52"/>
      <c r="Z662" s="52"/>
      <c r="AA662" s="52"/>
      <c r="AB662" s="52"/>
      <c r="AC662" s="52"/>
      <c r="AD662" s="52"/>
      <c r="AE662" s="52"/>
      <c r="AF662" s="52"/>
      <c r="AG662" s="52" t="s">
        <v>642</v>
      </c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</row>
    <row r="663" spans="1:60" outlineLevel="1" x14ac:dyDescent="0.2">
      <c r="A663" s="31"/>
      <c r="B663" s="32"/>
      <c r="C663" s="294" t="s">
        <v>834</v>
      </c>
      <c r="D663" s="295"/>
      <c r="E663" s="295"/>
      <c r="F663" s="295"/>
      <c r="G663" s="29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52"/>
      <c r="Z663" s="52"/>
      <c r="AA663" s="52"/>
      <c r="AB663" s="52"/>
      <c r="AC663" s="52"/>
      <c r="AD663" s="52"/>
      <c r="AE663" s="52"/>
      <c r="AF663" s="52"/>
      <c r="AG663" s="52" t="s">
        <v>642</v>
      </c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</row>
    <row r="664" spans="1:60" outlineLevel="1" x14ac:dyDescent="0.2">
      <c r="A664" s="31"/>
      <c r="B664" s="32"/>
      <c r="C664" s="294" t="s">
        <v>835</v>
      </c>
      <c r="D664" s="295"/>
      <c r="E664" s="295"/>
      <c r="F664" s="295"/>
      <c r="G664" s="29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52"/>
      <c r="Z664" s="52"/>
      <c r="AA664" s="52"/>
      <c r="AB664" s="52"/>
      <c r="AC664" s="52"/>
      <c r="AD664" s="52"/>
      <c r="AE664" s="52"/>
      <c r="AF664" s="52"/>
      <c r="AG664" s="52" t="s">
        <v>642</v>
      </c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</row>
    <row r="665" spans="1:60" outlineLevel="1" x14ac:dyDescent="0.2">
      <c r="A665" s="31"/>
      <c r="B665" s="32"/>
      <c r="C665" s="294" t="s">
        <v>836</v>
      </c>
      <c r="D665" s="295"/>
      <c r="E665" s="295"/>
      <c r="F665" s="295"/>
      <c r="G665" s="29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52"/>
      <c r="Z665" s="52"/>
      <c r="AA665" s="52"/>
      <c r="AB665" s="52"/>
      <c r="AC665" s="52"/>
      <c r="AD665" s="52"/>
      <c r="AE665" s="52"/>
      <c r="AF665" s="52"/>
      <c r="AG665" s="52" t="s">
        <v>642</v>
      </c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</row>
    <row r="666" spans="1:60" outlineLevel="1" x14ac:dyDescent="0.2">
      <c r="A666" s="31"/>
      <c r="B666" s="32"/>
      <c r="C666" s="294" t="s">
        <v>837</v>
      </c>
      <c r="D666" s="295"/>
      <c r="E666" s="295"/>
      <c r="F666" s="295"/>
      <c r="G666" s="29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52"/>
      <c r="Z666" s="52"/>
      <c r="AA666" s="52"/>
      <c r="AB666" s="52"/>
      <c r="AC666" s="52"/>
      <c r="AD666" s="52"/>
      <c r="AE666" s="52"/>
      <c r="AF666" s="52"/>
      <c r="AG666" s="52" t="s">
        <v>642</v>
      </c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</row>
    <row r="667" spans="1:60" outlineLevel="1" x14ac:dyDescent="0.2">
      <c r="A667" s="31"/>
      <c r="B667" s="32"/>
      <c r="C667" s="294" t="s">
        <v>838</v>
      </c>
      <c r="D667" s="295"/>
      <c r="E667" s="295"/>
      <c r="F667" s="295"/>
      <c r="G667" s="29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52"/>
      <c r="Z667" s="52"/>
      <c r="AA667" s="52"/>
      <c r="AB667" s="52"/>
      <c r="AC667" s="52"/>
      <c r="AD667" s="52"/>
      <c r="AE667" s="52"/>
      <c r="AF667" s="52"/>
      <c r="AG667" s="52" t="s">
        <v>642</v>
      </c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</row>
    <row r="668" spans="1:60" outlineLevel="1" x14ac:dyDescent="0.2">
      <c r="A668" s="31"/>
      <c r="B668" s="32"/>
      <c r="C668" s="294" t="s">
        <v>839</v>
      </c>
      <c r="D668" s="295"/>
      <c r="E668" s="295"/>
      <c r="F668" s="295"/>
      <c r="G668" s="29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52"/>
      <c r="Z668" s="52"/>
      <c r="AA668" s="52"/>
      <c r="AB668" s="52"/>
      <c r="AC668" s="52"/>
      <c r="AD668" s="52"/>
      <c r="AE668" s="52"/>
      <c r="AF668" s="52"/>
      <c r="AG668" s="52" t="s">
        <v>642</v>
      </c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</row>
    <row r="669" spans="1:60" outlineLevel="1" x14ac:dyDescent="0.2">
      <c r="A669" s="31"/>
      <c r="B669" s="32"/>
      <c r="C669" s="294" t="s">
        <v>840</v>
      </c>
      <c r="D669" s="295"/>
      <c r="E669" s="295"/>
      <c r="F669" s="295"/>
      <c r="G669" s="29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52"/>
      <c r="Z669" s="52"/>
      <c r="AA669" s="52"/>
      <c r="AB669" s="52"/>
      <c r="AC669" s="52"/>
      <c r="AD669" s="52"/>
      <c r="AE669" s="52"/>
      <c r="AF669" s="52"/>
      <c r="AG669" s="52" t="s">
        <v>642</v>
      </c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</row>
    <row r="670" spans="1:60" outlineLevel="1" x14ac:dyDescent="0.2">
      <c r="A670" s="31"/>
      <c r="B670" s="32"/>
      <c r="C670" s="294" t="s">
        <v>841</v>
      </c>
      <c r="D670" s="295"/>
      <c r="E670" s="295"/>
      <c r="F670" s="295"/>
      <c r="G670" s="29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52"/>
      <c r="Z670" s="52"/>
      <c r="AA670" s="52"/>
      <c r="AB670" s="52"/>
      <c r="AC670" s="52"/>
      <c r="AD670" s="52"/>
      <c r="AE670" s="52"/>
      <c r="AF670" s="52"/>
      <c r="AG670" s="52" t="s">
        <v>642</v>
      </c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</row>
    <row r="671" spans="1:60" outlineLevel="1" x14ac:dyDescent="0.2">
      <c r="A671" s="31"/>
      <c r="B671" s="32"/>
      <c r="C671" s="294" t="s">
        <v>842</v>
      </c>
      <c r="D671" s="295"/>
      <c r="E671" s="295"/>
      <c r="F671" s="295"/>
      <c r="G671" s="29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52"/>
      <c r="Z671" s="52"/>
      <c r="AA671" s="52"/>
      <c r="AB671" s="52"/>
      <c r="AC671" s="52"/>
      <c r="AD671" s="52"/>
      <c r="AE671" s="52"/>
      <c r="AF671" s="52"/>
      <c r="AG671" s="52" t="s">
        <v>642</v>
      </c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</row>
    <row r="672" spans="1:60" outlineLevel="1" x14ac:dyDescent="0.2">
      <c r="A672" s="31"/>
      <c r="B672" s="32"/>
      <c r="C672" s="294" t="s">
        <v>843</v>
      </c>
      <c r="D672" s="295"/>
      <c r="E672" s="295"/>
      <c r="F672" s="295"/>
      <c r="G672" s="29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52"/>
      <c r="Z672" s="52"/>
      <c r="AA672" s="52"/>
      <c r="AB672" s="52"/>
      <c r="AC672" s="52"/>
      <c r="AD672" s="52"/>
      <c r="AE672" s="52"/>
      <c r="AF672" s="52"/>
      <c r="AG672" s="52" t="s">
        <v>642</v>
      </c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</row>
    <row r="673" spans="1:60" outlineLevel="1" x14ac:dyDescent="0.2">
      <c r="A673" s="31"/>
      <c r="B673" s="32"/>
      <c r="C673" s="294" t="s">
        <v>844</v>
      </c>
      <c r="D673" s="295"/>
      <c r="E673" s="295"/>
      <c r="F673" s="295"/>
      <c r="G673" s="29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52"/>
      <c r="Z673" s="52"/>
      <c r="AA673" s="52"/>
      <c r="AB673" s="52"/>
      <c r="AC673" s="52"/>
      <c r="AD673" s="52"/>
      <c r="AE673" s="52"/>
      <c r="AF673" s="52"/>
      <c r="AG673" s="52" t="s">
        <v>642</v>
      </c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</row>
    <row r="674" spans="1:60" outlineLevel="1" x14ac:dyDescent="0.2">
      <c r="A674" s="31"/>
      <c r="B674" s="32"/>
      <c r="C674" s="294" t="s">
        <v>845</v>
      </c>
      <c r="D674" s="295"/>
      <c r="E674" s="295"/>
      <c r="F674" s="295"/>
      <c r="G674" s="29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52"/>
      <c r="Z674" s="52"/>
      <c r="AA674" s="52"/>
      <c r="AB674" s="52"/>
      <c r="AC674" s="52"/>
      <c r="AD674" s="52"/>
      <c r="AE674" s="52"/>
      <c r="AF674" s="52"/>
      <c r="AG674" s="52" t="s">
        <v>642</v>
      </c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</row>
    <row r="675" spans="1:60" outlineLevel="1" x14ac:dyDescent="0.2">
      <c r="A675" s="31"/>
      <c r="B675" s="32"/>
      <c r="C675" s="294" t="s">
        <v>846</v>
      </c>
      <c r="D675" s="295"/>
      <c r="E675" s="295"/>
      <c r="F675" s="295"/>
      <c r="G675" s="29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52"/>
      <c r="Z675" s="52"/>
      <c r="AA675" s="52"/>
      <c r="AB675" s="52"/>
      <c r="AC675" s="52"/>
      <c r="AD675" s="52"/>
      <c r="AE675" s="52"/>
      <c r="AF675" s="52"/>
      <c r="AG675" s="52" t="s">
        <v>642</v>
      </c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</row>
    <row r="676" spans="1:60" outlineLevel="1" x14ac:dyDescent="0.2">
      <c r="A676" s="31"/>
      <c r="B676" s="32"/>
      <c r="C676" s="294" t="s">
        <v>847</v>
      </c>
      <c r="D676" s="295"/>
      <c r="E676" s="295"/>
      <c r="F676" s="295"/>
      <c r="G676" s="29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52"/>
      <c r="Z676" s="52"/>
      <c r="AA676" s="52"/>
      <c r="AB676" s="52"/>
      <c r="AC676" s="52"/>
      <c r="AD676" s="52"/>
      <c r="AE676" s="52"/>
      <c r="AF676" s="52"/>
      <c r="AG676" s="52" t="s">
        <v>642</v>
      </c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</row>
    <row r="677" spans="1:60" outlineLevel="1" x14ac:dyDescent="0.2">
      <c r="A677" s="31"/>
      <c r="B677" s="32"/>
      <c r="C677" s="294" t="s">
        <v>848</v>
      </c>
      <c r="D677" s="295"/>
      <c r="E677" s="295"/>
      <c r="F677" s="295"/>
      <c r="G677" s="29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52"/>
      <c r="Z677" s="52"/>
      <c r="AA677" s="52"/>
      <c r="AB677" s="52"/>
      <c r="AC677" s="52"/>
      <c r="AD677" s="52"/>
      <c r="AE677" s="52"/>
      <c r="AF677" s="52"/>
      <c r="AG677" s="52" t="s">
        <v>642</v>
      </c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</row>
    <row r="678" spans="1:60" outlineLevel="1" x14ac:dyDescent="0.2">
      <c r="A678" s="31"/>
      <c r="B678" s="32"/>
      <c r="C678" s="294" t="s">
        <v>849</v>
      </c>
      <c r="D678" s="295"/>
      <c r="E678" s="295"/>
      <c r="F678" s="295"/>
      <c r="G678" s="29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52"/>
      <c r="Z678" s="52"/>
      <c r="AA678" s="52"/>
      <c r="AB678" s="52"/>
      <c r="AC678" s="52"/>
      <c r="AD678" s="52"/>
      <c r="AE678" s="52"/>
      <c r="AF678" s="52"/>
      <c r="AG678" s="52" t="s">
        <v>642</v>
      </c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</row>
    <row r="679" spans="1:60" outlineLevel="1" x14ac:dyDescent="0.2">
      <c r="A679" s="31"/>
      <c r="B679" s="32"/>
      <c r="C679" s="294" t="s">
        <v>850</v>
      </c>
      <c r="D679" s="295"/>
      <c r="E679" s="295"/>
      <c r="F679" s="295"/>
      <c r="G679" s="29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52"/>
      <c r="Z679" s="52"/>
      <c r="AA679" s="52"/>
      <c r="AB679" s="52"/>
      <c r="AC679" s="52"/>
      <c r="AD679" s="52"/>
      <c r="AE679" s="52"/>
      <c r="AF679" s="52"/>
      <c r="AG679" s="52" t="s">
        <v>642</v>
      </c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</row>
    <row r="680" spans="1:60" outlineLevel="1" x14ac:dyDescent="0.2">
      <c r="A680" s="31"/>
      <c r="B680" s="32"/>
      <c r="C680" s="230" t="s">
        <v>652</v>
      </c>
      <c r="D680" s="33"/>
      <c r="E680" s="34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52"/>
      <c r="Z680" s="52"/>
      <c r="AA680" s="52"/>
      <c r="AB680" s="52"/>
      <c r="AC680" s="52"/>
      <c r="AD680" s="52"/>
      <c r="AE680" s="52"/>
      <c r="AF680" s="52"/>
      <c r="AG680" s="52" t="s">
        <v>358</v>
      </c>
      <c r="AH680" s="52">
        <v>0</v>
      </c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</row>
    <row r="681" spans="1:60" outlineLevel="1" x14ac:dyDescent="0.2">
      <c r="A681" s="31"/>
      <c r="B681" s="32"/>
      <c r="C681" s="230" t="s">
        <v>851</v>
      </c>
      <c r="D681" s="33"/>
      <c r="E681" s="34">
        <v>1</v>
      </c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52"/>
      <c r="Z681" s="52"/>
      <c r="AA681" s="52"/>
      <c r="AB681" s="52"/>
      <c r="AC681" s="52"/>
      <c r="AD681" s="52"/>
      <c r="AE681" s="52"/>
      <c r="AF681" s="52"/>
      <c r="AG681" s="52" t="s">
        <v>358</v>
      </c>
      <c r="AH681" s="52">
        <v>0</v>
      </c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</row>
    <row r="682" spans="1:60" ht="22.5" outlineLevel="1" x14ac:dyDescent="0.2">
      <c r="A682" s="24">
        <v>68</v>
      </c>
      <c r="B682" s="25" t="s">
        <v>852</v>
      </c>
      <c r="C682" s="26" t="s">
        <v>853</v>
      </c>
      <c r="D682" s="27" t="s">
        <v>640</v>
      </c>
      <c r="E682" s="28">
        <v>1</v>
      </c>
      <c r="F682" s="29"/>
      <c r="G682" s="30">
        <f>ROUND(E682*F682,2)</f>
        <v>0</v>
      </c>
      <c r="H682" s="29"/>
      <c r="I682" s="30">
        <f>ROUND(E682*H682,2)</f>
        <v>0</v>
      </c>
      <c r="J682" s="29"/>
      <c r="K682" s="30">
        <f>ROUND(E682*J682,2)</f>
        <v>0</v>
      </c>
      <c r="L682" s="30">
        <v>21</v>
      </c>
      <c r="M682" s="30">
        <f>G682*(1+L682/100)</f>
        <v>0</v>
      </c>
      <c r="N682" s="30">
        <v>0</v>
      </c>
      <c r="O682" s="30">
        <f>ROUND(E682*N682,2)</f>
        <v>0</v>
      </c>
      <c r="P682" s="30">
        <v>0</v>
      </c>
      <c r="Q682" s="30">
        <f>ROUND(E682*P682,2)</f>
        <v>0</v>
      </c>
      <c r="R682" s="30"/>
      <c r="S682" s="30" t="s">
        <v>587</v>
      </c>
      <c r="T682" s="49" t="s">
        <v>330</v>
      </c>
      <c r="U682" s="35">
        <v>0</v>
      </c>
      <c r="V682" s="35">
        <f>ROUND(E682*U682,2)</f>
        <v>0</v>
      </c>
      <c r="W682" s="35"/>
      <c r="X682" s="50"/>
      <c r="Y682" s="52"/>
      <c r="Z682" s="52"/>
      <c r="AA682" s="52"/>
      <c r="AB682" s="52"/>
      <c r="AC682" s="52"/>
      <c r="AD682" s="52"/>
      <c r="AE682" s="52"/>
      <c r="AF682" s="52"/>
      <c r="AG682" s="52" t="s">
        <v>354</v>
      </c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</row>
    <row r="683" spans="1:60" outlineLevel="1" x14ac:dyDescent="0.2">
      <c r="A683" s="31"/>
      <c r="B683" s="32"/>
      <c r="C683" s="292" t="s">
        <v>854</v>
      </c>
      <c r="D683" s="293"/>
      <c r="E683" s="293"/>
      <c r="F683" s="293"/>
      <c r="G683" s="293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52"/>
      <c r="Z683" s="52"/>
      <c r="AA683" s="52"/>
      <c r="AB683" s="52"/>
      <c r="AC683" s="52"/>
      <c r="AD683" s="52"/>
      <c r="AE683" s="52"/>
      <c r="AF683" s="52"/>
      <c r="AG683" s="52" t="s">
        <v>642</v>
      </c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</row>
    <row r="684" spans="1:60" outlineLevel="1" x14ac:dyDescent="0.2">
      <c r="A684" s="31"/>
      <c r="B684" s="32"/>
      <c r="C684" s="294" t="s">
        <v>855</v>
      </c>
      <c r="D684" s="295"/>
      <c r="E684" s="295"/>
      <c r="F684" s="295"/>
      <c r="G684" s="29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52"/>
      <c r="Z684" s="52"/>
      <c r="AA684" s="52"/>
      <c r="AB684" s="52"/>
      <c r="AC684" s="52"/>
      <c r="AD684" s="52"/>
      <c r="AE684" s="52"/>
      <c r="AF684" s="52"/>
      <c r="AG684" s="52" t="s">
        <v>642</v>
      </c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</row>
    <row r="685" spans="1:60" outlineLevel="1" x14ac:dyDescent="0.2">
      <c r="A685" s="31"/>
      <c r="B685" s="32"/>
      <c r="C685" s="294" t="s">
        <v>777</v>
      </c>
      <c r="D685" s="295"/>
      <c r="E685" s="295"/>
      <c r="F685" s="295"/>
      <c r="G685" s="29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52"/>
      <c r="Z685" s="52"/>
      <c r="AA685" s="52"/>
      <c r="AB685" s="52"/>
      <c r="AC685" s="52"/>
      <c r="AD685" s="52"/>
      <c r="AE685" s="52"/>
      <c r="AF685" s="52"/>
      <c r="AG685" s="52" t="s">
        <v>642</v>
      </c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</row>
    <row r="686" spans="1:60" outlineLevel="1" x14ac:dyDescent="0.2">
      <c r="A686" s="31"/>
      <c r="B686" s="32"/>
      <c r="C686" s="294" t="s">
        <v>778</v>
      </c>
      <c r="D686" s="295"/>
      <c r="E686" s="295"/>
      <c r="F686" s="295"/>
      <c r="G686" s="29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52"/>
      <c r="Z686" s="52"/>
      <c r="AA686" s="52"/>
      <c r="AB686" s="52"/>
      <c r="AC686" s="52"/>
      <c r="AD686" s="52"/>
      <c r="AE686" s="52"/>
      <c r="AF686" s="52"/>
      <c r="AG686" s="52" t="s">
        <v>642</v>
      </c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</row>
    <row r="687" spans="1:60" outlineLevel="1" x14ac:dyDescent="0.2">
      <c r="A687" s="31"/>
      <c r="B687" s="32"/>
      <c r="C687" s="294" t="s">
        <v>703</v>
      </c>
      <c r="D687" s="295"/>
      <c r="E687" s="295"/>
      <c r="F687" s="295"/>
      <c r="G687" s="29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52"/>
      <c r="Z687" s="52"/>
      <c r="AA687" s="52"/>
      <c r="AB687" s="52"/>
      <c r="AC687" s="52"/>
      <c r="AD687" s="52"/>
      <c r="AE687" s="52"/>
      <c r="AF687" s="52"/>
      <c r="AG687" s="52" t="s">
        <v>642</v>
      </c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</row>
    <row r="688" spans="1:60" outlineLevel="1" x14ac:dyDescent="0.2">
      <c r="A688" s="31"/>
      <c r="B688" s="32"/>
      <c r="C688" s="294" t="s">
        <v>710</v>
      </c>
      <c r="D688" s="295"/>
      <c r="E688" s="295"/>
      <c r="F688" s="295"/>
      <c r="G688" s="29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52"/>
      <c r="Z688" s="52"/>
      <c r="AA688" s="52"/>
      <c r="AB688" s="52"/>
      <c r="AC688" s="52"/>
      <c r="AD688" s="52"/>
      <c r="AE688" s="52"/>
      <c r="AF688" s="52"/>
      <c r="AG688" s="52" t="s">
        <v>642</v>
      </c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</row>
    <row r="689" spans="1:60" outlineLevel="1" x14ac:dyDescent="0.2">
      <c r="A689" s="31"/>
      <c r="B689" s="32"/>
      <c r="C689" s="294" t="s">
        <v>711</v>
      </c>
      <c r="D689" s="295"/>
      <c r="E689" s="295"/>
      <c r="F689" s="295"/>
      <c r="G689" s="29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52"/>
      <c r="Z689" s="52"/>
      <c r="AA689" s="52"/>
      <c r="AB689" s="52"/>
      <c r="AC689" s="52"/>
      <c r="AD689" s="52"/>
      <c r="AE689" s="52"/>
      <c r="AF689" s="52"/>
      <c r="AG689" s="52" t="s">
        <v>642</v>
      </c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</row>
    <row r="690" spans="1:60" outlineLevel="1" x14ac:dyDescent="0.2">
      <c r="A690" s="31"/>
      <c r="B690" s="32"/>
      <c r="C690" s="294" t="s">
        <v>662</v>
      </c>
      <c r="D690" s="295"/>
      <c r="E690" s="295"/>
      <c r="F690" s="295"/>
      <c r="G690" s="29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52"/>
      <c r="Z690" s="52"/>
      <c r="AA690" s="52"/>
      <c r="AB690" s="52"/>
      <c r="AC690" s="52"/>
      <c r="AD690" s="52"/>
      <c r="AE690" s="52"/>
      <c r="AF690" s="52"/>
      <c r="AG690" s="52" t="s">
        <v>642</v>
      </c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</row>
    <row r="691" spans="1:60" outlineLevel="1" x14ac:dyDescent="0.2">
      <c r="A691" s="31"/>
      <c r="B691" s="32"/>
      <c r="C691" s="294" t="s">
        <v>694</v>
      </c>
      <c r="D691" s="295"/>
      <c r="E691" s="295"/>
      <c r="F691" s="295"/>
      <c r="G691" s="29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52"/>
      <c r="Z691" s="52"/>
      <c r="AA691" s="52"/>
      <c r="AB691" s="52"/>
      <c r="AC691" s="52"/>
      <c r="AD691" s="52"/>
      <c r="AE691" s="52"/>
      <c r="AF691" s="52"/>
      <c r="AG691" s="52" t="s">
        <v>642</v>
      </c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</row>
    <row r="692" spans="1:60" outlineLevel="1" x14ac:dyDescent="0.2">
      <c r="A692" s="31"/>
      <c r="B692" s="32"/>
      <c r="C692" s="294" t="s">
        <v>693</v>
      </c>
      <c r="D692" s="295"/>
      <c r="E692" s="295"/>
      <c r="F692" s="295"/>
      <c r="G692" s="29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52"/>
      <c r="Z692" s="52"/>
      <c r="AA692" s="52"/>
      <c r="AB692" s="52"/>
      <c r="AC692" s="52"/>
      <c r="AD692" s="52"/>
      <c r="AE692" s="52"/>
      <c r="AF692" s="52"/>
      <c r="AG692" s="52" t="s">
        <v>642</v>
      </c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</row>
    <row r="693" spans="1:60" outlineLevel="1" x14ac:dyDescent="0.2">
      <c r="A693" s="31"/>
      <c r="B693" s="32"/>
      <c r="C693" s="294" t="s">
        <v>712</v>
      </c>
      <c r="D693" s="295"/>
      <c r="E693" s="295"/>
      <c r="F693" s="295"/>
      <c r="G693" s="29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52"/>
      <c r="Z693" s="52"/>
      <c r="AA693" s="52"/>
      <c r="AB693" s="52"/>
      <c r="AC693" s="52"/>
      <c r="AD693" s="52"/>
      <c r="AE693" s="52"/>
      <c r="AF693" s="52"/>
      <c r="AG693" s="52" t="s">
        <v>642</v>
      </c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</row>
    <row r="694" spans="1:60" outlineLevel="1" x14ac:dyDescent="0.2">
      <c r="A694" s="31"/>
      <c r="B694" s="32"/>
      <c r="C694" s="294" t="s">
        <v>697</v>
      </c>
      <c r="D694" s="295"/>
      <c r="E694" s="295"/>
      <c r="F694" s="295"/>
      <c r="G694" s="29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52"/>
      <c r="Z694" s="52"/>
      <c r="AA694" s="52"/>
      <c r="AB694" s="52"/>
      <c r="AC694" s="52"/>
      <c r="AD694" s="52"/>
      <c r="AE694" s="52"/>
      <c r="AF694" s="52"/>
      <c r="AG694" s="52" t="s">
        <v>642</v>
      </c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</row>
    <row r="695" spans="1:60" outlineLevel="1" x14ac:dyDescent="0.2">
      <c r="A695" s="31"/>
      <c r="B695" s="32"/>
      <c r="C695" s="294" t="s">
        <v>698</v>
      </c>
      <c r="D695" s="295"/>
      <c r="E695" s="295"/>
      <c r="F695" s="295"/>
      <c r="G695" s="29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52"/>
      <c r="Z695" s="52"/>
      <c r="AA695" s="52"/>
      <c r="AB695" s="52"/>
      <c r="AC695" s="52"/>
      <c r="AD695" s="52"/>
      <c r="AE695" s="52"/>
      <c r="AF695" s="52"/>
      <c r="AG695" s="52" t="s">
        <v>642</v>
      </c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</row>
    <row r="696" spans="1:60" outlineLevel="1" x14ac:dyDescent="0.2">
      <c r="A696" s="31"/>
      <c r="B696" s="32"/>
      <c r="C696" s="294" t="s">
        <v>699</v>
      </c>
      <c r="D696" s="295"/>
      <c r="E696" s="295"/>
      <c r="F696" s="295"/>
      <c r="G696" s="29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52"/>
      <c r="Z696" s="52"/>
      <c r="AA696" s="52"/>
      <c r="AB696" s="52"/>
      <c r="AC696" s="52"/>
      <c r="AD696" s="52"/>
      <c r="AE696" s="52"/>
      <c r="AF696" s="52"/>
      <c r="AG696" s="52" t="s">
        <v>642</v>
      </c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</row>
    <row r="697" spans="1:60" outlineLevel="1" x14ac:dyDescent="0.2">
      <c r="A697" s="31"/>
      <c r="B697" s="32"/>
      <c r="C697" s="294" t="s">
        <v>700</v>
      </c>
      <c r="D697" s="295"/>
      <c r="E697" s="295"/>
      <c r="F697" s="295"/>
      <c r="G697" s="29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52"/>
      <c r="Z697" s="52"/>
      <c r="AA697" s="52"/>
      <c r="AB697" s="52"/>
      <c r="AC697" s="52"/>
      <c r="AD697" s="52"/>
      <c r="AE697" s="52"/>
      <c r="AF697" s="52"/>
      <c r="AG697" s="52" t="s">
        <v>642</v>
      </c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</row>
    <row r="698" spans="1:60" outlineLevel="1" x14ac:dyDescent="0.2">
      <c r="A698" s="31"/>
      <c r="B698" s="32"/>
      <c r="C698" s="294" t="s">
        <v>685</v>
      </c>
      <c r="D698" s="295"/>
      <c r="E698" s="295"/>
      <c r="F698" s="295"/>
      <c r="G698" s="29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52"/>
      <c r="Z698" s="52"/>
      <c r="AA698" s="52"/>
      <c r="AB698" s="52"/>
      <c r="AC698" s="52"/>
      <c r="AD698" s="52"/>
      <c r="AE698" s="52"/>
      <c r="AF698" s="52"/>
      <c r="AG698" s="52" t="s">
        <v>642</v>
      </c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</row>
    <row r="699" spans="1:60" outlineLevel="1" x14ac:dyDescent="0.2">
      <c r="A699" s="31"/>
      <c r="B699" s="32"/>
      <c r="C699" s="294" t="s">
        <v>686</v>
      </c>
      <c r="D699" s="295"/>
      <c r="E699" s="295"/>
      <c r="F699" s="295"/>
      <c r="G699" s="29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52"/>
      <c r="Z699" s="52"/>
      <c r="AA699" s="52"/>
      <c r="AB699" s="52"/>
      <c r="AC699" s="52"/>
      <c r="AD699" s="52"/>
      <c r="AE699" s="52"/>
      <c r="AF699" s="52"/>
      <c r="AG699" s="52" t="s">
        <v>642</v>
      </c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</row>
    <row r="700" spans="1:60" outlineLevel="1" x14ac:dyDescent="0.2">
      <c r="A700" s="31"/>
      <c r="B700" s="32"/>
      <c r="C700" s="294" t="s">
        <v>718</v>
      </c>
      <c r="D700" s="295"/>
      <c r="E700" s="295"/>
      <c r="F700" s="295"/>
      <c r="G700" s="29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52"/>
      <c r="Z700" s="52"/>
      <c r="AA700" s="52"/>
      <c r="AB700" s="52"/>
      <c r="AC700" s="52"/>
      <c r="AD700" s="52"/>
      <c r="AE700" s="52"/>
      <c r="AF700" s="52"/>
      <c r="AG700" s="52" t="s">
        <v>642</v>
      </c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</row>
    <row r="701" spans="1:60" outlineLevel="1" x14ac:dyDescent="0.2">
      <c r="A701" s="31"/>
      <c r="B701" s="32"/>
      <c r="C701" s="230" t="s">
        <v>652</v>
      </c>
      <c r="D701" s="33"/>
      <c r="E701" s="34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52"/>
      <c r="Z701" s="52"/>
      <c r="AA701" s="52"/>
      <c r="AB701" s="52"/>
      <c r="AC701" s="52"/>
      <c r="AD701" s="52"/>
      <c r="AE701" s="52"/>
      <c r="AF701" s="52"/>
      <c r="AG701" s="52" t="s">
        <v>358</v>
      </c>
      <c r="AH701" s="52">
        <v>0</v>
      </c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</row>
    <row r="702" spans="1:60" outlineLevel="1" x14ac:dyDescent="0.2">
      <c r="A702" s="31"/>
      <c r="B702" s="32"/>
      <c r="C702" s="230" t="s">
        <v>856</v>
      </c>
      <c r="D702" s="33"/>
      <c r="E702" s="34">
        <v>1</v>
      </c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52"/>
      <c r="Z702" s="52"/>
      <c r="AA702" s="52"/>
      <c r="AB702" s="52"/>
      <c r="AC702" s="52"/>
      <c r="AD702" s="52"/>
      <c r="AE702" s="52"/>
      <c r="AF702" s="52"/>
      <c r="AG702" s="52" t="s">
        <v>358</v>
      </c>
      <c r="AH702" s="52">
        <v>0</v>
      </c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</row>
    <row r="703" spans="1:60" x14ac:dyDescent="0.2">
      <c r="A703" s="18" t="s">
        <v>324</v>
      </c>
      <c r="B703" s="19" t="s">
        <v>123</v>
      </c>
      <c r="C703" s="20" t="s">
        <v>124</v>
      </c>
      <c r="D703" s="21"/>
      <c r="E703" s="22"/>
      <c r="F703" s="23"/>
      <c r="G703" s="23">
        <f>SUMIF(AG704:AG714,"&lt;&gt;NOR",G704:G714)</f>
        <v>0</v>
      </c>
      <c r="H703" s="23"/>
      <c r="I703" s="23">
        <f>SUM(I704:I714)</f>
        <v>0</v>
      </c>
      <c r="J703" s="23"/>
      <c r="K703" s="23">
        <f>SUM(K704:K714)</f>
        <v>0</v>
      </c>
      <c r="L703" s="23"/>
      <c r="M703" s="23">
        <f>SUM(M704:M714)</f>
        <v>0</v>
      </c>
      <c r="N703" s="23"/>
      <c r="O703" s="23">
        <f>SUM(O704:O714)</f>
        <v>0</v>
      </c>
      <c r="P703" s="23"/>
      <c r="Q703" s="23">
        <f>SUM(Q704:Q714)</f>
        <v>0</v>
      </c>
      <c r="R703" s="23"/>
      <c r="S703" s="23"/>
      <c r="T703" s="46"/>
      <c r="U703" s="47"/>
      <c r="V703" s="47">
        <f>SUM(V704:V714)</f>
        <v>0</v>
      </c>
      <c r="W703" s="47"/>
      <c r="X703" s="46"/>
      <c r="AG703" t="s">
        <v>325</v>
      </c>
    </row>
    <row r="704" spans="1:60" outlineLevel="1" x14ac:dyDescent="0.2">
      <c r="A704" s="60">
        <v>69</v>
      </c>
      <c r="B704" s="61" t="s">
        <v>857</v>
      </c>
      <c r="C704" s="62" t="s">
        <v>858</v>
      </c>
      <c r="D704" s="63" t="s">
        <v>456</v>
      </c>
      <c r="E704" s="64">
        <v>162</v>
      </c>
      <c r="F704" s="65"/>
      <c r="G704" s="66">
        <f t="shared" ref="G704:G714" si="0">ROUND(E704*F704,2)</f>
        <v>0</v>
      </c>
      <c r="H704" s="65"/>
      <c r="I704" s="66">
        <f t="shared" ref="I704:I714" si="1">ROUND(E704*H704,2)</f>
        <v>0</v>
      </c>
      <c r="J704" s="65"/>
      <c r="K704" s="66">
        <f t="shared" ref="K704:K714" si="2">ROUND(E704*J704,2)</f>
        <v>0</v>
      </c>
      <c r="L704" s="66">
        <v>21</v>
      </c>
      <c r="M704" s="66">
        <f t="shared" ref="M704:M714" si="3">G704*(1+L704/100)</f>
        <v>0</v>
      </c>
      <c r="N704" s="66">
        <v>0</v>
      </c>
      <c r="O704" s="66">
        <f t="shared" ref="O704:O714" si="4">ROUND(E704*N704,2)</f>
        <v>0</v>
      </c>
      <c r="P704" s="66">
        <v>0</v>
      </c>
      <c r="Q704" s="66">
        <f t="shared" ref="Q704:Q714" si="5">ROUND(E704*P704,2)</f>
        <v>0</v>
      </c>
      <c r="R704" s="66"/>
      <c r="S704" s="66" t="s">
        <v>587</v>
      </c>
      <c r="T704" s="70" t="s">
        <v>330</v>
      </c>
      <c r="U704" s="35">
        <v>0</v>
      </c>
      <c r="V704" s="35">
        <f t="shared" ref="V704:V714" si="6">ROUND(E704*U704,2)</f>
        <v>0</v>
      </c>
      <c r="W704" s="35"/>
      <c r="X704" s="50"/>
      <c r="Y704" s="52"/>
      <c r="Z704" s="52"/>
      <c r="AA704" s="52"/>
      <c r="AB704" s="52"/>
      <c r="AC704" s="52"/>
      <c r="AD704" s="52"/>
      <c r="AE704" s="52"/>
      <c r="AF704" s="52"/>
      <c r="AG704" s="52" t="s">
        <v>354</v>
      </c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</row>
    <row r="705" spans="1:60" outlineLevel="1" x14ac:dyDescent="0.2">
      <c r="A705" s="60">
        <v>70</v>
      </c>
      <c r="B705" s="61" t="s">
        <v>859</v>
      </c>
      <c r="C705" s="62" t="s">
        <v>860</v>
      </c>
      <c r="D705" s="63" t="s">
        <v>380</v>
      </c>
      <c r="E705" s="64">
        <v>319</v>
      </c>
      <c r="F705" s="65"/>
      <c r="G705" s="66">
        <f t="shared" si="0"/>
        <v>0</v>
      </c>
      <c r="H705" s="65"/>
      <c r="I705" s="66">
        <f t="shared" si="1"/>
        <v>0</v>
      </c>
      <c r="J705" s="65"/>
      <c r="K705" s="66">
        <f t="shared" si="2"/>
        <v>0</v>
      </c>
      <c r="L705" s="66">
        <v>21</v>
      </c>
      <c r="M705" s="66">
        <f t="shared" si="3"/>
        <v>0</v>
      </c>
      <c r="N705" s="66">
        <v>0</v>
      </c>
      <c r="O705" s="66">
        <f t="shared" si="4"/>
        <v>0</v>
      </c>
      <c r="P705" s="66">
        <v>0</v>
      </c>
      <c r="Q705" s="66">
        <f t="shared" si="5"/>
        <v>0</v>
      </c>
      <c r="R705" s="66"/>
      <c r="S705" s="66" t="s">
        <v>587</v>
      </c>
      <c r="T705" s="70" t="s">
        <v>330</v>
      </c>
      <c r="U705" s="35">
        <v>0</v>
      </c>
      <c r="V705" s="35">
        <f t="shared" si="6"/>
        <v>0</v>
      </c>
      <c r="W705" s="35"/>
      <c r="X705" s="50"/>
      <c r="Y705" s="52"/>
      <c r="Z705" s="52"/>
      <c r="AA705" s="52"/>
      <c r="AB705" s="52"/>
      <c r="AC705" s="52"/>
      <c r="AD705" s="52"/>
      <c r="AE705" s="52"/>
      <c r="AF705" s="52"/>
      <c r="AG705" s="52" t="s">
        <v>354</v>
      </c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</row>
    <row r="706" spans="1:60" outlineLevel="1" x14ac:dyDescent="0.2">
      <c r="A706" s="60">
        <v>71</v>
      </c>
      <c r="B706" s="61" t="s">
        <v>861</v>
      </c>
      <c r="C706" s="62" t="s">
        <v>862</v>
      </c>
      <c r="D706" s="63" t="s">
        <v>456</v>
      </c>
      <c r="E706" s="64">
        <v>162</v>
      </c>
      <c r="F706" s="65"/>
      <c r="G706" s="66">
        <f t="shared" si="0"/>
        <v>0</v>
      </c>
      <c r="H706" s="65"/>
      <c r="I706" s="66">
        <f t="shared" si="1"/>
        <v>0</v>
      </c>
      <c r="J706" s="65"/>
      <c r="K706" s="66">
        <f t="shared" si="2"/>
        <v>0</v>
      </c>
      <c r="L706" s="66">
        <v>21</v>
      </c>
      <c r="M706" s="66">
        <f t="shared" si="3"/>
        <v>0</v>
      </c>
      <c r="N706" s="66">
        <v>0</v>
      </c>
      <c r="O706" s="66">
        <f t="shared" si="4"/>
        <v>0</v>
      </c>
      <c r="P706" s="66">
        <v>0</v>
      </c>
      <c r="Q706" s="66">
        <f t="shared" si="5"/>
        <v>0</v>
      </c>
      <c r="R706" s="66"/>
      <c r="S706" s="66" t="s">
        <v>587</v>
      </c>
      <c r="T706" s="70" t="s">
        <v>330</v>
      </c>
      <c r="U706" s="35">
        <v>0</v>
      </c>
      <c r="V706" s="35">
        <f t="shared" si="6"/>
        <v>0</v>
      </c>
      <c r="W706" s="35"/>
      <c r="X706" s="50"/>
      <c r="Y706" s="52"/>
      <c r="Z706" s="52"/>
      <c r="AA706" s="52"/>
      <c r="AB706" s="52"/>
      <c r="AC706" s="52"/>
      <c r="AD706" s="52"/>
      <c r="AE706" s="52"/>
      <c r="AF706" s="52"/>
      <c r="AG706" s="52" t="s">
        <v>354</v>
      </c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</row>
    <row r="707" spans="1:60" outlineLevel="1" x14ac:dyDescent="0.2">
      <c r="A707" s="60">
        <v>72</v>
      </c>
      <c r="B707" s="61" t="s">
        <v>863</v>
      </c>
      <c r="C707" s="62" t="s">
        <v>864</v>
      </c>
      <c r="D707" s="63" t="s">
        <v>640</v>
      </c>
      <c r="E707" s="64">
        <v>2</v>
      </c>
      <c r="F707" s="65"/>
      <c r="G707" s="66">
        <f t="shared" si="0"/>
        <v>0</v>
      </c>
      <c r="H707" s="65"/>
      <c r="I707" s="66">
        <f t="shared" si="1"/>
        <v>0</v>
      </c>
      <c r="J707" s="65"/>
      <c r="K707" s="66">
        <f t="shared" si="2"/>
        <v>0</v>
      </c>
      <c r="L707" s="66">
        <v>21</v>
      </c>
      <c r="M707" s="66">
        <f t="shared" si="3"/>
        <v>0</v>
      </c>
      <c r="N707" s="66">
        <v>0</v>
      </c>
      <c r="O707" s="66">
        <f t="shared" si="4"/>
        <v>0</v>
      </c>
      <c r="P707" s="66">
        <v>0</v>
      </c>
      <c r="Q707" s="66">
        <f t="shared" si="5"/>
        <v>0</v>
      </c>
      <c r="R707" s="66"/>
      <c r="S707" s="66" t="s">
        <v>587</v>
      </c>
      <c r="T707" s="70" t="s">
        <v>330</v>
      </c>
      <c r="U707" s="35">
        <v>0</v>
      </c>
      <c r="V707" s="35">
        <f t="shared" si="6"/>
        <v>0</v>
      </c>
      <c r="W707" s="35"/>
      <c r="X707" s="50"/>
      <c r="Y707" s="52"/>
      <c r="Z707" s="52"/>
      <c r="AA707" s="52"/>
      <c r="AB707" s="52"/>
      <c r="AC707" s="52"/>
      <c r="AD707" s="52"/>
      <c r="AE707" s="52"/>
      <c r="AF707" s="52"/>
      <c r="AG707" s="52" t="s">
        <v>354</v>
      </c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</row>
    <row r="708" spans="1:60" outlineLevel="1" x14ac:dyDescent="0.2">
      <c r="A708" s="60">
        <v>73</v>
      </c>
      <c r="B708" s="61" t="s">
        <v>865</v>
      </c>
      <c r="C708" s="62" t="s">
        <v>866</v>
      </c>
      <c r="D708" s="63" t="s">
        <v>456</v>
      </c>
      <c r="E708" s="64">
        <v>14</v>
      </c>
      <c r="F708" s="65"/>
      <c r="G708" s="66">
        <f t="shared" si="0"/>
        <v>0</v>
      </c>
      <c r="H708" s="65"/>
      <c r="I708" s="66">
        <f t="shared" si="1"/>
        <v>0</v>
      </c>
      <c r="J708" s="65"/>
      <c r="K708" s="66">
        <f t="shared" si="2"/>
        <v>0</v>
      </c>
      <c r="L708" s="66">
        <v>21</v>
      </c>
      <c r="M708" s="66">
        <f t="shared" si="3"/>
        <v>0</v>
      </c>
      <c r="N708" s="66">
        <v>0</v>
      </c>
      <c r="O708" s="66">
        <f t="shared" si="4"/>
        <v>0</v>
      </c>
      <c r="P708" s="66">
        <v>0</v>
      </c>
      <c r="Q708" s="66">
        <f t="shared" si="5"/>
        <v>0</v>
      </c>
      <c r="R708" s="66"/>
      <c r="S708" s="66" t="s">
        <v>587</v>
      </c>
      <c r="T708" s="70" t="s">
        <v>330</v>
      </c>
      <c r="U708" s="35">
        <v>0</v>
      </c>
      <c r="V708" s="35">
        <f t="shared" si="6"/>
        <v>0</v>
      </c>
      <c r="W708" s="35"/>
      <c r="X708" s="50"/>
      <c r="Y708" s="52"/>
      <c r="Z708" s="52"/>
      <c r="AA708" s="52"/>
      <c r="AB708" s="52"/>
      <c r="AC708" s="52"/>
      <c r="AD708" s="52"/>
      <c r="AE708" s="52"/>
      <c r="AF708" s="52"/>
      <c r="AG708" s="52" t="s">
        <v>354</v>
      </c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</row>
    <row r="709" spans="1:60" outlineLevel="1" x14ac:dyDescent="0.2">
      <c r="A709" s="60">
        <v>74</v>
      </c>
      <c r="B709" s="61" t="s">
        <v>867</v>
      </c>
      <c r="C709" s="62" t="s">
        <v>868</v>
      </c>
      <c r="D709" s="63" t="s">
        <v>456</v>
      </c>
      <c r="E709" s="64">
        <v>19.5</v>
      </c>
      <c r="F709" s="65"/>
      <c r="G709" s="66">
        <f t="shared" si="0"/>
        <v>0</v>
      </c>
      <c r="H709" s="65"/>
      <c r="I709" s="66">
        <f t="shared" si="1"/>
        <v>0</v>
      </c>
      <c r="J709" s="65"/>
      <c r="K709" s="66">
        <f t="shared" si="2"/>
        <v>0</v>
      </c>
      <c r="L709" s="66">
        <v>21</v>
      </c>
      <c r="M709" s="66">
        <f t="shared" si="3"/>
        <v>0</v>
      </c>
      <c r="N709" s="66">
        <v>0</v>
      </c>
      <c r="O709" s="66">
        <f t="shared" si="4"/>
        <v>0</v>
      </c>
      <c r="P709" s="66">
        <v>0</v>
      </c>
      <c r="Q709" s="66">
        <f t="shared" si="5"/>
        <v>0</v>
      </c>
      <c r="R709" s="66"/>
      <c r="S709" s="66" t="s">
        <v>587</v>
      </c>
      <c r="T709" s="70" t="s">
        <v>330</v>
      </c>
      <c r="U709" s="35">
        <v>0</v>
      </c>
      <c r="V709" s="35">
        <f t="shared" si="6"/>
        <v>0</v>
      </c>
      <c r="W709" s="35"/>
      <c r="X709" s="50"/>
      <c r="Y709" s="52"/>
      <c r="Z709" s="52"/>
      <c r="AA709" s="52"/>
      <c r="AB709" s="52"/>
      <c r="AC709" s="52"/>
      <c r="AD709" s="52"/>
      <c r="AE709" s="52"/>
      <c r="AF709" s="52"/>
      <c r="AG709" s="52" t="s">
        <v>354</v>
      </c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</row>
    <row r="710" spans="1:60" outlineLevel="1" x14ac:dyDescent="0.2">
      <c r="A710" s="60">
        <v>75</v>
      </c>
      <c r="B710" s="61" t="s">
        <v>869</v>
      </c>
      <c r="C710" s="62" t="s">
        <v>870</v>
      </c>
      <c r="D710" s="63" t="s">
        <v>871</v>
      </c>
      <c r="E710" s="64">
        <v>1</v>
      </c>
      <c r="F710" s="65"/>
      <c r="G710" s="66">
        <f t="shared" si="0"/>
        <v>0</v>
      </c>
      <c r="H710" s="65"/>
      <c r="I710" s="66">
        <f t="shared" si="1"/>
        <v>0</v>
      </c>
      <c r="J710" s="65"/>
      <c r="K710" s="66">
        <f t="shared" si="2"/>
        <v>0</v>
      </c>
      <c r="L710" s="66">
        <v>21</v>
      </c>
      <c r="M710" s="66">
        <f t="shared" si="3"/>
        <v>0</v>
      </c>
      <c r="N710" s="66">
        <v>0</v>
      </c>
      <c r="O710" s="66">
        <f t="shared" si="4"/>
        <v>0</v>
      </c>
      <c r="P710" s="66">
        <v>0</v>
      </c>
      <c r="Q710" s="66">
        <f t="shared" si="5"/>
        <v>0</v>
      </c>
      <c r="R710" s="66"/>
      <c r="S710" s="66" t="s">
        <v>587</v>
      </c>
      <c r="T710" s="70" t="s">
        <v>330</v>
      </c>
      <c r="U710" s="35">
        <v>0</v>
      </c>
      <c r="V710" s="35">
        <f t="shared" si="6"/>
        <v>0</v>
      </c>
      <c r="W710" s="35"/>
      <c r="X710" s="50"/>
      <c r="Y710" s="52"/>
      <c r="Z710" s="52"/>
      <c r="AA710" s="52"/>
      <c r="AB710" s="52"/>
      <c r="AC710" s="52"/>
      <c r="AD710" s="52"/>
      <c r="AE710" s="52"/>
      <c r="AF710" s="52"/>
      <c r="AG710" s="52" t="s">
        <v>354</v>
      </c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</row>
    <row r="711" spans="1:60" outlineLevel="1" x14ac:dyDescent="0.2">
      <c r="A711" s="60">
        <v>76</v>
      </c>
      <c r="B711" s="61" t="s">
        <v>872</v>
      </c>
      <c r="C711" s="62" t="s">
        <v>873</v>
      </c>
      <c r="D711" s="63" t="s">
        <v>380</v>
      </c>
      <c r="E711" s="64">
        <v>234</v>
      </c>
      <c r="F711" s="65"/>
      <c r="G711" s="66">
        <f t="shared" si="0"/>
        <v>0</v>
      </c>
      <c r="H711" s="65"/>
      <c r="I711" s="66">
        <f t="shared" si="1"/>
        <v>0</v>
      </c>
      <c r="J711" s="65"/>
      <c r="K711" s="66">
        <f t="shared" si="2"/>
        <v>0</v>
      </c>
      <c r="L711" s="66">
        <v>21</v>
      </c>
      <c r="M711" s="66">
        <f t="shared" si="3"/>
        <v>0</v>
      </c>
      <c r="N711" s="66">
        <v>0</v>
      </c>
      <c r="O711" s="66">
        <f t="shared" si="4"/>
        <v>0</v>
      </c>
      <c r="P711" s="66">
        <v>0</v>
      </c>
      <c r="Q711" s="66">
        <f t="shared" si="5"/>
        <v>0</v>
      </c>
      <c r="R711" s="66"/>
      <c r="S711" s="66" t="s">
        <v>587</v>
      </c>
      <c r="T711" s="70" t="s">
        <v>330</v>
      </c>
      <c r="U711" s="35">
        <v>0</v>
      </c>
      <c r="V711" s="35">
        <f t="shared" si="6"/>
        <v>0</v>
      </c>
      <c r="W711" s="35"/>
      <c r="X711" s="50"/>
      <c r="Y711" s="52"/>
      <c r="Z711" s="52"/>
      <c r="AA711" s="52"/>
      <c r="AB711" s="52"/>
      <c r="AC711" s="52"/>
      <c r="AD711" s="52"/>
      <c r="AE711" s="52"/>
      <c r="AF711" s="52"/>
      <c r="AG711" s="52" t="s">
        <v>354</v>
      </c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</row>
    <row r="712" spans="1:60" outlineLevel="1" x14ac:dyDescent="0.2">
      <c r="A712" s="60">
        <v>77</v>
      </c>
      <c r="B712" s="61" t="s">
        <v>874</v>
      </c>
      <c r="C712" s="62" t="s">
        <v>875</v>
      </c>
      <c r="D712" s="63" t="s">
        <v>871</v>
      </c>
      <c r="E712" s="64">
        <v>1</v>
      </c>
      <c r="F712" s="65"/>
      <c r="G712" s="66">
        <f t="shared" si="0"/>
        <v>0</v>
      </c>
      <c r="H712" s="65"/>
      <c r="I712" s="66">
        <f t="shared" si="1"/>
        <v>0</v>
      </c>
      <c r="J712" s="65"/>
      <c r="K712" s="66">
        <f t="shared" si="2"/>
        <v>0</v>
      </c>
      <c r="L712" s="66">
        <v>21</v>
      </c>
      <c r="M712" s="66">
        <f t="shared" si="3"/>
        <v>0</v>
      </c>
      <c r="N712" s="66">
        <v>0</v>
      </c>
      <c r="O712" s="66">
        <f t="shared" si="4"/>
        <v>0</v>
      </c>
      <c r="P712" s="66">
        <v>0</v>
      </c>
      <c r="Q712" s="66">
        <f t="shared" si="5"/>
        <v>0</v>
      </c>
      <c r="R712" s="66"/>
      <c r="S712" s="66" t="s">
        <v>587</v>
      </c>
      <c r="T712" s="70" t="s">
        <v>330</v>
      </c>
      <c r="U712" s="35">
        <v>0</v>
      </c>
      <c r="V712" s="35">
        <f t="shared" si="6"/>
        <v>0</v>
      </c>
      <c r="W712" s="35"/>
      <c r="X712" s="50"/>
      <c r="Y712" s="52"/>
      <c r="Z712" s="52"/>
      <c r="AA712" s="52"/>
      <c r="AB712" s="52"/>
      <c r="AC712" s="52"/>
      <c r="AD712" s="52"/>
      <c r="AE712" s="52"/>
      <c r="AF712" s="52"/>
      <c r="AG712" s="52" t="s">
        <v>354</v>
      </c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</row>
    <row r="713" spans="1:60" outlineLevel="1" x14ac:dyDescent="0.2">
      <c r="A713" s="60">
        <v>78</v>
      </c>
      <c r="B713" s="61" t="s">
        <v>876</v>
      </c>
      <c r="C713" s="62" t="s">
        <v>877</v>
      </c>
      <c r="D713" s="63" t="s">
        <v>640</v>
      </c>
      <c r="E713" s="64">
        <v>2</v>
      </c>
      <c r="F713" s="65"/>
      <c r="G713" s="66">
        <f t="shared" si="0"/>
        <v>0</v>
      </c>
      <c r="H713" s="65"/>
      <c r="I713" s="66">
        <f t="shared" si="1"/>
        <v>0</v>
      </c>
      <c r="J713" s="65"/>
      <c r="K713" s="66">
        <f t="shared" si="2"/>
        <v>0</v>
      </c>
      <c r="L713" s="66">
        <v>21</v>
      </c>
      <c r="M713" s="66">
        <f t="shared" si="3"/>
        <v>0</v>
      </c>
      <c r="N713" s="66">
        <v>0</v>
      </c>
      <c r="O713" s="66">
        <f t="shared" si="4"/>
        <v>0</v>
      </c>
      <c r="P713" s="66">
        <v>0</v>
      </c>
      <c r="Q713" s="66">
        <f t="shared" si="5"/>
        <v>0</v>
      </c>
      <c r="R713" s="66"/>
      <c r="S713" s="66" t="s">
        <v>587</v>
      </c>
      <c r="T713" s="70" t="s">
        <v>330</v>
      </c>
      <c r="U713" s="35">
        <v>0</v>
      </c>
      <c r="V713" s="35">
        <f t="shared" si="6"/>
        <v>0</v>
      </c>
      <c r="W713" s="35"/>
      <c r="X713" s="50"/>
      <c r="Y713" s="52"/>
      <c r="Z713" s="52"/>
      <c r="AA713" s="52"/>
      <c r="AB713" s="52"/>
      <c r="AC713" s="52"/>
      <c r="AD713" s="52"/>
      <c r="AE713" s="52"/>
      <c r="AF713" s="52"/>
      <c r="AG713" s="52" t="s">
        <v>354</v>
      </c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</row>
    <row r="714" spans="1:60" outlineLevel="1" x14ac:dyDescent="0.2">
      <c r="A714" s="60">
        <v>79</v>
      </c>
      <c r="B714" s="61" t="s">
        <v>878</v>
      </c>
      <c r="C714" s="62" t="s">
        <v>879</v>
      </c>
      <c r="D714" s="63" t="s">
        <v>456</v>
      </c>
      <c r="E714" s="64">
        <v>27</v>
      </c>
      <c r="F714" s="65"/>
      <c r="G714" s="66">
        <f t="shared" si="0"/>
        <v>0</v>
      </c>
      <c r="H714" s="65"/>
      <c r="I714" s="66">
        <f t="shared" si="1"/>
        <v>0</v>
      </c>
      <c r="J714" s="65"/>
      <c r="K714" s="66">
        <f t="shared" si="2"/>
        <v>0</v>
      </c>
      <c r="L714" s="66">
        <v>21</v>
      </c>
      <c r="M714" s="66">
        <f t="shared" si="3"/>
        <v>0</v>
      </c>
      <c r="N714" s="66">
        <v>0</v>
      </c>
      <c r="O714" s="66">
        <f t="shared" si="4"/>
        <v>0</v>
      </c>
      <c r="P714" s="66">
        <v>0</v>
      </c>
      <c r="Q714" s="66">
        <f t="shared" si="5"/>
        <v>0</v>
      </c>
      <c r="R714" s="66"/>
      <c r="S714" s="66" t="s">
        <v>587</v>
      </c>
      <c r="T714" s="70" t="s">
        <v>330</v>
      </c>
      <c r="U714" s="35">
        <v>0</v>
      </c>
      <c r="V714" s="35">
        <f t="shared" si="6"/>
        <v>0</v>
      </c>
      <c r="W714" s="35"/>
      <c r="X714" s="50"/>
      <c r="Y714" s="52"/>
      <c r="Z714" s="52"/>
      <c r="AA714" s="52"/>
      <c r="AB714" s="52"/>
      <c r="AC714" s="52"/>
      <c r="AD714" s="52"/>
      <c r="AE714" s="52"/>
      <c r="AF714" s="52"/>
      <c r="AG714" s="52" t="s">
        <v>354</v>
      </c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</row>
    <row r="715" spans="1:60" x14ac:dyDescent="0.2">
      <c r="A715" s="18" t="s">
        <v>324</v>
      </c>
      <c r="B715" s="19" t="s">
        <v>125</v>
      </c>
      <c r="C715" s="20" t="s">
        <v>126</v>
      </c>
      <c r="D715" s="21"/>
      <c r="E715" s="22"/>
      <c r="F715" s="23"/>
      <c r="G715" s="23">
        <f>SUMIF(AG716:AG737,"&lt;&gt;NOR",G716:G737)</f>
        <v>0</v>
      </c>
      <c r="H715" s="23"/>
      <c r="I715" s="23">
        <f>SUM(I716:I737)</f>
        <v>0</v>
      </c>
      <c r="J715" s="23"/>
      <c r="K715" s="23">
        <f>SUM(K716:K737)</f>
        <v>0</v>
      </c>
      <c r="L715" s="23"/>
      <c r="M715" s="23">
        <f>SUM(M716:M737)</f>
        <v>0</v>
      </c>
      <c r="N715" s="23"/>
      <c r="O715" s="23">
        <f>SUM(O716:O737)</f>
        <v>148.69</v>
      </c>
      <c r="P715" s="23"/>
      <c r="Q715" s="23">
        <f>SUM(Q716:Q737)</f>
        <v>0</v>
      </c>
      <c r="R715" s="23"/>
      <c r="S715" s="23"/>
      <c r="T715" s="46"/>
      <c r="U715" s="47"/>
      <c r="V715" s="47">
        <f>SUM(V716:V737)</f>
        <v>1766.2800000000002</v>
      </c>
      <c r="W715" s="47"/>
      <c r="X715" s="46"/>
      <c r="AG715" t="s">
        <v>325</v>
      </c>
    </row>
    <row r="716" spans="1:60" ht="22.5" outlineLevel="1" x14ac:dyDescent="0.2">
      <c r="A716" s="72">
        <v>80</v>
      </c>
      <c r="B716" s="73" t="s">
        <v>880</v>
      </c>
      <c r="C716" s="74" t="s">
        <v>881</v>
      </c>
      <c r="D716" s="27" t="s">
        <v>380</v>
      </c>
      <c r="E716" s="28">
        <v>894.56</v>
      </c>
      <c r="F716" s="29"/>
      <c r="G716" s="30">
        <f>ROUND(E716*F716,2)</f>
        <v>0</v>
      </c>
      <c r="H716" s="29"/>
      <c r="I716" s="30">
        <f>ROUND(E716*H716,2)</f>
        <v>0</v>
      </c>
      <c r="J716" s="29"/>
      <c r="K716" s="30">
        <f>ROUND(E716*J716,2)</f>
        <v>0</v>
      </c>
      <c r="L716" s="30">
        <v>21</v>
      </c>
      <c r="M716" s="30">
        <f>G716*(1+L716/100)</f>
        <v>0</v>
      </c>
      <c r="N716" s="30">
        <v>2.426E-2</v>
      </c>
      <c r="O716" s="30">
        <f>ROUND(E716*N716,2)</f>
        <v>21.7</v>
      </c>
      <c r="P716" s="30">
        <v>0</v>
      </c>
      <c r="Q716" s="30">
        <f>ROUND(E716*P716,2)</f>
        <v>0</v>
      </c>
      <c r="R716" s="30" t="s">
        <v>882</v>
      </c>
      <c r="S716" s="30" t="s">
        <v>329</v>
      </c>
      <c r="T716" s="49" t="s">
        <v>330</v>
      </c>
      <c r="U716" s="35">
        <v>0.155</v>
      </c>
      <c r="V716" s="35">
        <f>ROUND(E716*U716,2)</f>
        <v>138.66</v>
      </c>
      <c r="W716" s="35"/>
      <c r="X716" s="49"/>
      <c r="Y716" s="52"/>
      <c r="Z716" s="52"/>
      <c r="AA716" s="52"/>
      <c r="AB716" s="52"/>
      <c r="AC716" s="52"/>
      <c r="AD716" s="52"/>
      <c r="AE716" s="52"/>
      <c r="AF716" s="52"/>
      <c r="AG716" s="52" t="s">
        <v>354</v>
      </c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</row>
    <row r="717" spans="1:60" outlineLevel="1" x14ac:dyDescent="0.2">
      <c r="A717" s="31"/>
      <c r="B717" s="32"/>
      <c r="C717" s="288" t="s">
        <v>883</v>
      </c>
      <c r="D717" s="289"/>
      <c r="E717" s="289"/>
      <c r="F717" s="289"/>
      <c r="G717" s="289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52"/>
      <c r="Z717" s="52"/>
      <c r="AA717" s="52"/>
      <c r="AB717" s="52"/>
      <c r="AC717" s="52"/>
      <c r="AD717" s="52"/>
      <c r="AE717" s="52"/>
      <c r="AF717" s="52"/>
      <c r="AG717" s="52" t="s">
        <v>356</v>
      </c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</row>
    <row r="718" spans="1:60" outlineLevel="1" x14ac:dyDescent="0.2">
      <c r="A718" s="31"/>
      <c r="B718" s="32"/>
      <c r="C718" s="230" t="s">
        <v>884</v>
      </c>
      <c r="D718" s="33"/>
      <c r="E718" s="34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52"/>
      <c r="Z718" s="52"/>
      <c r="AA718" s="52"/>
      <c r="AB718" s="52"/>
      <c r="AC718" s="52"/>
      <c r="AD718" s="52"/>
      <c r="AE718" s="52"/>
      <c r="AF718" s="52"/>
      <c r="AG718" s="52" t="s">
        <v>358</v>
      </c>
      <c r="AH718" s="52">
        <v>0</v>
      </c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</row>
    <row r="719" spans="1:60" outlineLevel="1" x14ac:dyDescent="0.2">
      <c r="A719" s="31"/>
      <c r="B719" s="32"/>
      <c r="C719" s="230" t="s">
        <v>885</v>
      </c>
      <c r="D719" s="33"/>
      <c r="E719" s="34">
        <v>571.5</v>
      </c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52"/>
      <c r="Z719" s="52"/>
      <c r="AA719" s="52"/>
      <c r="AB719" s="52"/>
      <c r="AC719" s="52"/>
      <c r="AD719" s="52"/>
      <c r="AE719" s="52"/>
      <c r="AF719" s="52"/>
      <c r="AG719" s="52" t="s">
        <v>358</v>
      </c>
      <c r="AH719" s="52">
        <v>0</v>
      </c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</row>
    <row r="720" spans="1:60" outlineLevel="1" x14ac:dyDescent="0.2">
      <c r="A720" s="31"/>
      <c r="B720" s="32"/>
      <c r="C720" s="230" t="s">
        <v>886</v>
      </c>
      <c r="D720" s="33"/>
      <c r="E720" s="34">
        <v>323.06</v>
      </c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52"/>
      <c r="Z720" s="52"/>
      <c r="AA720" s="52"/>
      <c r="AB720" s="52"/>
      <c r="AC720" s="52"/>
      <c r="AD720" s="52"/>
      <c r="AE720" s="52"/>
      <c r="AF720" s="52"/>
      <c r="AG720" s="52" t="s">
        <v>358</v>
      </c>
      <c r="AH720" s="52">
        <v>0</v>
      </c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</row>
    <row r="721" spans="1:60" ht="33.75" outlineLevel="1" x14ac:dyDescent="0.2">
      <c r="A721" s="72">
        <v>81</v>
      </c>
      <c r="B721" s="73" t="s">
        <v>887</v>
      </c>
      <c r="C721" s="74" t="s">
        <v>888</v>
      </c>
      <c r="D721" s="27" t="s">
        <v>380</v>
      </c>
      <c r="E721" s="28">
        <v>1789.12</v>
      </c>
      <c r="F721" s="29"/>
      <c r="G721" s="30">
        <f>ROUND(E721*F721,2)</f>
        <v>0</v>
      </c>
      <c r="H721" s="29"/>
      <c r="I721" s="30">
        <f>ROUND(E721*H721,2)</f>
        <v>0</v>
      </c>
      <c r="J721" s="29"/>
      <c r="K721" s="30">
        <f>ROUND(E721*J721,2)</f>
        <v>0</v>
      </c>
      <c r="L721" s="30">
        <v>21</v>
      </c>
      <c r="M721" s="30">
        <f>G721*(1+L721/100)</f>
        <v>0</v>
      </c>
      <c r="N721" s="30">
        <v>1.09E-3</v>
      </c>
      <c r="O721" s="30">
        <f>ROUND(E721*N721,2)</f>
        <v>1.95</v>
      </c>
      <c r="P721" s="30">
        <v>0</v>
      </c>
      <c r="Q721" s="30">
        <f>ROUND(E721*P721,2)</f>
        <v>0</v>
      </c>
      <c r="R721" s="30" t="s">
        <v>882</v>
      </c>
      <c r="S721" s="30" t="s">
        <v>329</v>
      </c>
      <c r="T721" s="49" t="s">
        <v>330</v>
      </c>
      <c r="U721" s="35">
        <v>7.0000000000000001E-3</v>
      </c>
      <c r="V721" s="35">
        <f>ROUND(E721*U721,2)</f>
        <v>12.52</v>
      </c>
      <c r="W721" s="35"/>
      <c r="X721" s="49"/>
      <c r="Y721" s="52"/>
      <c r="Z721" s="52"/>
      <c r="AA721" s="52"/>
      <c r="AB721" s="52"/>
      <c r="AC721" s="52"/>
      <c r="AD721" s="52"/>
      <c r="AE721" s="52"/>
      <c r="AF721" s="52"/>
      <c r="AG721" s="52" t="s">
        <v>354</v>
      </c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</row>
    <row r="722" spans="1:60" outlineLevel="1" x14ac:dyDescent="0.2">
      <c r="A722" s="31"/>
      <c r="B722" s="32"/>
      <c r="C722" s="288" t="s">
        <v>883</v>
      </c>
      <c r="D722" s="289"/>
      <c r="E722" s="289"/>
      <c r="F722" s="289"/>
      <c r="G722" s="289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52"/>
      <c r="Z722" s="52"/>
      <c r="AA722" s="52"/>
      <c r="AB722" s="52"/>
      <c r="AC722" s="52"/>
      <c r="AD722" s="52"/>
      <c r="AE722" s="52"/>
      <c r="AF722" s="52"/>
      <c r="AG722" s="52" t="s">
        <v>356</v>
      </c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</row>
    <row r="723" spans="1:60" outlineLevel="1" x14ac:dyDescent="0.2">
      <c r="A723" s="31"/>
      <c r="B723" s="32"/>
      <c r="C723" s="230" t="s">
        <v>889</v>
      </c>
      <c r="D723" s="33"/>
      <c r="E723" s="34">
        <v>1789.12</v>
      </c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52"/>
      <c r="Z723" s="52"/>
      <c r="AA723" s="52"/>
      <c r="AB723" s="52"/>
      <c r="AC723" s="52"/>
      <c r="AD723" s="52"/>
      <c r="AE723" s="52"/>
      <c r="AF723" s="52"/>
      <c r="AG723" s="52" t="s">
        <v>358</v>
      </c>
      <c r="AH723" s="52">
        <v>5</v>
      </c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</row>
    <row r="724" spans="1:60" outlineLevel="1" x14ac:dyDescent="0.2">
      <c r="A724" s="72">
        <v>82</v>
      </c>
      <c r="B724" s="73" t="s">
        <v>890</v>
      </c>
      <c r="C724" s="74" t="s">
        <v>891</v>
      </c>
      <c r="D724" s="27" t="s">
        <v>380</v>
      </c>
      <c r="E724" s="28">
        <v>894.56</v>
      </c>
      <c r="F724" s="29"/>
      <c r="G724" s="30">
        <f>ROUND(E724*F724,2)</f>
        <v>0</v>
      </c>
      <c r="H724" s="29"/>
      <c r="I724" s="30">
        <f>ROUND(E724*H724,2)</f>
        <v>0</v>
      </c>
      <c r="J724" s="29"/>
      <c r="K724" s="30">
        <f>ROUND(E724*J724,2)</f>
        <v>0</v>
      </c>
      <c r="L724" s="30">
        <v>21</v>
      </c>
      <c r="M724" s="30">
        <f>G724*(1+L724/100)</f>
        <v>0</v>
      </c>
      <c r="N724" s="30">
        <v>0</v>
      </c>
      <c r="O724" s="30">
        <f>ROUND(E724*N724,2)</f>
        <v>0</v>
      </c>
      <c r="P724" s="30">
        <v>0</v>
      </c>
      <c r="Q724" s="30">
        <f>ROUND(E724*P724,2)</f>
        <v>0</v>
      </c>
      <c r="R724" s="30" t="s">
        <v>882</v>
      </c>
      <c r="S724" s="30" t="s">
        <v>329</v>
      </c>
      <c r="T724" s="49" t="s">
        <v>330</v>
      </c>
      <c r="U724" s="35">
        <v>0.13600000000000001</v>
      </c>
      <c r="V724" s="35">
        <f>ROUND(E724*U724,2)</f>
        <v>121.66</v>
      </c>
      <c r="W724" s="35"/>
      <c r="X724" s="49"/>
      <c r="Y724" s="52"/>
      <c r="Z724" s="52"/>
      <c r="AA724" s="52"/>
      <c r="AB724" s="52"/>
      <c r="AC724" s="52"/>
      <c r="AD724" s="52"/>
      <c r="AE724" s="52"/>
      <c r="AF724" s="52"/>
      <c r="AG724" s="52" t="s">
        <v>354</v>
      </c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</row>
    <row r="725" spans="1:60" outlineLevel="1" x14ac:dyDescent="0.2">
      <c r="A725" s="31"/>
      <c r="B725" s="32"/>
      <c r="C725" s="230" t="s">
        <v>892</v>
      </c>
      <c r="D725" s="33"/>
      <c r="E725" s="34">
        <v>894.56</v>
      </c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52"/>
      <c r="Z725" s="52"/>
      <c r="AA725" s="52"/>
      <c r="AB725" s="52"/>
      <c r="AC725" s="52"/>
      <c r="AD725" s="52"/>
      <c r="AE725" s="52"/>
      <c r="AF725" s="52"/>
      <c r="AG725" s="52" t="s">
        <v>358</v>
      </c>
      <c r="AH725" s="52">
        <v>5</v>
      </c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</row>
    <row r="726" spans="1:60" outlineLevel="1" x14ac:dyDescent="0.2">
      <c r="A726" s="72">
        <v>83</v>
      </c>
      <c r="B726" s="73" t="s">
        <v>893</v>
      </c>
      <c r="C726" s="74" t="s">
        <v>894</v>
      </c>
      <c r="D726" s="27" t="s">
        <v>380</v>
      </c>
      <c r="E726" s="28">
        <v>2654.5349999999999</v>
      </c>
      <c r="F726" s="29"/>
      <c r="G726" s="30">
        <f>ROUND(E726*F726,2)</f>
        <v>0</v>
      </c>
      <c r="H726" s="29"/>
      <c r="I726" s="30">
        <f>ROUND(E726*H726,2)</f>
        <v>0</v>
      </c>
      <c r="J726" s="29"/>
      <c r="K726" s="30">
        <f>ROUND(E726*J726,2)</f>
        <v>0</v>
      </c>
      <c r="L726" s="30">
        <v>21</v>
      </c>
      <c r="M726" s="30">
        <f>G726*(1+L726/100)</f>
        <v>0</v>
      </c>
      <c r="N726" s="30">
        <v>5.9199999999999999E-3</v>
      </c>
      <c r="O726" s="30">
        <f>ROUND(E726*N726,2)</f>
        <v>15.71</v>
      </c>
      <c r="P726" s="30">
        <v>0</v>
      </c>
      <c r="Q726" s="30">
        <f>ROUND(E726*P726,2)</f>
        <v>0</v>
      </c>
      <c r="R726" s="30" t="s">
        <v>882</v>
      </c>
      <c r="S726" s="30" t="s">
        <v>329</v>
      </c>
      <c r="T726" s="49" t="s">
        <v>330</v>
      </c>
      <c r="U726" s="35">
        <v>0.26</v>
      </c>
      <c r="V726" s="35">
        <f>ROUND(E726*U726,2)</f>
        <v>690.18</v>
      </c>
      <c r="W726" s="35"/>
      <c r="X726" s="49"/>
      <c r="Y726" s="52"/>
      <c r="Z726" s="52"/>
      <c r="AA726" s="52"/>
      <c r="AB726" s="52"/>
      <c r="AC726" s="52"/>
      <c r="AD726" s="52"/>
      <c r="AE726" s="52"/>
      <c r="AF726" s="52"/>
      <c r="AG726" s="52" t="s">
        <v>354</v>
      </c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</row>
    <row r="727" spans="1:60" outlineLevel="1" x14ac:dyDescent="0.2">
      <c r="A727" s="31"/>
      <c r="B727" s="32"/>
      <c r="C727" s="230" t="s">
        <v>895</v>
      </c>
      <c r="D727" s="33"/>
      <c r="E727" s="34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52"/>
      <c r="Z727" s="52"/>
      <c r="AA727" s="52"/>
      <c r="AB727" s="52"/>
      <c r="AC727" s="52"/>
      <c r="AD727" s="52"/>
      <c r="AE727" s="52"/>
      <c r="AF727" s="52"/>
      <c r="AG727" s="52" t="s">
        <v>358</v>
      </c>
      <c r="AH727" s="52">
        <v>0</v>
      </c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</row>
    <row r="728" spans="1:60" outlineLevel="1" x14ac:dyDescent="0.2">
      <c r="A728" s="31"/>
      <c r="B728" s="32"/>
      <c r="C728" s="230" t="s">
        <v>896</v>
      </c>
      <c r="D728" s="33"/>
      <c r="E728" s="34">
        <v>1142.02</v>
      </c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52"/>
      <c r="Z728" s="52"/>
      <c r="AA728" s="52"/>
      <c r="AB728" s="52"/>
      <c r="AC728" s="52"/>
      <c r="AD728" s="52"/>
      <c r="AE728" s="52"/>
      <c r="AF728" s="52"/>
      <c r="AG728" s="52" t="s">
        <v>358</v>
      </c>
      <c r="AH728" s="52">
        <v>0</v>
      </c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</row>
    <row r="729" spans="1:60" outlineLevel="1" x14ac:dyDescent="0.2">
      <c r="A729" s="31"/>
      <c r="B729" s="32"/>
      <c r="C729" s="230" t="s">
        <v>897</v>
      </c>
      <c r="D729" s="33"/>
      <c r="E729" s="34">
        <v>627.66999999999996</v>
      </c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52"/>
      <c r="Z729" s="52"/>
      <c r="AA729" s="52"/>
      <c r="AB729" s="52"/>
      <c r="AC729" s="52"/>
      <c r="AD729" s="52"/>
      <c r="AE729" s="52"/>
      <c r="AF729" s="52"/>
      <c r="AG729" s="52" t="s">
        <v>358</v>
      </c>
      <c r="AH729" s="52">
        <v>0</v>
      </c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</row>
    <row r="730" spans="1:60" outlineLevel="1" x14ac:dyDescent="0.2">
      <c r="A730" s="31"/>
      <c r="B730" s="32"/>
      <c r="C730" s="231" t="s">
        <v>898</v>
      </c>
      <c r="D730" s="77"/>
      <c r="E730" s="78">
        <v>884.84500000000003</v>
      </c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52"/>
      <c r="Z730" s="52"/>
      <c r="AA730" s="52"/>
      <c r="AB730" s="52"/>
      <c r="AC730" s="52"/>
      <c r="AD730" s="52"/>
      <c r="AE730" s="52"/>
      <c r="AF730" s="52"/>
      <c r="AG730" s="52" t="s">
        <v>358</v>
      </c>
      <c r="AH730" s="52">
        <v>4</v>
      </c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</row>
    <row r="731" spans="1:60" outlineLevel="1" x14ac:dyDescent="0.2">
      <c r="A731" s="31"/>
      <c r="B731" s="32"/>
      <c r="C731" s="231" t="s">
        <v>492</v>
      </c>
      <c r="D731" s="77"/>
      <c r="E731" s="78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52"/>
      <c r="Z731" s="52"/>
      <c r="AA731" s="52"/>
      <c r="AB731" s="52"/>
      <c r="AC731" s="52"/>
      <c r="AD731" s="52"/>
      <c r="AE731" s="52"/>
      <c r="AF731" s="52"/>
      <c r="AG731" s="52" t="s">
        <v>358</v>
      </c>
      <c r="AH731" s="52">
        <v>4</v>
      </c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</row>
    <row r="732" spans="1:60" outlineLevel="1" x14ac:dyDescent="0.2">
      <c r="A732" s="72">
        <v>84</v>
      </c>
      <c r="B732" s="73" t="s">
        <v>899</v>
      </c>
      <c r="C732" s="74" t="s">
        <v>900</v>
      </c>
      <c r="D732" s="27" t="s">
        <v>352</v>
      </c>
      <c r="E732" s="28">
        <v>14875</v>
      </c>
      <c r="F732" s="29"/>
      <c r="G732" s="30">
        <f>ROUND(E732*F732,2)</f>
        <v>0</v>
      </c>
      <c r="H732" s="29"/>
      <c r="I732" s="30">
        <f>ROUND(E732*H732,2)</f>
        <v>0</v>
      </c>
      <c r="J732" s="29"/>
      <c r="K732" s="30">
        <f>ROUND(E732*J732,2)</f>
        <v>0</v>
      </c>
      <c r="L732" s="30">
        <v>21</v>
      </c>
      <c r="M732" s="30">
        <f>G732*(1+L732/100)</f>
        <v>0</v>
      </c>
      <c r="N732" s="30">
        <v>7.3499999999999998E-3</v>
      </c>
      <c r="O732" s="30">
        <f>ROUND(E732*N732,2)</f>
        <v>109.33</v>
      </c>
      <c r="P732" s="30">
        <v>0</v>
      </c>
      <c r="Q732" s="30">
        <f>ROUND(E732*P732,2)</f>
        <v>0</v>
      </c>
      <c r="R732" s="30" t="s">
        <v>882</v>
      </c>
      <c r="S732" s="30" t="s">
        <v>329</v>
      </c>
      <c r="T732" s="49" t="s">
        <v>330</v>
      </c>
      <c r="U732" s="35">
        <v>3.3000000000000002E-2</v>
      </c>
      <c r="V732" s="35">
        <f>ROUND(E732*U732,2)</f>
        <v>490.88</v>
      </c>
      <c r="W732" s="35"/>
      <c r="X732" s="49"/>
      <c r="Y732" s="52"/>
      <c r="Z732" s="52"/>
      <c r="AA732" s="52"/>
      <c r="AB732" s="52"/>
      <c r="AC732" s="52"/>
      <c r="AD732" s="52"/>
      <c r="AE732" s="52"/>
      <c r="AF732" s="52"/>
      <c r="AG732" s="52" t="s">
        <v>354</v>
      </c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</row>
    <row r="733" spans="1:60" outlineLevel="1" x14ac:dyDescent="0.2">
      <c r="A733" s="31"/>
      <c r="B733" s="32"/>
      <c r="C733" s="288" t="s">
        <v>901</v>
      </c>
      <c r="D733" s="289"/>
      <c r="E733" s="289"/>
      <c r="F733" s="289"/>
      <c r="G733" s="289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52"/>
      <c r="Z733" s="52"/>
      <c r="AA733" s="52"/>
      <c r="AB733" s="52"/>
      <c r="AC733" s="52"/>
      <c r="AD733" s="52"/>
      <c r="AE733" s="52"/>
      <c r="AF733" s="52"/>
      <c r="AG733" s="52" t="s">
        <v>356</v>
      </c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</row>
    <row r="734" spans="1:60" outlineLevel="1" x14ac:dyDescent="0.2">
      <c r="A734" s="31"/>
      <c r="B734" s="32"/>
      <c r="C734" s="230" t="s">
        <v>902</v>
      </c>
      <c r="D734" s="33"/>
      <c r="E734" s="34">
        <v>14875</v>
      </c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52"/>
      <c r="Z734" s="52"/>
      <c r="AA734" s="52"/>
      <c r="AB734" s="52"/>
      <c r="AC734" s="52"/>
      <c r="AD734" s="52"/>
      <c r="AE734" s="52"/>
      <c r="AF734" s="52"/>
      <c r="AG734" s="52" t="s">
        <v>358</v>
      </c>
      <c r="AH734" s="52">
        <v>0</v>
      </c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</row>
    <row r="735" spans="1:60" outlineLevel="1" x14ac:dyDescent="0.2">
      <c r="A735" s="72">
        <v>85</v>
      </c>
      <c r="B735" s="73" t="s">
        <v>903</v>
      </c>
      <c r="C735" s="74" t="s">
        <v>904</v>
      </c>
      <c r="D735" s="27" t="s">
        <v>352</v>
      </c>
      <c r="E735" s="28">
        <v>14875</v>
      </c>
      <c r="F735" s="29"/>
      <c r="G735" s="30">
        <f>ROUND(E735*F735,2)</f>
        <v>0</v>
      </c>
      <c r="H735" s="29"/>
      <c r="I735" s="30">
        <f>ROUND(E735*H735,2)</f>
        <v>0</v>
      </c>
      <c r="J735" s="29"/>
      <c r="K735" s="30">
        <f>ROUND(E735*J735,2)</f>
        <v>0</v>
      </c>
      <c r="L735" s="30">
        <v>21</v>
      </c>
      <c r="M735" s="30">
        <f>G735*(1+L735/100)</f>
        <v>0</v>
      </c>
      <c r="N735" s="30">
        <v>0</v>
      </c>
      <c r="O735" s="30">
        <f>ROUND(E735*N735,2)</f>
        <v>0</v>
      </c>
      <c r="P735" s="30">
        <v>0</v>
      </c>
      <c r="Q735" s="30">
        <f>ROUND(E735*P735,2)</f>
        <v>0</v>
      </c>
      <c r="R735" s="30" t="s">
        <v>882</v>
      </c>
      <c r="S735" s="30" t="s">
        <v>329</v>
      </c>
      <c r="T735" s="49" t="s">
        <v>330</v>
      </c>
      <c r="U735" s="35">
        <v>2.1000000000000001E-2</v>
      </c>
      <c r="V735" s="35">
        <f>ROUND(E735*U735,2)</f>
        <v>312.38</v>
      </c>
      <c r="W735" s="35"/>
      <c r="X735" s="49"/>
      <c r="Y735" s="52"/>
      <c r="Z735" s="52"/>
      <c r="AA735" s="52"/>
      <c r="AB735" s="52"/>
      <c r="AC735" s="52"/>
      <c r="AD735" s="52"/>
      <c r="AE735" s="52"/>
      <c r="AF735" s="52"/>
      <c r="AG735" s="52" t="s">
        <v>354</v>
      </c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</row>
    <row r="736" spans="1:60" outlineLevel="1" x14ac:dyDescent="0.2">
      <c r="A736" s="31"/>
      <c r="B736" s="32"/>
      <c r="C736" s="288" t="s">
        <v>905</v>
      </c>
      <c r="D736" s="289"/>
      <c r="E736" s="289"/>
      <c r="F736" s="289"/>
      <c r="G736" s="289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52"/>
      <c r="Z736" s="52"/>
      <c r="AA736" s="52"/>
      <c r="AB736" s="52"/>
      <c r="AC736" s="52"/>
      <c r="AD736" s="52"/>
      <c r="AE736" s="52"/>
      <c r="AF736" s="52"/>
      <c r="AG736" s="52" t="s">
        <v>356</v>
      </c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</row>
    <row r="737" spans="1:60" outlineLevel="1" x14ac:dyDescent="0.2">
      <c r="A737" s="31"/>
      <c r="B737" s="32"/>
      <c r="C737" s="230" t="s">
        <v>906</v>
      </c>
      <c r="D737" s="33"/>
      <c r="E737" s="34">
        <v>14875</v>
      </c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52"/>
      <c r="Z737" s="52"/>
      <c r="AA737" s="52"/>
      <c r="AB737" s="52"/>
      <c r="AC737" s="52"/>
      <c r="AD737" s="52"/>
      <c r="AE737" s="52"/>
      <c r="AF737" s="52"/>
      <c r="AG737" s="52" t="s">
        <v>358</v>
      </c>
      <c r="AH737" s="52">
        <v>5</v>
      </c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</row>
    <row r="738" spans="1:60" x14ac:dyDescent="0.2">
      <c r="A738" s="18" t="s">
        <v>324</v>
      </c>
      <c r="B738" s="19" t="s">
        <v>127</v>
      </c>
      <c r="C738" s="20" t="s">
        <v>128</v>
      </c>
      <c r="D738" s="21"/>
      <c r="E738" s="22"/>
      <c r="F738" s="23"/>
      <c r="G738" s="23">
        <f>SUMIF(AG739:AG749,"&lt;&gt;NOR",G739:G749)</f>
        <v>0</v>
      </c>
      <c r="H738" s="23"/>
      <c r="I738" s="23">
        <f>SUM(I739:I749)</f>
        <v>0</v>
      </c>
      <c r="J738" s="23"/>
      <c r="K738" s="23">
        <f>SUM(K739:K749)</f>
        <v>0</v>
      </c>
      <c r="L738" s="23"/>
      <c r="M738" s="23">
        <f>SUM(M739:M749)</f>
        <v>0</v>
      </c>
      <c r="N738" s="23"/>
      <c r="O738" s="23">
        <f>SUM(O739:O749)</f>
        <v>0.47000000000000003</v>
      </c>
      <c r="P738" s="23"/>
      <c r="Q738" s="23">
        <f>SUM(Q739:Q749)</f>
        <v>0</v>
      </c>
      <c r="R738" s="23"/>
      <c r="S738" s="23"/>
      <c r="T738" s="46"/>
      <c r="U738" s="47"/>
      <c r="V738" s="47">
        <f>SUM(V739:V749)</f>
        <v>1168.1299999999999</v>
      </c>
      <c r="W738" s="47"/>
      <c r="X738" s="46"/>
      <c r="AG738" t="s">
        <v>325</v>
      </c>
    </row>
    <row r="739" spans="1:60" ht="56.25" outlineLevel="1" x14ac:dyDescent="0.2">
      <c r="A739" s="72">
        <v>86</v>
      </c>
      <c r="B739" s="73" t="s">
        <v>907</v>
      </c>
      <c r="C739" s="74" t="s">
        <v>908</v>
      </c>
      <c r="D739" s="27" t="s">
        <v>380</v>
      </c>
      <c r="E739" s="28">
        <v>1769.69</v>
      </c>
      <c r="F739" s="29"/>
      <c r="G739" s="30">
        <f>ROUND(E739*F739,2)</f>
        <v>0</v>
      </c>
      <c r="H739" s="29"/>
      <c r="I739" s="30">
        <f>ROUND(E739*H739,2)</f>
        <v>0</v>
      </c>
      <c r="J739" s="29"/>
      <c r="K739" s="30">
        <f>ROUND(E739*J739,2)</f>
        <v>0</v>
      </c>
      <c r="L739" s="30">
        <v>21</v>
      </c>
      <c r="M739" s="30">
        <f>G739*(1+L739/100)</f>
        <v>0</v>
      </c>
      <c r="N739" s="30">
        <v>4.0000000000000003E-5</v>
      </c>
      <c r="O739" s="30">
        <f>ROUND(E739*N739,2)</f>
        <v>7.0000000000000007E-2</v>
      </c>
      <c r="P739" s="30">
        <v>0</v>
      </c>
      <c r="Q739" s="30">
        <f>ROUND(E739*P739,2)</f>
        <v>0</v>
      </c>
      <c r="R739" s="30" t="s">
        <v>386</v>
      </c>
      <c r="S739" s="30" t="s">
        <v>329</v>
      </c>
      <c r="T739" s="49" t="s">
        <v>330</v>
      </c>
      <c r="U739" s="35">
        <v>0.308</v>
      </c>
      <c r="V739" s="35">
        <f>ROUND(E739*U739,2)</f>
        <v>545.05999999999995</v>
      </c>
      <c r="W739" s="35"/>
      <c r="X739" s="49"/>
      <c r="Y739" s="52"/>
      <c r="Z739" s="52"/>
      <c r="AA739" s="52"/>
      <c r="AB739" s="52"/>
      <c r="AC739" s="52"/>
      <c r="AD739" s="52"/>
      <c r="AE739" s="52"/>
      <c r="AF739" s="52"/>
      <c r="AG739" s="52" t="s">
        <v>354</v>
      </c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</row>
    <row r="740" spans="1:60" outlineLevel="1" x14ac:dyDescent="0.2">
      <c r="A740" s="31"/>
      <c r="B740" s="32"/>
      <c r="C740" s="230" t="s">
        <v>909</v>
      </c>
      <c r="D740" s="33"/>
      <c r="E740" s="34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52"/>
      <c r="Z740" s="52"/>
      <c r="AA740" s="52"/>
      <c r="AB740" s="52"/>
      <c r="AC740" s="52"/>
      <c r="AD740" s="52"/>
      <c r="AE740" s="52"/>
      <c r="AF740" s="52"/>
      <c r="AG740" s="52" t="s">
        <v>358</v>
      </c>
      <c r="AH740" s="52">
        <v>0</v>
      </c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</row>
    <row r="741" spans="1:60" outlineLevel="1" x14ac:dyDescent="0.2">
      <c r="A741" s="31"/>
      <c r="B741" s="32"/>
      <c r="C741" s="230" t="s">
        <v>896</v>
      </c>
      <c r="D741" s="33"/>
      <c r="E741" s="34">
        <v>1142.02</v>
      </c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52"/>
      <c r="Z741" s="52"/>
      <c r="AA741" s="52"/>
      <c r="AB741" s="52"/>
      <c r="AC741" s="52"/>
      <c r="AD741" s="52"/>
      <c r="AE741" s="52"/>
      <c r="AF741" s="52"/>
      <c r="AG741" s="52" t="s">
        <v>358</v>
      </c>
      <c r="AH741" s="52">
        <v>0</v>
      </c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</row>
    <row r="742" spans="1:60" outlineLevel="1" x14ac:dyDescent="0.2">
      <c r="A742" s="31"/>
      <c r="B742" s="32"/>
      <c r="C742" s="230" t="s">
        <v>897</v>
      </c>
      <c r="D742" s="33"/>
      <c r="E742" s="34">
        <v>627.66999999999996</v>
      </c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52"/>
      <c r="Z742" s="52"/>
      <c r="AA742" s="52"/>
      <c r="AB742" s="52"/>
      <c r="AC742" s="52"/>
      <c r="AD742" s="52"/>
      <c r="AE742" s="52"/>
      <c r="AF742" s="52"/>
      <c r="AG742" s="52" t="s">
        <v>358</v>
      </c>
      <c r="AH742" s="52">
        <v>0</v>
      </c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</row>
    <row r="743" spans="1:60" ht="56.25" outlineLevel="1" x14ac:dyDescent="0.2">
      <c r="A743" s="72">
        <v>87</v>
      </c>
      <c r="B743" s="73" t="s">
        <v>910</v>
      </c>
      <c r="C743" s="74" t="s">
        <v>911</v>
      </c>
      <c r="D743" s="27" t="s">
        <v>380</v>
      </c>
      <c r="E743" s="28">
        <v>1750</v>
      </c>
      <c r="F743" s="29"/>
      <c r="G743" s="30">
        <f>ROUND(E743*F743,2)</f>
        <v>0</v>
      </c>
      <c r="H743" s="29"/>
      <c r="I743" s="30">
        <f>ROUND(E743*H743,2)</f>
        <v>0</v>
      </c>
      <c r="J743" s="29"/>
      <c r="K743" s="30">
        <v>0</v>
      </c>
      <c r="L743" s="30">
        <v>21</v>
      </c>
      <c r="M743" s="30">
        <f>G743*(1+L743/100)</f>
        <v>0</v>
      </c>
      <c r="N743" s="30">
        <v>4.0000000000000003E-5</v>
      </c>
      <c r="O743" s="30">
        <f>ROUND(E743*N743,2)</f>
        <v>7.0000000000000007E-2</v>
      </c>
      <c r="P743" s="30">
        <v>0</v>
      </c>
      <c r="Q743" s="30">
        <f>ROUND(E743*P743,2)</f>
        <v>0</v>
      </c>
      <c r="R743" s="30" t="s">
        <v>386</v>
      </c>
      <c r="S743" s="30" t="s">
        <v>329</v>
      </c>
      <c r="T743" s="49" t="s">
        <v>330</v>
      </c>
      <c r="U743" s="35">
        <v>0.35399999999999998</v>
      </c>
      <c r="V743" s="35">
        <f>ROUND(E743*U743,2)</f>
        <v>619.5</v>
      </c>
      <c r="W743" s="35"/>
      <c r="X743" s="49"/>
      <c r="Y743" s="52"/>
      <c r="Z743" s="52"/>
      <c r="AA743" s="52"/>
      <c r="AB743" s="52"/>
      <c r="AC743" s="52"/>
      <c r="AD743" s="52"/>
      <c r="AE743" s="52"/>
      <c r="AF743" s="52"/>
      <c r="AG743" s="52" t="s">
        <v>354</v>
      </c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</row>
    <row r="744" spans="1:60" outlineLevel="1" x14ac:dyDescent="0.2">
      <c r="A744" s="31"/>
      <c r="B744" s="32"/>
      <c r="C744" s="230" t="s">
        <v>912</v>
      </c>
      <c r="D744" s="33"/>
      <c r="E744" s="34">
        <v>1750</v>
      </c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52"/>
      <c r="Z744" s="52"/>
      <c r="AA744" s="52"/>
      <c r="AB744" s="52"/>
      <c r="AC744" s="52"/>
      <c r="AD744" s="52"/>
      <c r="AE744" s="52"/>
      <c r="AF744" s="52"/>
      <c r="AG744" s="52" t="s">
        <v>358</v>
      </c>
      <c r="AH744" s="52">
        <v>0</v>
      </c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</row>
    <row r="745" spans="1:60" outlineLevel="1" x14ac:dyDescent="0.2">
      <c r="A745" s="72">
        <v>88</v>
      </c>
      <c r="B745" s="73" t="s">
        <v>913</v>
      </c>
      <c r="C745" s="74" t="s">
        <v>914</v>
      </c>
      <c r="D745" s="27" t="s">
        <v>425</v>
      </c>
      <c r="E745" s="28">
        <v>21</v>
      </c>
      <c r="F745" s="29"/>
      <c r="G745" s="30">
        <f>ROUND(E745*F745,2)</f>
        <v>0</v>
      </c>
      <c r="H745" s="29"/>
      <c r="I745" s="30">
        <f>ROUND(E745*H745,2)</f>
        <v>0</v>
      </c>
      <c r="J745" s="29"/>
      <c r="K745" s="30">
        <f>ROUND(E745*J745,2)</f>
        <v>0</v>
      </c>
      <c r="L745" s="30">
        <v>21</v>
      </c>
      <c r="M745" s="30">
        <f>G745*(1+L745/100)</f>
        <v>0</v>
      </c>
      <c r="N745" s="30">
        <v>1.0000000000000001E-5</v>
      </c>
      <c r="O745" s="30">
        <f>ROUND(E745*N745,2)</f>
        <v>0</v>
      </c>
      <c r="P745" s="30">
        <v>0</v>
      </c>
      <c r="Q745" s="30">
        <f>ROUND(E745*P745,2)</f>
        <v>0</v>
      </c>
      <c r="R745" s="30" t="s">
        <v>386</v>
      </c>
      <c r="S745" s="30" t="s">
        <v>329</v>
      </c>
      <c r="T745" s="49" t="s">
        <v>330</v>
      </c>
      <c r="U745" s="35">
        <v>0.17</v>
      </c>
      <c r="V745" s="35">
        <f>ROUND(E745*U745,2)</f>
        <v>3.57</v>
      </c>
      <c r="W745" s="35"/>
      <c r="X745" s="49"/>
      <c r="Y745" s="52"/>
      <c r="Z745" s="52"/>
      <c r="AA745" s="52"/>
      <c r="AB745" s="52"/>
      <c r="AC745" s="52"/>
      <c r="AD745" s="52"/>
      <c r="AE745" s="52"/>
      <c r="AF745" s="52"/>
      <c r="AG745" s="52" t="s">
        <v>354</v>
      </c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</row>
    <row r="746" spans="1:60" outlineLevel="1" x14ac:dyDescent="0.2">
      <c r="A746" s="31"/>
      <c r="B746" s="32"/>
      <c r="C746" s="230" t="s">
        <v>915</v>
      </c>
      <c r="D746" s="33"/>
      <c r="E746" s="34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52"/>
      <c r="Z746" s="52"/>
      <c r="AA746" s="52"/>
      <c r="AB746" s="52"/>
      <c r="AC746" s="52"/>
      <c r="AD746" s="52"/>
      <c r="AE746" s="52"/>
      <c r="AF746" s="52"/>
      <c r="AG746" s="52" t="s">
        <v>358</v>
      </c>
      <c r="AH746" s="52">
        <v>0</v>
      </c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</row>
    <row r="747" spans="1:60" outlineLevel="1" x14ac:dyDescent="0.2">
      <c r="A747" s="31"/>
      <c r="B747" s="32"/>
      <c r="C747" s="230" t="s">
        <v>916</v>
      </c>
      <c r="D747" s="33"/>
      <c r="E747" s="34">
        <v>21</v>
      </c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52"/>
      <c r="Z747" s="52"/>
      <c r="AA747" s="52"/>
      <c r="AB747" s="52"/>
      <c r="AC747" s="52"/>
      <c r="AD747" s="52"/>
      <c r="AE747" s="52"/>
      <c r="AF747" s="52"/>
      <c r="AG747" s="52" t="s">
        <v>358</v>
      </c>
      <c r="AH747" s="52">
        <v>0</v>
      </c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</row>
    <row r="748" spans="1:60" ht="22.5" outlineLevel="1" x14ac:dyDescent="0.2">
      <c r="A748" s="72">
        <v>89</v>
      </c>
      <c r="B748" s="73" t="s">
        <v>917</v>
      </c>
      <c r="C748" s="74" t="s">
        <v>918</v>
      </c>
      <c r="D748" s="27" t="s">
        <v>425</v>
      </c>
      <c r="E748" s="28">
        <v>21</v>
      </c>
      <c r="F748" s="29"/>
      <c r="G748" s="30">
        <f>ROUND(E748*F748,2)</f>
        <v>0</v>
      </c>
      <c r="H748" s="29"/>
      <c r="I748" s="30">
        <f>ROUND(E748*H748,2)</f>
        <v>0</v>
      </c>
      <c r="J748" s="29"/>
      <c r="K748" s="30">
        <f>ROUND(E748*J748,2)</f>
        <v>0</v>
      </c>
      <c r="L748" s="30">
        <v>21</v>
      </c>
      <c r="M748" s="30">
        <f>G748*(1+L748/100)</f>
        <v>0</v>
      </c>
      <c r="N748" s="30">
        <v>1.55E-2</v>
      </c>
      <c r="O748" s="30">
        <f>ROUND(E748*N748,2)</f>
        <v>0.33</v>
      </c>
      <c r="P748" s="30">
        <v>0</v>
      </c>
      <c r="Q748" s="30">
        <f>ROUND(E748*P748,2)</f>
        <v>0</v>
      </c>
      <c r="R748" s="30" t="s">
        <v>489</v>
      </c>
      <c r="S748" s="30" t="s">
        <v>329</v>
      </c>
      <c r="T748" s="49" t="s">
        <v>330</v>
      </c>
      <c r="U748" s="35">
        <v>0</v>
      </c>
      <c r="V748" s="35">
        <f>ROUND(E748*U748,2)</f>
        <v>0</v>
      </c>
      <c r="W748" s="35"/>
      <c r="X748" s="49"/>
      <c r="Y748" s="52"/>
      <c r="Z748" s="52"/>
      <c r="AA748" s="52"/>
      <c r="AB748" s="52"/>
      <c r="AC748" s="52"/>
      <c r="AD748" s="52"/>
      <c r="AE748" s="52"/>
      <c r="AF748" s="52"/>
      <c r="AG748" s="52" t="s">
        <v>490</v>
      </c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</row>
    <row r="749" spans="1:60" outlineLevel="1" x14ac:dyDescent="0.2">
      <c r="A749" s="31"/>
      <c r="B749" s="32"/>
      <c r="C749" s="230" t="s">
        <v>919</v>
      </c>
      <c r="D749" s="33"/>
      <c r="E749" s="34">
        <v>21</v>
      </c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52"/>
      <c r="Z749" s="52"/>
      <c r="AA749" s="52"/>
      <c r="AB749" s="52"/>
      <c r="AC749" s="52"/>
      <c r="AD749" s="52"/>
      <c r="AE749" s="52"/>
      <c r="AF749" s="52"/>
      <c r="AG749" s="52" t="s">
        <v>358</v>
      </c>
      <c r="AH749" s="52">
        <v>5</v>
      </c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</row>
    <row r="750" spans="1:60" x14ac:dyDescent="0.2">
      <c r="A750" s="18" t="s">
        <v>324</v>
      </c>
      <c r="B750" s="19" t="s">
        <v>129</v>
      </c>
      <c r="C750" s="20" t="s">
        <v>130</v>
      </c>
      <c r="D750" s="21"/>
      <c r="E750" s="22"/>
      <c r="F750" s="23"/>
      <c r="G750" s="23">
        <f>SUMIF(AG751:AG751,"&lt;&gt;NOR",G751:G751)</f>
        <v>0</v>
      </c>
      <c r="H750" s="23"/>
      <c r="I750" s="23">
        <f>SUM(I751:I751)</f>
        <v>0</v>
      </c>
      <c r="J750" s="23"/>
      <c r="K750" s="23">
        <f>SUM(K751:K751)</f>
        <v>0</v>
      </c>
      <c r="L750" s="23"/>
      <c r="M750" s="23">
        <f>SUM(M751:M751)</f>
        <v>0</v>
      </c>
      <c r="N750" s="23"/>
      <c r="O750" s="23">
        <f>SUM(O751:O751)</f>
        <v>0</v>
      </c>
      <c r="P750" s="23"/>
      <c r="Q750" s="23">
        <f>SUM(Q751:Q751)</f>
        <v>0</v>
      </c>
      <c r="R750" s="23"/>
      <c r="S750" s="23"/>
      <c r="T750" s="46"/>
      <c r="U750" s="47"/>
      <c r="V750" s="47">
        <f>SUM(V751:V751)</f>
        <v>665.22</v>
      </c>
      <c r="W750" s="47"/>
      <c r="X750" s="46"/>
      <c r="AG750" t="s">
        <v>325</v>
      </c>
    </row>
    <row r="751" spans="1:60" outlineLevel="1" x14ac:dyDescent="0.2">
      <c r="A751" s="67">
        <v>90</v>
      </c>
      <c r="B751" s="68" t="s">
        <v>920</v>
      </c>
      <c r="C751" s="69" t="s">
        <v>921</v>
      </c>
      <c r="D751" s="63" t="s">
        <v>419</v>
      </c>
      <c r="E751" s="64">
        <v>5237.9292699999996</v>
      </c>
      <c r="F751" s="65"/>
      <c r="G751" s="66">
        <f>ROUND(E751*F751,2)</f>
        <v>0</v>
      </c>
      <c r="H751" s="65"/>
      <c r="I751" s="66">
        <f>ROUND(E751*H751,2)</f>
        <v>0</v>
      </c>
      <c r="J751" s="65"/>
      <c r="K751" s="66">
        <f>ROUND(E751*J751,2)</f>
        <v>0</v>
      </c>
      <c r="L751" s="66">
        <v>21</v>
      </c>
      <c r="M751" s="66">
        <f>G751*(1+L751/100)</f>
        <v>0</v>
      </c>
      <c r="N751" s="66">
        <v>0</v>
      </c>
      <c r="O751" s="66">
        <f>ROUND(E751*N751,2)</f>
        <v>0</v>
      </c>
      <c r="P751" s="66">
        <v>0</v>
      </c>
      <c r="Q751" s="66">
        <f>ROUND(E751*P751,2)</f>
        <v>0</v>
      </c>
      <c r="R751" s="66"/>
      <c r="S751" s="66" t="s">
        <v>329</v>
      </c>
      <c r="T751" s="70" t="s">
        <v>330</v>
      </c>
      <c r="U751" s="35">
        <v>0.127</v>
      </c>
      <c r="V751" s="35">
        <f>ROUND(E751*U751,2)</f>
        <v>665.22</v>
      </c>
      <c r="W751" s="35"/>
      <c r="X751" s="70"/>
      <c r="Y751" s="52"/>
      <c r="Z751" s="52"/>
      <c r="AA751" s="52"/>
      <c r="AB751" s="52"/>
      <c r="AC751" s="52"/>
      <c r="AD751" s="52"/>
      <c r="AE751" s="52"/>
      <c r="AF751" s="52"/>
      <c r="AG751" s="52" t="s">
        <v>922</v>
      </c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</row>
    <row r="752" spans="1:60" x14ac:dyDescent="0.2">
      <c r="A752" s="18" t="s">
        <v>324</v>
      </c>
      <c r="B752" s="19" t="s">
        <v>141</v>
      </c>
      <c r="C752" s="20" t="s">
        <v>142</v>
      </c>
      <c r="D752" s="21"/>
      <c r="E752" s="22"/>
      <c r="F752" s="23"/>
      <c r="G752" s="23">
        <f>SUMIF(AG753:AG795,"&lt;&gt;NOR",G753:G795)</f>
        <v>0</v>
      </c>
      <c r="H752" s="23"/>
      <c r="I752" s="23">
        <f>SUM(I753:I795)</f>
        <v>0</v>
      </c>
      <c r="J752" s="23"/>
      <c r="K752" s="23">
        <f>SUM(K753:K795)</f>
        <v>0</v>
      </c>
      <c r="L752" s="23"/>
      <c r="M752" s="23">
        <f>SUM(M753:M795)</f>
        <v>0</v>
      </c>
      <c r="N752" s="23"/>
      <c r="O752" s="23">
        <f>SUM(O753:O795)</f>
        <v>21.169999999999995</v>
      </c>
      <c r="P752" s="23"/>
      <c r="Q752" s="23">
        <f>SUM(Q753:Q795)</f>
        <v>0</v>
      </c>
      <c r="R752" s="23"/>
      <c r="S752" s="23"/>
      <c r="T752" s="46"/>
      <c r="U752" s="47"/>
      <c r="V752" s="47">
        <f>SUM(V753:V795)</f>
        <v>964.87</v>
      </c>
      <c r="W752" s="47"/>
      <c r="X752" s="46"/>
      <c r="AG752" t="s">
        <v>325</v>
      </c>
    </row>
    <row r="753" spans="1:60" ht="22.5" outlineLevel="1" x14ac:dyDescent="0.2">
      <c r="A753" s="72">
        <v>91</v>
      </c>
      <c r="B753" s="73" t="s">
        <v>923</v>
      </c>
      <c r="C753" s="74" t="s">
        <v>924</v>
      </c>
      <c r="D753" s="27" t="s">
        <v>380</v>
      </c>
      <c r="E753" s="28">
        <v>1524.3376000000001</v>
      </c>
      <c r="F753" s="29"/>
      <c r="G753" s="30">
        <f>ROUND(E753*F753,2)</f>
        <v>0</v>
      </c>
      <c r="H753" s="29"/>
      <c r="I753" s="30">
        <f>ROUND(E753*H753,2)</f>
        <v>0</v>
      </c>
      <c r="J753" s="29"/>
      <c r="K753" s="30">
        <f>ROUND(E753*J753,2)</f>
        <v>0</v>
      </c>
      <c r="L753" s="30">
        <v>21</v>
      </c>
      <c r="M753" s="30">
        <f>G753*(1+L753/100)</f>
        <v>0</v>
      </c>
      <c r="N753" s="30">
        <v>3.3E-4</v>
      </c>
      <c r="O753" s="30">
        <f>ROUND(E753*N753,2)</f>
        <v>0.5</v>
      </c>
      <c r="P753" s="30">
        <v>0</v>
      </c>
      <c r="Q753" s="30">
        <f>ROUND(E753*P753,2)</f>
        <v>0</v>
      </c>
      <c r="R753" s="30" t="s">
        <v>925</v>
      </c>
      <c r="S753" s="30" t="s">
        <v>329</v>
      </c>
      <c r="T753" s="49" t="s">
        <v>330</v>
      </c>
      <c r="U753" s="35">
        <v>2.75E-2</v>
      </c>
      <c r="V753" s="35">
        <f>ROUND(E753*U753,2)</f>
        <v>41.92</v>
      </c>
      <c r="W753" s="35"/>
      <c r="X753" s="49"/>
      <c r="Y753" s="52"/>
      <c r="Z753" s="52"/>
      <c r="AA753" s="52"/>
      <c r="AB753" s="52"/>
      <c r="AC753" s="52"/>
      <c r="AD753" s="52"/>
      <c r="AE753" s="52"/>
      <c r="AF753" s="52"/>
      <c r="AG753" s="52" t="s">
        <v>354</v>
      </c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</row>
    <row r="754" spans="1:60" outlineLevel="1" x14ac:dyDescent="0.2">
      <c r="A754" s="31"/>
      <c r="B754" s="32"/>
      <c r="C754" s="230" t="s">
        <v>393</v>
      </c>
      <c r="D754" s="33"/>
      <c r="E754" s="34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52"/>
      <c r="Z754" s="52"/>
      <c r="AA754" s="52"/>
      <c r="AB754" s="52"/>
      <c r="AC754" s="52"/>
      <c r="AD754" s="52"/>
      <c r="AE754" s="52"/>
      <c r="AF754" s="52"/>
      <c r="AG754" s="52" t="s">
        <v>358</v>
      </c>
      <c r="AH754" s="52">
        <v>0</v>
      </c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</row>
    <row r="755" spans="1:60" outlineLevel="1" x14ac:dyDescent="0.2">
      <c r="A755" s="31"/>
      <c r="B755" s="32"/>
      <c r="C755" s="230" t="s">
        <v>926</v>
      </c>
      <c r="D755" s="33"/>
      <c r="E755" s="34">
        <v>3072.8175999999999</v>
      </c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52"/>
      <c r="Z755" s="52"/>
      <c r="AA755" s="52"/>
      <c r="AB755" s="52"/>
      <c r="AC755" s="52"/>
      <c r="AD755" s="52"/>
      <c r="AE755" s="52"/>
      <c r="AF755" s="52"/>
      <c r="AG755" s="52" t="s">
        <v>358</v>
      </c>
      <c r="AH755" s="52">
        <v>0</v>
      </c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</row>
    <row r="756" spans="1:60" outlineLevel="1" x14ac:dyDescent="0.2">
      <c r="A756" s="31"/>
      <c r="B756" s="32"/>
      <c r="C756" s="230" t="s">
        <v>927</v>
      </c>
      <c r="D756" s="33"/>
      <c r="E756" s="34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52"/>
      <c r="Z756" s="52"/>
      <c r="AA756" s="52"/>
      <c r="AB756" s="52"/>
      <c r="AC756" s="52"/>
      <c r="AD756" s="52"/>
      <c r="AE756" s="52"/>
      <c r="AF756" s="52"/>
      <c r="AG756" s="52" t="s">
        <v>358</v>
      </c>
      <c r="AH756" s="52">
        <v>0</v>
      </c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</row>
    <row r="757" spans="1:60" outlineLevel="1" x14ac:dyDescent="0.2">
      <c r="A757" s="31"/>
      <c r="B757" s="32"/>
      <c r="C757" s="230" t="s">
        <v>928</v>
      </c>
      <c r="D757" s="33"/>
      <c r="E757" s="34">
        <v>-1530.98</v>
      </c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52"/>
      <c r="Z757" s="52"/>
      <c r="AA757" s="52"/>
      <c r="AB757" s="52"/>
      <c r="AC757" s="52"/>
      <c r="AD757" s="52"/>
      <c r="AE757" s="52"/>
      <c r="AF757" s="52"/>
      <c r="AG757" s="52" t="s">
        <v>358</v>
      </c>
      <c r="AH757" s="52">
        <v>0</v>
      </c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</row>
    <row r="758" spans="1:60" outlineLevel="1" x14ac:dyDescent="0.2">
      <c r="A758" s="31"/>
      <c r="B758" s="32"/>
      <c r="C758" s="230" t="s">
        <v>929</v>
      </c>
      <c r="D758" s="33"/>
      <c r="E758" s="34">
        <v>-17.5</v>
      </c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52"/>
      <c r="Z758" s="52"/>
      <c r="AA758" s="52"/>
      <c r="AB758" s="52"/>
      <c r="AC758" s="52"/>
      <c r="AD758" s="52"/>
      <c r="AE758" s="52"/>
      <c r="AF758" s="52"/>
      <c r="AG758" s="52" t="s">
        <v>358</v>
      </c>
      <c r="AH758" s="52">
        <v>0</v>
      </c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</row>
    <row r="759" spans="1:60" ht="33.75" outlineLevel="1" x14ac:dyDescent="0.2">
      <c r="A759" s="72">
        <v>92</v>
      </c>
      <c r="B759" s="73" t="s">
        <v>930</v>
      </c>
      <c r="C759" s="74" t="s">
        <v>931</v>
      </c>
      <c r="D759" s="27" t="s">
        <v>380</v>
      </c>
      <c r="E759" s="28">
        <v>219.14515</v>
      </c>
      <c r="F759" s="29"/>
      <c r="G759" s="30">
        <f>ROUND(E759*F759,2)</f>
        <v>0</v>
      </c>
      <c r="H759" s="29"/>
      <c r="I759" s="30">
        <f>ROUND(E759*H759,2)</f>
        <v>0</v>
      </c>
      <c r="J759" s="29"/>
      <c r="K759" s="30">
        <f>ROUND(E759*J759,2)</f>
        <v>0</v>
      </c>
      <c r="L759" s="30">
        <v>21</v>
      </c>
      <c r="M759" s="30">
        <f>G759*(1+L759/100)</f>
        <v>0</v>
      </c>
      <c r="N759" s="30">
        <v>5.1999999999999995E-4</v>
      </c>
      <c r="O759" s="30">
        <f>ROUND(E759*N759,2)</f>
        <v>0.11</v>
      </c>
      <c r="P759" s="30">
        <v>0</v>
      </c>
      <c r="Q759" s="30">
        <f>ROUND(E759*P759,2)</f>
        <v>0</v>
      </c>
      <c r="R759" s="30" t="s">
        <v>925</v>
      </c>
      <c r="S759" s="30" t="s">
        <v>329</v>
      </c>
      <c r="T759" s="49" t="s">
        <v>330</v>
      </c>
      <c r="U759" s="35">
        <v>4.9000000000000002E-2</v>
      </c>
      <c r="V759" s="35">
        <f>ROUND(E759*U759,2)</f>
        <v>10.74</v>
      </c>
      <c r="W759" s="35"/>
      <c r="X759" s="49"/>
      <c r="Y759" s="52"/>
      <c r="Z759" s="52"/>
      <c r="AA759" s="52"/>
      <c r="AB759" s="52"/>
      <c r="AC759" s="52"/>
      <c r="AD759" s="52"/>
      <c r="AE759" s="52"/>
      <c r="AF759" s="52"/>
      <c r="AG759" s="52" t="s">
        <v>354</v>
      </c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</row>
    <row r="760" spans="1:60" outlineLevel="1" x14ac:dyDescent="0.2">
      <c r="A760" s="31"/>
      <c r="B760" s="32"/>
      <c r="C760" s="230" t="s">
        <v>393</v>
      </c>
      <c r="D760" s="33"/>
      <c r="E760" s="34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52"/>
      <c r="Z760" s="52"/>
      <c r="AA760" s="52"/>
      <c r="AB760" s="52"/>
      <c r="AC760" s="52"/>
      <c r="AD760" s="52"/>
      <c r="AE760" s="52"/>
      <c r="AF760" s="52"/>
      <c r="AG760" s="52" t="s">
        <v>358</v>
      </c>
      <c r="AH760" s="52">
        <v>0</v>
      </c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</row>
    <row r="761" spans="1:60" ht="22.5" outlineLevel="1" x14ac:dyDescent="0.2">
      <c r="A761" s="31"/>
      <c r="B761" s="32"/>
      <c r="C761" s="230" t="s">
        <v>932</v>
      </c>
      <c r="D761" s="33"/>
      <c r="E761" s="34">
        <v>159.874</v>
      </c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52"/>
      <c r="Z761" s="52"/>
      <c r="AA761" s="52"/>
      <c r="AB761" s="52"/>
      <c r="AC761" s="52"/>
      <c r="AD761" s="52"/>
      <c r="AE761" s="52"/>
      <c r="AF761" s="52"/>
      <c r="AG761" s="52" t="s">
        <v>358</v>
      </c>
      <c r="AH761" s="52">
        <v>0</v>
      </c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</row>
    <row r="762" spans="1:60" outlineLevel="1" x14ac:dyDescent="0.2">
      <c r="A762" s="31"/>
      <c r="B762" s="32"/>
      <c r="C762" s="230" t="s">
        <v>933</v>
      </c>
      <c r="D762" s="33"/>
      <c r="E762" s="34">
        <v>48.221150000000002</v>
      </c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52"/>
      <c r="Z762" s="52"/>
      <c r="AA762" s="52"/>
      <c r="AB762" s="52"/>
      <c r="AC762" s="52"/>
      <c r="AD762" s="52"/>
      <c r="AE762" s="52"/>
      <c r="AF762" s="52"/>
      <c r="AG762" s="52" t="s">
        <v>358</v>
      </c>
      <c r="AH762" s="52">
        <v>0</v>
      </c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</row>
    <row r="763" spans="1:60" outlineLevel="1" x14ac:dyDescent="0.2">
      <c r="A763" s="31"/>
      <c r="B763" s="32"/>
      <c r="C763" s="230" t="s">
        <v>934</v>
      </c>
      <c r="D763" s="33"/>
      <c r="E763" s="34">
        <v>11.05</v>
      </c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52"/>
      <c r="Z763" s="52"/>
      <c r="AA763" s="52"/>
      <c r="AB763" s="52"/>
      <c r="AC763" s="52"/>
      <c r="AD763" s="52"/>
      <c r="AE763" s="52"/>
      <c r="AF763" s="52"/>
      <c r="AG763" s="52" t="s">
        <v>358</v>
      </c>
      <c r="AH763" s="52">
        <v>0</v>
      </c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</row>
    <row r="764" spans="1:60" ht="22.5" outlineLevel="1" x14ac:dyDescent="0.2">
      <c r="A764" s="72">
        <v>93</v>
      </c>
      <c r="B764" s="73" t="s">
        <v>935</v>
      </c>
      <c r="C764" s="74" t="s">
        <v>936</v>
      </c>
      <c r="D764" s="27" t="s">
        <v>380</v>
      </c>
      <c r="E764" s="28">
        <v>1524.3376000000001</v>
      </c>
      <c r="F764" s="29"/>
      <c r="G764" s="30">
        <f>ROUND(E764*F764,2)</f>
        <v>0</v>
      </c>
      <c r="H764" s="29"/>
      <c r="I764" s="30">
        <f>ROUND(E764*H764,2)</f>
        <v>0</v>
      </c>
      <c r="J764" s="29"/>
      <c r="K764" s="30">
        <f>ROUND(E764*J764,2)</f>
        <v>0</v>
      </c>
      <c r="L764" s="30">
        <v>21</v>
      </c>
      <c r="M764" s="30">
        <f>G764*(1+L764/100)</f>
        <v>0</v>
      </c>
      <c r="N764" s="30">
        <v>1.14E-2</v>
      </c>
      <c r="O764" s="30">
        <f>ROUND(E764*N764,2)</f>
        <v>17.38</v>
      </c>
      <c r="P764" s="30">
        <v>0</v>
      </c>
      <c r="Q764" s="30">
        <f>ROUND(E764*P764,2)</f>
        <v>0</v>
      </c>
      <c r="R764" s="30"/>
      <c r="S764" s="30" t="s">
        <v>587</v>
      </c>
      <c r="T764" s="49" t="s">
        <v>330</v>
      </c>
      <c r="U764" s="35">
        <v>0.45982000000000001</v>
      </c>
      <c r="V764" s="35">
        <f>ROUND(E764*U764,2)</f>
        <v>700.92</v>
      </c>
      <c r="W764" s="35"/>
      <c r="X764" s="49"/>
      <c r="Y764" s="52"/>
      <c r="Z764" s="52"/>
      <c r="AA764" s="52"/>
      <c r="AB764" s="52"/>
      <c r="AC764" s="52"/>
      <c r="AD764" s="52"/>
      <c r="AE764" s="52"/>
      <c r="AF764" s="52"/>
      <c r="AG764" s="52" t="s">
        <v>354</v>
      </c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</row>
    <row r="765" spans="1:60" outlineLevel="1" x14ac:dyDescent="0.2">
      <c r="A765" s="31"/>
      <c r="B765" s="32"/>
      <c r="C765" s="292" t="s">
        <v>937</v>
      </c>
      <c r="D765" s="293"/>
      <c r="E765" s="293"/>
      <c r="F765" s="293"/>
      <c r="G765" s="293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52"/>
      <c r="Z765" s="52"/>
      <c r="AA765" s="52"/>
      <c r="AB765" s="52"/>
      <c r="AC765" s="52"/>
      <c r="AD765" s="52"/>
      <c r="AE765" s="52"/>
      <c r="AF765" s="52"/>
      <c r="AG765" s="52" t="s">
        <v>642</v>
      </c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</row>
    <row r="766" spans="1:60" outlineLevel="1" x14ac:dyDescent="0.2">
      <c r="A766" s="31"/>
      <c r="B766" s="32"/>
      <c r="C766" s="230" t="s">
        <v>393</v>
      </c>
      <c r="D766" s="33"/>
      <c r="E766" s="34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52"/>
      <c r="Z766" s="52"/>
      <c r="AA766" s="52"/>
      <c r="AB766" s="52"/>
      <c r="AC766" s="52"/>
      <c r="AD766" s="52"/>
      <c r="AE766" s="52"/>
      <c r="AF766" s="52"/>
      <c r="AG766" s="52" t="s">
        <v>358</v>
      </c>
      <c r="AH766" s="52">
        <v>0</v>
      </c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</row>
    <row r="767" spans="1:60" outlineLevel="1" x14ac:dyDescent="0.2">
      <c r="A767" s="31"/>
      <c r="B767" s="32"/>
      <c r="C767" s="230" t="s">
        <v>926</v>
      </c>
      <c r="D767" s="33"/>
      <c r="E767" s="34">
        <v>3072.8175999999999</v>
      </c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52"/>
      <c r="Z767" s="52"/>
      <c r="AA767" s="52"/>
      <c r="AB767" s="52"/>
      <c r="AC767" s="52"/>
      <c r="AD767" s="52"/>
      <c r="AE767" s="52"/>
      <c r="AF767" s="52"/>
      <c r="AG767" s="52" t="s">
        <v>358</v>
      </c>
      <c r="AH767" s="52">
        <v>0</v>
      </c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</row>
    <row r="768" spans="1:60" outlineLevel="1" x14ac:dyDescent="0.2">
      <c r="A768" s="31"/>
      <c r="B768" s="32"/>
      <c r="C768" s="230" t="s">
        <v>927</v>
      </c>
      <c r="D768" s="33"/>
      <c r="E768" s="34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52"/>
      <c r="Z768" s="52"/>
      <c r="AA768" s="52"/>
      <c r="AB768" s="52"/>
      <c r="AC768" s="52"/>
      <c r="AD768" s="52"/>
      <c r="AE768" s="52"/>
      <c r="AF768" s="52"/>
      <c r="AG768" s="52" t="s">
        <v>358</v>
      </c>
      <c r="AH768" s="52">
        <v>0</v>
      </c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</row>
    <row r="769" spans="1:60" outlineLevel="1" x14ac:dyDescent="0.2">
      <c r="A769" s="31"/>
      <c r="B769" s="32"/>
      <c r="C769" s="230" t="s">
        <v>928</v>
      </c>
      <c r="D769" s="33"/>
      <c r="E769" s="34">
        <v>-1530.98</v>
      </c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52"/>
      <c r="Z769" s="52"/>
      <c r="AA769" s="52"/>
      <c r="AB769" s="52"/>
      <c r="AC769" s="52"/>
      <c r="AD769" s="52"/>
      <c r="AE769" s="52"/>
      <c r="AF769" s="52"/>
      <c r="AG769" s="52" t="s">
        <v>358</v>
      </c>
      <c r="AH769" s="52">
        <v>0</v>
      </c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</row>
    <row r="770" spans="1:60" outlineLevel="1" x14ac:dyDescent="0.2">
      <c r="A770" s="31"/>
      <c r="B770" s="32"/>
      <c r="C770" s="230" t="s">
        <v>929</v>
      </c>
      <c r="D770" s="33"/>
      <c r="E770" s="34">
        <v>-17.5</v>
      </c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52"/>
      <c r="Z770" s="52"/>
      <c r="AA770" s="52"/>
      <c r="AB770" s="52"/>
      <c r="AC770" s="52"/>
      <c r="AD770" s="52"/>
      <c r="AE770" s="52"/>
      <c r="AF770" s="52"/>
      <c r="AG770" s="52" t="s">
        <v>358</v>
      </c>
      <c r="AH770" s="52">
        <v>0</v>
      </c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</row>
    <row r="771" spans="1:60" ht="22.5" outlineLevel="1" x14ac:dyDescent="0.2">
      <c r="A771" s="72">
        <v>94</v>
      </c>
      <c r="B771" s="73" t="s">
        <v>938</v>
      </c>
      <c r="C771" s="74" t="s">
        <v>939</v>
      </c>
      <c r="D771" s="27" t="s">
        <v>380</v>
      </c>
      <c r="E771" s="28">
        <v>219.14515</v>
      </c>
      <c r="F771" s="29"/>
      <c r="G771" s="30">
        <f>ROUND(E771*F771,2)</f>
        <v>0</v>
      </c>
      <c r="H771" s="29"/>
      <c r="I771" s="30">
        <f>ROUND(E771*H771,2)</f>
        <v>0</v>
      </c>
      <c r="J771" s="29"/>
      <c r="K771" s="30">
        <f>ROUND(E771*J771,2)</f>
        <v>0</v>
      </c>
      <c r="L771" s="30">
        <v>21</v>
      </c>
      <c r="M771" s="30">
        <f>G771*(1+L771/100)</f>
        <v>0</v>
      </c>
      <c r="N771" s="30">
        <v>1.2200000000000001E-2</v>
      </c>
      <c r="O771" s="30">
        <f>ROUND(E771*N771,2)</f>
        <v>2.67</v>
      </c>
      <c r="P771" s="30">
        <v>0</v>
      </c>
      <c r="Q771" s="30">
        <f>ROUND(E771*P771,2)</f>
        <v>0</v>
      </c>
      <c r="R771" s="30"/>
      <c r="S771" s="30" t="s">
        <v>587</v>
      </c>
      <c r="T771" s="49" t="s">
        <v>330</v>
      </c>
      <c r="U771" s="35">
        <v>0.53200000000000003</v>
      </c>
      <c r="V771" s="35">
        <f>ROUND(E771*U771,2)</f>
        <v>116.59</v>
      </c>
      <c r="W771" s="35"/>
      <c r="X771" s="49"/>
      <c r="Y771" s="52"/>
      <c r="Z771" s="52"/>
      <c r="AA771" s="52"/>
      <c r="AB771" s="52"/>
      <c r="AC771" s="52"/>
      <c r="AD771" s="52"/>
      <c r="AE771" s="52"/>
      <c r="AF771" s="52"/>
      <c r="AG771" s="52" t="s">
        <v>354</v>
      </c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</row>
    <row r="772" spans="1:60" outlineLevel="1" x14ac:dyDescent="0.2">
      <c r="A772" s="31"/>
      <c r="B772" s="32"/>
      <c r="C772" s="230" t="s">
        <v>393</v>
      </c>
      <c r="D772" s="33"/>
      <c r="E772" s="34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52"/>
      <c r="Z772" s="52"/>
      <c r="AA772" s="52"/>
      <c r="AB772" s="52"/>
      <c r="AC772" s="52"/>
      <c r="AD772" s="52"/>
      <c r="AE772" s="52"/>
      <c r="AF772" s="52"/>
      <c r="AG772" s="52" t="s">
        <v>358</v>
      </c>
      <c r="AH772" s="52">
        <v>0</v>
      </c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</row>
    <row r="773" spans="1:60" ht="22.5" outlineLevel="1" x14ac:dyDescent="0.2">
      <c r="A773" s="31"/>
      <c r="B773" s="32"/>
      <c r="C773" s="230" t="s">
        <v>932</v>
      </c>
      <c r="D773" s="33"/>
      <c r="E773" s="34">
        <v>159.874</v>
      </c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52"/>
      <c r="Z773" s="52"/>
      <c r="AA773" s="52"/>
      <c r="AB773" s="52"/>
      <c r="AC773" s="52"/>
      <c r="AD773" s="52"/>
      <c r="AE773" s="52"/>
      <c r="AF773" s="52"/>
      <c r="AG773" s="52" t="s">
        <v>358</v>
      </c>
      <c r="AH773" s="52">
        <v>0</v>
      </c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</row>
    <row r="774" spans="1:60" outlineLevel="1" x14ac:dyDescent="0.2">
      <c r="A774" s="31"/>
      <c r="B774" s="32"/>
      <c r="C774" s="230" t="s">
        <v>933</v>
      </c>
      <c r="D774" s="33"/>
      <c r="E774" s="34">
        <v>48.221150000000002</v>
      </c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52"/>
      <c r="Z774" s="52"/>
      <c r="AA774" s="52"/>
      <c r="AB774" s="52"/>
      <c r="AC774" s="52"/>
      <c r="AD774" s="52"/>
      <c r="AE774" s="52"/>
      <c r="AF774" s="52"/>
      <c r="AG774" s="52" t="s">
        <v>358</v>
      </c>
      <c r="AH774" s="52">
        <v>0</v>
      </c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</row>
    <row r="775" spans="1:60" outlineLevel="1" x14ac:dyDescent="0.2">
      <c r="A775" s="31"/>
      <c r="B775" s="32"/>
      <c r="C775" s="230" t="s">
        <v>934</v>
      </c>
      <c r="D775" s="33"/>
      <c r="E775" s="34">
        <v>11.05</v>
      </c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52"/>
      <c r="Z775" s="52"/>
      <c r="AA775" s="52"/>
      <c r="AB775" s="52"/>
      <c r="AC775" s="52"/>
      <c r="AD775" s="52"/>
      <c r="AE775" s="52"/>
      <c r="AF775" s="52"/>
      <c r="AG775" s="52" t="s">
        <v>358</v>
      </c>
      <c r="AH775" s="52">
        <v>0</v>
      </c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</row>
    <row r="776" spans="1:60" outlineLevel="1" x14ac:dyDescent="0.2">
      <c r="A776" s="72">
        <v>95</v>
      </c>
      <c r="B776" s="73" t="s">
        <v>940</v>
      </c>
      <c r="C776" s="74" t="s">
        <v>941</v>
      </c>
      <c r="D776" s="27" t="s">
        <v>380</v>
      </c>
      <c r="E776" s="28">
        <v>138.5</v>
      </c>
      <c r="F776" s="29"/>
      <c r="G776" s="30">
        <f>ROUND(E776*F776,2)</f>
        <v>0</v>
      </c>
      <c r="H776" s="29"/>
      <c r="I776" s="30">
        <f>ROUND(E776*H776,2)</f>
        <v>0</v>
      </c>
      <c r="J776" s="29"/>
      <c r="K776" s="30">
        <f>ROUND(E776*J776,2)</f>
        <v>0</v>
      </c>
      <c r="L776" s="30">
        <v>21</v>
      </c>
      <c r="M776" s="30">
        <f>G776*(1+L776/100)</f>
        <v>0</v>
      </c>
      <c r="N776" s="30">
        <v>3.3999999999999998E-3</v>
      </c>
      <c r="O776" s="30">
        <f>ROUND(E776*N776,2)</f>
        <v>0.47</v>
      </c>
      <c r="P776" s="30">
        <v>0</v>
      </c>
      <c r="Q776" s="30">
        <f>ROUND(E776*P776,2)</f>
        <v>0</v>
      </c>
      <c r="R776" s="30" t="s">
        <v>925</v>
      </c>
      <c r="S776" s="30" t="s">
        <v>329</v>
      </c>
      <c r="T776" s="49" t="s">
        <v>330</v>
      </c>
      <c r="U776" s="35">
        <v>0.38500000000000001</v>
      </c>
      <c r="V776" s="35">
        <f>ROUND(E776*U776,2)</f>
        <v>53.32</v>
      </c>
      <c r="W776" s="35"/>
      <c r="X776" s="49"/>
      <c r="Y776" s="52"/>
      <c r="Z776" s="52"/>
      <c r="AA776" s="52"/>
      <c r="AB776" s="52"/>
      <c r="AC776" s="52"/>
      <c r="AD776" s="52"/>
      <c r="AE776" s="52"/>
      <c r="AF776" s="52"/>
      <c r="AG776" s="52" t="s">
        <v>354</v>
      </c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</row>
    <row r="777" spans="1:60" outlineLevel="1" x14ac:dyDescent="0.2">
      <c r="A777" s="31"/>
      <c r="B777" s="32"/>
      <c r="C777" s="230" t="s">
        <v>593</v>
      </c>
      <c r="D777" s="33"/>
      <c r="E777" s="34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52"/>
      <c r="Z777" s="52"/>
      <c r="AA777" s="52"/>
      <c r="AB777" s="52"/>
      <c r="AC777" s="52"/>
      <c r="AD777" s="52"/>
      <c r="AE777" s="52"/>
      <c r="AF777" s="52"/>
      <c r="AG777" s="52" t="s">
        <v>358</v>
      </c>
      <c r="AH777" s="52">
        <v>0</v>
      </c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</row>
    <row r="778" spans="1:60" outlineLevel="1" x14ac:dyDescent="0.2">
      <c r="A778" s="31"/>
      <c r="B778" s="32"/>
      <c r="C778" s="230" t="s">
        <v>942</v>
      </c>
      <c r="D778" s="33"/>
      <c r="E778" s="34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52"/>
      <c r="Z778" s="52"/>
      <c r="AA778" s="52"/>
      <c r="AB778" s="52"/>
      <c r="AC778" s="52"/>
      <c r="AD778" s="52"/>
      <c r="AE778" s="52"/>
      <c r="AF778" s="52"/>
      <c r="AG778" s="52" t="s">
        <v>358</v>
      </c>
      <c r="AH778" s="52">
        <v>0</v>
      </c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</row>
    <row r="779" spans="1:60" outlineLevel="1" x14ac:dyDescent="0.2">
      <c r="A779" s="31"/>
      <c r="B779" s="32"/>
      <c r="C779" s="230" t="s">
        <v>943</v>
      </c>
      <c r="D779" s="33"/>
      <c r="E779" s="34">
        <v>63.07</v>
      </c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52"/>
      <c r="Z779" s="52"/>
      <c r="AA779" s="52"/>
      <c r="AB779" s="52"/>
      <c r="AC779" s="52"/>
      <c r="AD779" s="52"/>
      <c r="AE779" s="52"/>
      <c r="AF779" s="52"/>
      <c r="AG779" s="52" t="s">
        <v>358</v>
      </c>
      <c r="AH779" s="52">
        <v>0</v>
      </c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</row>
    <row r="780" spans="1:60" outlineLevel="1" x14ac:dyDescent="0.2">
      <c r="A780" s="31"/>
      <c r="B780" s="32"/>
      <c r="C780" s="230" t="s">
        <v>944</v>
      </c>
      <c r="D780" s="33"/>
      <c r="E780" s="34">
        <v>34.200000000000003</v>
      </c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52"/>
      <c r="Z780" s="52"/>
      <c r="AA780" s="52"/>
      <c r="AB780" s="52"/>
      <c r="AC780" s="52"/>
      <c r="AD780" s="52"/>
      <c r="AE780" s="52"/>
      <c r="AF780" s="52"/>
      <c r="AG780" s="52" t="s">
        <v>358</v>
      </c>
      <c r="AH780" s="52">
        <v>0</v>
      </c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</row>
    <row r="781" spans="1:60" outlineLevel="1" x14ac:dyDescent="0.2">
      <c r="A781" s="31"/>
      <c r="B781" s="32"/>
      <c r="C781" s="230" t="s">
        <v>945</v>
      </c>
      <c r="D781" s="33"/>
      <c r="E781" s="34">
        <v>41.23</v>
      </c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52"/>
      <c r="Z781" s="52"/>
      <c r="AA781" s="52"/>
      <c r="AB781" s="52"/>
      <c r="AC781" s="52"/>
      <c r="AD781" s="52"/>
      <c r="AE781" s="52"/>
      <c r="AF781" s="52"/>
      <c r="AG781" s="52" t="s">
        <v>358</v>
      </c>
      <c r="AH781" s="52">
        <v>0</v>
      </c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</row>
    <row r="782" spans="1:60" outlineLevel="1" x14ac:dyDescent="0.2">
      <c r="A782" s="72">
        <v>96</v>
      </c>
      <c r="B782" s="73" t="s">
        <v>946</v>
      </c>
      <c r="C782" s="74" t="s">
        <v>947</v>
      </c>
      <c r="D782" s="27" t="s">
        <v>380</v>
      </c>
      <c r="E782" s="28">
        <v>258.6345</v>
      </c>
      <c r="F782" s="29"/>
      <c r="G782" s="30">
        <f>ROUND(E782*F782,2)</f>
        <v>0</v>
      </c>
      <c r="H782" s="29"/>
      <c r="I782" s="30">
        <f>ROUND(E782*H782,2)</f>
        <v>0</v>
      </c>
      <c r="J782" s="29"/>
      <c r="K782" s="30">
        <f>ROUND(E782*J782,2)</f>
        <v>0</v>
      </c>
      <c r="L782" s="30">
        <v>21</v>
      </c>
      <c r="M782" s="30">
        <f>G782*(1+L782/100)</f>
        <v>0</v>
      </c>
      <c r="N782" s="30">
        <v>1.7000000000000001E-4</v>
      </c>
      <c r="O782" s="30">
        <f>ROUND(E782*N782,2)</f>
        <v>0.04</v>
      </c>
      <c r="P782" s="30">
        <v>0</v>
      </c>
      <c r="Q782" s="30">
        <f>ROUND(E782*P782,2)</f>
        <v>0</v>
      </c>
      <c r="R782" s="30" t="s">
        <v>925</v>
      </c>
      <c r="S782" s="30" t="s">
        <v>329</v>
      </c>
      <c r="T782" s="49" t="s">
        <v>330</v>
      </c>
      <c r="U782" s="35">
        <v>0.16</v>
      </c>
      <c r="V782" s="35">
        <f>ROUND(E782*U782,2)</f>
        <v>41.38</v>
      </c>
      <c r="W782" s="35"/>
      <c r="X782" s="49"/>
      <c r="Y782" s="52"/>
      <c r="Z782" s="52"/>
      <c r="AA782" s="52"/>
      <c r="AB782" s="52"/>
      <c r="AC782" s="52"/>
      <c r="AD782" s="52"/>
      <c r="AE782" s="52"/>
      <c r="AF782" s="52"/>
      <c r="AG782" s="52" t="s">
        <v>354</v>
      </c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</row>
    <row r="783" spans="1:60" outlineLevel="1" x14ac:dyDescent="0.2">
      <c r="A783" s="31"/>
      <c r="B783" s="32"/>
      <c r="C783" s="230" t="s">
        <v>548</v>
      </c>
      <c r="D783" s="33"/>
      <c r="E783" s="34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52"/>
      <c r="Z783" s="52"/>
      <c r="AA783" s="52"/>
      <c r="AB783" s="52"/>
      <c r="AC783" s="52"/>
      <c r="AD783" s="52"/>
      <c r="AE783" s="52"/>
      <c r="AF783" s="52"/>
      <c r="AG783" s="52" t="s">
        <v>358</v>
      </c>
      <c r="AH783" s="52">
        <v>0</v>
      </c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</row>
    <row r="784" spans="1:60" outlineLevel="1" x14ac:dyDescent="0.2">
      <c r="A784" s="31"/>
      <c r="B784" s="32"/>
      <c r="C784" s="230" t="s">
        <v>549</v>
      </c>
      <c r="D784" s="33"/>
      <c r="E784" s="34">
        <v>70.677000000000007</v>
      </c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52"/>
      <c r="Z784" s="52"/>
      <c r="AA784" s="52"/>
      <c r="AB784" s="52"/>
      <c r="AC784" s="52"/>
      <c r="AD784" s="52"/>
      <c r="AE784" s="52"/>
      <c r="AF784" s="52"/>
      <c r="AG784" s="52" t="s">
        <v>358</v>
      </c>
      <c r="AH784" s="52">
        <v>0</v>
      </c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</row>
    <row r="785" spans="1:60" outlineLevel="1" x14ac:dyDescent="0.2">
      <c r="A785" s="31"/>
      <c r="B785" s="32"/>
      <c r="C785" s="230" t="s">
        <v>550</v>
      </c>
      <c r="D785" s="33"/>
      <c r="E785" s="34">
        <v>109.4425</v>
      </c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52"/>
      <c r="Z785" s="52"/>
      <c r="AA785" s="52"/>
      <c r="AB785" s="52"/>
      <c r="AC785" s="52"/>
      <c r="AD785" s="52"/>
      <c r="AE785" s="52"/>
      <c r="AF785" s="52"/>
      <c r="AG785" s="52" t="s">
        <v>358</v>
      </c>
      <c r="AH785" s="52">
        <v>0</v>
      </c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</row>
    <row r="786" spans="1:60" outlineLevel="1" x14ac:dyDescent="0.2">
      <c r="A786" s="31"/>
      <c r="B786" s="32"/>
      <c r="C786" s="230" t="s">
        <v>551</v>
      </c>
      <c r="D786" s="33"/>
      <c r="E786" s="34">
        <v>39.2575</v>
      </c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52"/>
      <c r="Z786" s="52"/>
      <c r="AA786" s="52"/>
      <c r="AB786" s="52"/>
      <c r="AC786" s="52"/>
      <c r="AD786" s="52"/>
      <c r="AE786" s="52"/>
      <c r="AF786" s="52"/>
      <c r="AG786" s="52" t="s">
        <v>358</v>
      </c>
      <c r="AH786" s="52">
        <v>0</v>
      </c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</row>
    <row r="787" spans="1:60" outlineLevel="1" x14ac:dyDescent="0.2">
      <c r="A787" s="31"/>
      <c r="B787" s="32"/>
      <c r="C787" s="230" t="s">
        <v>552</v>
      </c>
      <c r="D787" s="33"/>
      <c r="E787" s="34">
        <v>39.2575</v>
      </c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52"/>
      <c r="Z787" s="52"/>
      <c r="AA787" s="52"/>
      <c r="AB787" s="52"/>
      <c r="AC787" s="52"/>
      <c r="AD787" s="52"/>
      <c r="AE787" s="52"/>
      <c r="AF787" s="52"/>
      <c r="AG787" s="52" t="s">
        <v>358</v>
      </c>
      <c r="AH787" s="52">
        <v>0</v>
      </c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</row>
    <row r="788" spans="1:60" outlineLevel="1" x14ac:dyDescent="0.2">
      <c r="A788" s="72">
        <v>97</v>
      </c>
      <c r="B788" s="73" t="s">
        <v>948</v>
      </c>
      <c r="C788" s="74" t="s">
        <v>949</v>
      </c>
      <c r="D788" s="27" t="s">
        <v>640</v>
      </c>
      <c r="E788" s="28">
        <v>2</v>
      </c>
      <c r="F788" s="29"/>
      <c r="G788" s="30">
        <f>ROUND(E788*F788,2)</f>
        <v>0</v>
      </c>
      <c r="H788" s="29"/>
      <c r="I788" s="30">
        <f>ROUND(E788*H788,2)</f>
        <v>0</v>
      </c>
      <c r="J788" s="29"/>
      <c r="K788" s="30">
        <f>ROUND(E788*J788,2)</f>
        <v>0</v>
      </c>
      <c r="L788" s="30">
        <v>21</v>
      </c>
      <c r="M788" s="30">
        <f>G788*(1+L788/100)</f>
        <v>0</v>
      </c>
      <c r="N788" s="30">
        <v>0</v>
      </c>
      <c r="O788" s="30">
        <f>ROUND(E788*N788,2)</f>
        <v>0</v>
      </c>
      <c r="P788" s="30">
        <v>0</v>
      </c>
      <c r="Q788" s="30">
        <f>ROUND(E788*P788,2)</f>
        <v>0</v>
      </c>
      <c r="R788" s="30"/>
      <c r="S788" s="30" t="s">
        <v>587</v>
      </c>
      <c r="T788" s="49" t="s">
        <v>330</v>
      </c>
      <c r="U788" s="35">
        <v>0</v>
      </c>
      <c r="V788" s="35">
        <f>ROUND(E788*U788,2)</f>
        <v>0</v>
      </c>
      <c r="W788" s="35"/>
      <c r="X788" s="49"/>
      <c r="Y788" s="52"/>
      <c r="Z788" s="52"/>
      <c r="AA788" s="52"/>
      <c r="AB788" s="52"/>
      <c r="AC788" s="52"/>
      <c r="AD788" s="52"/>
      <c r="AE788" s="52"/>
      <c r="AF788" s="52"/>
      <c r="AG788" s="52" t="s">
        <v>354</v>
      </c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</row>
    <row r="789" spans="1:60" outlineLevel="1" x14ac:dyDescent="0.2">
      <c r="A789" s="31"/>
      <c r="B789" s="32"/>
      <c r="C789" s="230" t="s">
        <v>950</v>
      </c>
      <c r="D789" s="33"/>
      <c r="E789" s="34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52"/>
      <c r="Z789" s="52"/>
      <c r="AA789" s="52"/>
      <c r="AB789" s="52"/>
      <c r="AC789" s="52"/>
      <c r="AD789" s="52"/>
      <c r="AE789" s="52"/>
      <c r="AF789" s="52"/>
      <c r="AG789" s="52" t="s">
        <v>358</v>
      </c>
      <c r="AH789" s="52">
        <v>0</v>
      </c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</row>
    <row r="790" spans="1:60" outlineLevel="1" x14ac:dyDescent="0.2">
      <c r="A790" s="31"/>
      <c r="B790" s="32"/>
      <c r="C790" s="230" t="s">
        <v>951</v>
      </c>
      <c r="D790" s="33"/>
      <c r="E790" s="34">
        <v>2</v>
      </c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52"/>
      <c r="Z790" s="52"/>
      <c r="AA790" s="52"/>
      <c r="AB790" s="52"/>
      <c r="AC790" s="52"/>
      <c r="AD790" s="52"/>
      <c r="AE790" s="52"/>
      <c r="AF790" s="52"/>
      <c r="AG790" s="52" t="s">
        <v>358</v>
      </c>
      <c r="AH790" s="52">
        <v>0</v>
      </c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</row>
    <row r="791" spans="1:60" outlineLevel="1" x14ac:dyDescent="0.2">
      <c r="A791" s="72">
        <v>98</v>
      </c>
      <c r="B791" s="73" t="s">
        <v>952</v>
      </c>
      <c r="C791" s="74" t="s">
        <v>953</v>
      </c>
      <c r="D791" s="27" t="s">
        <v>640</v>
      </c>
      <c r="E791" s="28">
        <v>2</v>
      </c>
      <c r="F791" s="29"/>
      <c r="G791" s="30">
        <f>ROUND(E791*F791,2)</f>
        <v>0</v>
      </c>
      <c r="H791" s="29"/>
      <c r="I791" s="30">
        <f>ROUND(E791*H791,2)</f>
        <v>0</v>
      </c>
      <c r="J791" s="29"/>
      <c r="K791" s="30">
        <f>ROUND(E791*J791,2)</f>
        <v>0</v>
      </c>
      <c r="L791" s="30">
        <v>21</v>
      </c>
      <c r="M791" s="30">
        <f>G791*(1+L791/100)</f>
        <v>0</v>
      </c>
      <c r="N791" s="30">
        <v>0</v>
      </c>
      <c r="O791" s="30">
        <f>ROUND(E791*N791,2)</f>
        <v>0</v>
      </c>
      <c r="P791" s="30">
        <v>0</v>
      </c>
      <c r="Q791" s="30">
        <f>ROUND(E791*P791,2)</f>
        <v>0</v>
      </c>
      <c r="R791" s="30"/>
      <c r="S791" s="30" t="s">
        <v>587</v>
      </c>
      <c r="T791" s="49" t="s">
        <v>330</v>
      </c>
      <c r="U791" s="35">
        <v>0</v>
      </c>
      <c r="V791" s="35">
        <f>ROUND(E791*U791,2)</f>
        <v>0</v>
      </c>
      <c r="W791" s="35"/>
      <c r="X791" s="49"/>
      <c r="Y791" s="52"/>
      <c r="Z791" s="52"/>
      <c r="AA791" s="52"/>
      <c r="AB791" s="52"/>
      <c r="AC791" s="52"/>
      <c r="AD791" s="52"/>
      <c r="AE791" s="52"/>
      <c r="AF791" s="52"/>
      <c r="AG791" s="52" t="s">
        <v>354</v>
      </c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</row>
    <row r="792" spans="1:60" outlineLevel="1" x14ac:dyDescent="0.2">
      <c r="A792" s="31"/>
      <c r="B792" s="32"/>
      <c r="C792" s="230" t="s">
        <v>950</v>
      </c>
      <c r="D792" s="33"/>
      <c r="E792" s="34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52"/>
      <c r="Z792" s="52"/>
      <c r="AA792" s="52"/>
      <c r="AB792" s="52"/>
      <c r="AC792" s="52"/>
      <c r="AD792" s="52"/>
      <c r="AE792" s="52"/>
      <c r="AF792" s="52"/>
      <c r="AG792" s="52" t="s">
        <v>358</v>
      </c>
      <c r="AH792" s="52">
        <v>0</v>
      </c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</row>
    <row r="793" spans="1:60" outlineLevel="1" x14ac:dyDescent="0.2">
      <c r="A793" s="31"/>
      <c r="B793" s="32"/>
      <c r="C793" s="230" t="s">
        <v>954</v>
      </c>
      <c r="D793" s="33"/>
      <c r="E793" s="34">
        <v>2</v>
      </c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52"/>
      <c r="Z793" s="52"/>
      <c r="AA793" s="52"/>
      <c r="AB793" s="52"/>
      <c r="AC793" s="52"/>
      <c r="AD793" s="52"/>
      <c r="AE793" s="52"/>
      <c r="AF793" s="52"/>
      <c r="AG793" s="52" t="s">
        <v>358</v>
      </c>
      <c r="AH793" s="52">
        <v>0</v>
      </c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</row>
    <row r="794" spans="1:60" outlineLevel="1" x14ac:dyDescent="0.2">
      <c r="A794" s="31">
        <v>99</v>
      </c>
      <c r="B794" s="32" t="s">
        <v>955</v>
      </c>
      <c r="C794" s="80" t="s">
        <v>956</v>
      </c>
      <c r="D794" s="81" t="s">
        <v>25</v>
      </c>
      <c r="E794" s="82"/>
      <c r="F794" s="83"/>
      <c r="G794" s="35">
        <f>ROUND(E794*F794,2)</f>
        <v>0</v>
      </c>
      <c r="H794" s="83"/>
      <c r="I794" s="35">
        <f>ROUND(E794*H794,2)</f>
        <v>0</v>
      </c>
      <c r="J794" s="83"/>
      <c r="K794" s="35">
        <f>ROUND(E794*J794,2)</f>
        <v>0</v>
      </c>
      <c r="L794" s="35">
        <v>21</v>
      </c>
      <c r="M794" s="35">
        <f>G794*(1+L794/100)</f>
        <v>0</v>
      </c>
      <c r="N794" s="35">
        <v>0</v>
      </c>
      <c r="O794" s="35">
        <f>ROUND(E794*N794,2)</f>
        <v>0</v>
      </c>
      <c r="P794" s="35">
        <v>0</v>
      </c>
      <c r="Q794" s="35">
        <f>ROUND(E794*P794,2)</f>
        <v>0</v>
      </c>
      <c r="R794" s="35" t="s">
        <v>925</v>
      </c>
      <c r="S794" s="35" t="s">
        <v>329</v>
      </c>
      <c r="T794" s="35" t="s">
        <v>330</v>
      </c>
      <c r="U794" s="35">
        <v>0</v>
      </c>
      <c r="V794" s="35">
        <f>ROUND(E794*U794,2)</f>
        <v>0</v>
      </c>
      <c r="W794" s="35"/>
      <c r="X794" s="35"/>
      <c r="Y794" s="52"/>
      <c r="Z794" s="52"/>
      <c r="AA794" s="52"/>
      <c r="AB794" s="52"/>
      <c r="AC794" s="52"/>
      <c r="AD794" s="52"/>
      <c r="AE794" s="52"/>
      <c r="AF794" s="52"/>
      <c r="AG794" s="52" t="s">
        <v>922</v>
      </c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</row>
    <row r="795" spans="1:60" outlineLevel="1" x14ac:dyDescent="0.2">
      <c r="A795" s="31"/>
      <c r="B795" s="32"/>
      <c r="C795" s="290" t="s">
        <v>957</v>
      </c>
      <c r="D795" s="291"/>
      <c r="E795" s="291"/>
      <c r="F795" s="291"/>
      <c r="G795" s="291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52"/>
      <c r="Z795" s="52"/>
      <c r="AA795" s="52"/>
      <c r="AB795" s="52"/>
      <c r="AC795" s="52"/>
      <c r="AD795" s="52"/>
      <c r="AE795" s="52"/>
      <c r="AF795" s="52"/>
      <c r="AG795" s="52" t="s">
        <v>356</v>
      </c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</row>
    <row r="796" spans="1:60" x14ac:dyDescent="0.2">
      <c r="A796" s="18" t="s">
        <v>324</v>
      </c>
      <c r="B796" s="19" t="s">
        <v>143</v>
      </c>
      <c r="C796" s="20" t="s">
        <v>144</v>
      </c>
      <c r="D796" s="21"/>
      <c r="E796" s="22"/>
      <c r="F796" s="23"/>
      <c r="G796" s="23">
        <f>SUMIF(AG797:AG859,"&lt;&gt;NOR",G797:G859)</f>
        <v>0</v>
      </c>
      <c r="H796" s="23"/>
      <c r="I796" s="23">
        <f>SUM(I797:I859)</f>
        <v>0</v>
      </c>
      <c r="J796" s="23"/>
      <c r="K796" s="23">
        <f>SUM(K797:K859)</f>
        <v>0</v>
      </c>
      <c r="L796" s="23"/>
      <c r="M796" s="23">
        <f>SUM(M797:M859)</f>
        <v>0</v>
      </c>
      <c r="N796" s="23"/>
      <c r="O796" s="23">
        <f>SUM(O797:O859)</f>
        <v>37.53</v>
      </c>
      <c r="P796" s="23"/>
      <c r="Q796" s="23">
        <f>SUM(Q797:Q859)</f>
        <v>0</v>
      </c>
      <c r="R796" s="23"/>
      <c r="S796" s="23"/>
      <c r="T796" s="46"/>
      <c r="U796" s="47"/>
      <c r="V796" s="47">
        <f>SUM(V797:V859)</f>
        <v>4452.84</v>
      </c>
      <c r="W796" s="47"/>
      <c r="X796" s="46"/>
      <c r="AG796" t="s">
        <v>325</v>
      </c>
    </row>
    <row r="797" spans="1:60" ht="22.5" outlineLevel="1" x14ac:dyDescent="0.2">
      <c r="A797" s="72">
        <v>100</v>
      </c>
      <c r="B797" s="73" t="s">
        <v>958</v>
      </c>
      <c r="C797" s="74" t="s">
        <v>959</v>
      </c>
      <c r="D797" s="27" t="s">
        <v>380</v>
      </c>
      <c r="E797" s="28">
        <v>2393.64</v>
      </c>
      <c r="F797" s="29"/>
      <c r="G797" s="30">
        <f>ROUND(E797*F797,2)</f>
        <v>0</v>
      </c>
      <c r="H797" s="29"/>
      <c r="I797" s="30">
        <f>ROUND(E797*H797,2)</f>
        <v>0</v>
      </c>
      <c r="J797" s="29"/>
      <c r="K797" s="30">
        <f>ROUND(E797*J797,2)</f>
        <v>0</v>
      </c>
      <c r="L797" s="30">
        <v>21</v>
      </c>
      <c r="M797" s="30">
        <f>G797*(1+L797/100)</f>
        <v>0</v>
      </c>
      <c r="N797" s="30">
        <v>4.4000000000000002E-4</v>
      </c>
      <c r="O797" s="30">
        <f>ROUND(E797*N797,2)</f>
        <v>1.05</v>
      </c>
      <c r="P797" s="30">
        <v>0</v>
      </c>
      <c r="Q797" s="30">
        <f>ROUND(E797*P797,2)</f>
        <v>0</v>
      </c>
      <c r="R797" s="30" t="s">
        <v>925</v>
      </c>
      <c r="S797" s="30" t="s">
        <v>329</v>
      </c>
      <c r="T797" s="49" t="s">
        <v>330</v>
      </c>
      <c r="U797" s="35">
        <v>2.75E-2</v>
      </c>
      <c r="V797" s="35">
        <f>ROUND(E797*U797,2)</f>
        <v>65.83</v>
      </c>
      <c r="W797" s="35"/>
      <c r="X797" s="49"/>
      <c r="Y797" s="52"/>
      <c r="Z797" s="52"/>
      <c r="AA797" s="52"/>
      <c r="AB797" s="52"/>
      <c r="AC797" s="52"/>
      <c r="AD797" s="52"/>
      <c r="AE797" s="52"/>
      <c r="AF797" s="52"/>
      <c r="AG797" s="52" t="s">
        <v>354</v>
      </c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</row>
    <row r="798" spans="1:60" outlineLevel="1" x14ac:dyDescent="0.2">
      <c r="A798" s="31"/>
      <c r="B798" s="32"/>
      <c r="C798" s="230" t="s">
        <v>445</v>
      </c>
      <c r="D798" s="33"/>
      <c r="E798" s="34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52"/>
      <c r="Z798" s="52"/>
      <c r="AA798" s="52"/>
      <c r="AB798" s="52"/>
      <c r="AC798" s="52"/>
      <c r="AD798" s="52"/>
      <c r="AE798" s="52"/>
      <c r="AF798" s="52"/>
      <c r="AG798" s="52" t="s">
        <v>358</v>
      </c>
      <c r="AH798" s="52">
        <v>0</v>
      </c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</row>
    <row r="799" spans="1:60" outlineLevel="1" x14ac:dyDescent="0.2">
      <c r="A799" s="31"/>
      <c r="B799" s="32"/>
      <c r="C799" s="230" t="s">
        <v>960</v>
      </c>
      <c r="D799" s="33"/>
      <c r="E799" s="34">
        <v>2393.64</v>
      </c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52"/>
      <c r="Z799" s="52"/>
      <c r="AA799" s="52"/>
      <c r="AB799" s="52"/>
      <c r="AC799" s="52"/>
      <c r="AD799" s="52"/>
      <c r="AE799" s="52"/>
      <c r="AF799" s="52"/>
      <c r="AG799" s="52" t="s">
        <v>358</v>
      </c>
      <c r="AH799" s="52">
        <v>0</v>
      </c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</row>
    <row r="800" spans="1:60" ht="22.5" outlineLevel="1" x14ac:dyDescent="0.2">
      <c r="A800" s="72">
        <v>101</v>
      </c>
      <c r="B800" s="73" t="s">
        <v>961</v>
      </c>
      <c r="C800" s="74" t="s">
        <v>962</v>
      </c>
      <c r="D800" s="27" t="s">
        <v>380</v>
      </c>
      <c r="E800" s="28">
        <v>870.94</v>
      </c>
      <c r="F800" s="29"/>
      <c r="G800" s="30">
        <f>ROUND(E800*F800,2)</f>
        <v>0</v>
      </c>
      <c r="H800" s="29"/>
      <c r="I800" s="30">
        <f>ROUND(E800*H800,2)</f>
        <v>0</v>
      </c>
      <c r="J800" s="29"/>
      <c r="K800" s="30">
        <f>ROUND(E800*J800,2)</f>
        <v>0</v>
      </c>
      <c r="L800" s="30">
        <v>21</v>
      </c>
      <c r="M800" s="30">
        <f>G800*(1+L800/100)</f>
        <v>0</v>
      </c>
      <c r="N800" s="30">
        <v>3.3E-4</v>
      </c>
      <c r="O800" s="30">
        <f>ROUND(E800*N800,2)</f>
        <v>0.28999999999999998</v>
      </c>
      <c r="P800" s="30">
        <v>0</v>
      </c>
      <c r="Q800" s="30">
        <f>ROUND(E800*P800,2)</f>
        <v>0</v>
      </c>
      <c r="R800" s="30" t="s">
        <v>925</v>
      </c>
      <c r="S800" s="30" t="s">
        <v>329</v>
      </c>
      <c r="T800" s="49" t="s">
        <v>330</v>
      </c>
      <c r="U800" s="35">
        <v>2.75E-2</v>
      </c>
      <c r="V800" s="35">
        <f>ROUND(E800*U800,2)</f>
        <v>23.95</v>
      </c>
      <c r="W800" s="35"/>
      <c r="X800" s="49"/>
      <c r="Y800" s="52"/>
      <c r="Z800" s="52"/>
      <c r="AA800" s="52"/>
      <c r="AB800" s="52"/>
      <c r="AC800" s="52"/>
      <c r="AD800" s="52"/>
      <c r="AE800" s="52"/>
      <c r="AF800" s="52"/>
      <c r="AG800" s="52" t="s">
        <v>354</v>
      </c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</row>
    <row r="801" spans="1:60" outlineLevel="1" x14ac:dyDescent="0.2">
      <c r="A801" s="31"/>
      <c r="B801" s="32"/>
      <c r="C801" s="230" t="s">
        <v>631</v>
      </c>
      <c r="D801" s="33"/>
      <c r="E801" s="34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52"/>
      <c r="Z801" s="52"/>
      <c r="AA801" s="52"/>
      <c r="AB801" s="52"/>
      <c r="AC801" s="52"/>
      <c r="AD801" s="52"/>
      <c r="AE801" s="52"/>
      <c r="AF801" s="52"/>
      <c r="AG801" s="52" t="s">
        <v>358</v>
      </c>
      <c r="AH801" s="52">
        <v>0</v>
      </c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</row>
    <row r="802" spans="1:60" outlineLevel="1" x14ac:dyDescent="0.2">
      <c r="A802" s="31"/>
      <c r="B802" s="32"/>
      <c r="C802" s="230" t="s">
        <v>963</v>
      </c>
      <c r="D802" s="33"/>
      <c r="E802" s="34">
        <v>430.74</v>
      </c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52"/>
      <c r="Z802" s="52"/>
      <c r="AA802" s="52"/>
      <c r="AB802" s="52"/>
      <c r="AC802" s="52"/>
      <c r="AD802" s="52"/>
      <c r="AE802" s="52"/>
      <c r="AF802" s="52"/>
      <c r="AG802" s="52" t="s">
        <v>358</v>
      </c>
      <c r="AH802" s="52">
        <v>0</v>
      </c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</row>
    <row r="803" spans="1:60" outlineLevel="1" x14ac:dyDescent="0.2">
      <c r="A803" s="31"/>
      <c r="B803" s="32"/>
      <c r="C803" s="230" t="s">
        <v>964</v>
      </c>
      <c r="D803" s="33"/>
      <c r="E803" s="34">
        <v>114.4</v>
      </c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52"/>
      <c r="Z803" s="52"/>
      <c r="AA803" s="52"/>
      <c r="AB803" s="52"/>
      <c r="AC803" s="52"/>
      <c r="AD803" s="52"/>
      <c r="AE803" s="52"/>
      <c r="AF803" s="52"/>
      <c r="AG803" s="52" t="s">
        <v>358</v>
      </c>
      <c r="AH803" s="52">
        <v>0</v>
      </c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</row>
    <row r="804" spans="1:60" outlineLevel="1" x14ac:dyDescent="0.2">
      <c r="A804" s="31"/>
      <c r="B804" s="32"/>
      <c r="C804" s="230" t="s">
        <v>965</v>
      </c>
      <c r="D804" s="33"/>
      <c r="E804" s="34">
        <v>53.38</v>
      </c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52"/>
      <c r="Z804" s="52"/>
      <c r="AA804" s="52"/>
      <c r="AB804" s="52"/>
      <c r="AC804" s="52"/>
      <c r="AD804" s="52"/>
      <c r="AE804" s="52"/>
      <c r="AF804" s="52"/>
      <c r="AG804" s="52" t="s">
        <v>358</v>
      </c>
      <c r="AH804" s="52">
        <v>0</v>
      </c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</row>
    <row r="805" spans="1:60" outlineLevel="1" x14ac:dyDescent="0.2">
      <c r="A805" s="31"/>
      <c r="B805" s="32"/>
      <c r="C805" s="230" t="s">
        <v>966</v>
      </c>
      <c r="D805" s="33"/>
      <c r="E805" s="34">
        <v>272.42</v>
      </c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52"/>
      <c r="Z805" s="52"/>
      <c r="AA805" s="52"/>
      <c r="AB805" s="52"/>
      <c r="AC805" s="52"/>
      <c r="AD805" s="52"/>
      <c r="AE805" s="52"/>
      <c r="AF805" s="52"/>
      <c r="AG805" s="52" t="s">
        <v>358</v>
      </c>
      <c r="AH805" s="52">
        <v>0</v>
      </c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</row>
    <row r="806" spans="1:60" ht="22.5" outlineLevel="1" x14ac:dyDescent="0.2">
      <c r="A806" s="72">
        <v>102</v>
      </c>
      <c r="B806" s="73" t="s">
        <v>967</v>
      </c>
      <c r="C806" s="74" t="s">
        <v>968</v>
      </c>
      <c r="D806" s="27" t="s">
        <v>380</v>
      </c>
      <c r="E806" s="28">
        <v>870.94</v>
      </c>
      <c r="F806" s="29"/>
      <c r="G806" s="30">
        <f>ROUND(E806*F806,2)</f>
        <v>0</v>
      </c>
      <c r="H806" s="29"/>
      <c r="I806" s="30">
        <f>ROUND(E806*H806,2)</f>
        <v>0</v>
      </c>
      <c r="J806" s="29"/>
      <c r="K806" s="30">
        <f>ROUND(E806*J806,2)</f>
        <v>0</v>
      </c>
      <c r="L806" s="30">
        <v>21</v>
      </c>
      <c r="M806" s="30">
        <f>G806*(1+L806/100)</f>
        <v>0</v>
      </c>
      <c r="N806" s="30">
        <v>5.5300000000000002E-3</v>
      </c>
      <c r="O806" s="30">
        <f>ROUND(E806*N806,2)</f>
        <v>4.82</v>
      </c>
      <c r="P806" s="30">
        <v>0</v>
      </c>
      <c r="Q806" s="30">
        <f>ROUND(E806*P806,2)</f>
        <v>0</v>
      </c>
      <c r="R806" s="30"/>
      <c r="S806" s="30" t="s">
        <v>587</v>
      </c>
      <c r="T806" s="49" t="s">
        <v>330</v>
      </c>
      <c r="U806" s="35">
        <v>0.2</v>
      </c>
      <c r="V806" s="35">
        <f>ROUND(E806*U806,2)</f>
        <v>174.19</v>
      </c>
      <c r="W806" s="35"/>
      <c r="X806" s="49"/>
      <c r="Y806" s="52"/>
      <c r="Z806" s="52"/>
      <c r="AA806" s="52"/>
      <c r="AB806" s="52"/>
      <c r="AC806" s="52"/>
      <c r="AD806" s="52"/>
      <c r="AE806" s="52"/>
      <c r="AF806" s="52"/>
      <c r="AG806" s="52" t="s">
        <v>354</v>
      </c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</row>
    <row r="807" spans="1:60" outlineLevel="1" x14ac:dyDescent="0.2">
      <c r="A807" s="31"/>
      <c r="B807" s="32"/>
      <c r="C807" s="230" t="s">
        <v>631</v>
      </c>
      <c r="D807" s="33"/>
      <c r="E807" s="34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52"/>
      <c r="Z807" s="52"/>
      <c r="AA807" s="52"/>
      <c r="AB807" s="52"/>
      <c r="AC807" s="52"/>
      <c r="AD807" s="52"/>
      <c r="AE807" s="52"/>
      <c r="AF807" s="52"/>
      <c r="AG807" s="52" t="s">
        <v>358</v>
      </c>
      <c r="AH807" s="52">
        <v>0</v>
      </c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</row>
    <row r="808" spans="1:60" outlineLevel="1" x14ac:dyDescent="0.2">
      <c r="A808" s="31"/>
      <c r="B808" s="32"/>
      <c r="C808" s="230" t="s">
        <v>963</v>
      </c>
      <c r="D808" s="33"/>
      <c r="E808" s="34">
        <v>430.74</v>
      </c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52"/>
      <c r="Z808" s="52"/>
      <c r="AA808" s="52"/>
      <c r="AB808" s="52"/>
      <c r="AC808" s="52"/>
      <c r="AD808" s="52"/>
      <c r="AE808" s="52"/>
      <c r="AF808" s="52"/>
      <c r="AG808" s="52" t="s">
        <v>358</v>
      </c>
      <c r="AH808" s="52">
        <v>0</v>
      </c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</row>
    <row r="809" spans="1:60" outlineLevel="1" x14ac:dyDescent="0.2">
      <c r="A809" s="31"/>
      <c r="B809" s="32"/>
      <c r="C809" s="230" t="s">
        <v>964</v>
      </c>
      <c r="D809" s="33"/>
      <c r="E809" s="34">
        <v>114.4</v>
      </c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52"/>
      <c r="Z809" s="52"/>
      <c r="AA809" s="52"/>
      <c r="AB809" s="52"/>
      <c r="AC809" s="52"/>
      <c r="AD809" s="52"/>
      <c r="AE809" s="52"/>
      <c r="AF809" s="52"/>
      <c r="AG809" s="52" t="s">
        <v>358</v>
      </c>
      <c r="AH809" s="52">
        <v>0</v>
      </c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</row>
    <row r="810" spans="1:60" outlineLevel="1" x14ac:dyDescent="0.2">
      <c r="A810" s="31"/>
      <c r="B810" s="32"/>
      <c r="C810" s="230" t="s">
        <v>965</v>
      </c>
      <c r="D810" s="33"/>
      <c r="E810" s="34">
        <v>53.38</v>
      </c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52"/>
      <c r="Z810" s="52"/>
      <c r="AA810" s="52"/>
      <c r="AB810" s="52"/>
      <c r="AC810" s="52"/>
      <c r="AD810" s="52"/>
      <c r="AE810" s="52"/>
      <c r="AF810" s="52"/>
      <c r="AG810" s="52" t="s">
        <v>358</v>
      </c>
      <c r="AH810" s="52">
        <v>0</v>
      </c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</row>
    <row r="811" spans="1:60" outlineLevel="1" x14ac:dyDescent="0.2">
      <c r="A811" s="31"/>
      <c r="B811" s="32"/>
      <c r="C811" s="230" t="s">
        <v>966</v>
      </c>
      <c r="D811" s="33"/>
      <c r="E811" s="34">
        <v>272.42</v>
      </c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52"/>
      <c r="Z811" s="52"/>
      <c r="AA811" s="52"/>
      <c r="AB811" s="52"/>
      <c r="AC811" s="52"/>
      <c r="AD811" s="52"/>
      <c r="AE811" s="52"/>
      <c r="AF811" s="52"/>
      <c r="AG811" s="52" t="s">
        <v>358</v>
      </c>
      <c r="AH811" s="52">
        <v>0</v>
      </c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</row>
    <row r="812" spans="1:60" ht="22.5" outlineLevel="1" x14ac:dyDescent="0.2">
      <c r="A812" s="72">
        <v>103</v>
      </c>
      <c r="B812" s="73" t="s">
        <v>969</v>
      </c>
      <c r="C812" s="74" t="s">
        <v>970</v>
      </c>
      <c r="D812" s="27" t="s">
        <v>380</v>
      </c>
      <c r="E812" s="28">
        <v>2393.64</v>
      </c>
      <c r="F812" s="29"/>
      <c r="G812" s="30">
        <f>ROUND(E812*F812,2)</f>
        <v>0</v>
      </c>
      <c r="H812" s="29"/>
      <c r="I812" s="30">
        <f>ROUND(E812*H812,2)</f>
        <v>0</v>
      </c>
      <c r="J812" s="29"/>
      <c r="K812" s="30">
        <f>ROUND(E812*J812,2)</f>
        <v>0</v>
      </c>
      <c r="L812" s="30">
        <v>21</v>
      </c>
      <c r="M812" s="30">
        <f>G812*(1+L812/100)</f>
        <v>0</v>
      </c>
      <c r="N812" s="30">
        <v>3.6000000000000002E-4</v>
      </c>
      <c r="O812" s="30">
        <f>ROUND(E812*N812,2)</f>
        <v>0.86</v>
      </c>
      <c r="P812" s="30">
        <v>0</v>
      </c>
      <c r="Q812" s="30">
        <f>ROUND(E812*P812,2)</f>
        <v>0</v>
      </c>
      <c r="R812" s="30" t="s">
        <v>925</v>
      </c>
      <c r="S812" s="30" t="s">
        <v>329</v>
      </c>
      <c r="T812" s="49" t="s">
        <v>330</v>
      </c>
      <c r="U812" s="35">
        <v>0.20699999999999999</v>
      </c>
      <c r="V812" s="35">
        <f>ROUND(E812*U812,2)</f>
        <v>495.48</v>
      </c>
      <c r="W812" s="35"/>
      <c r="X812" s="49"/>
      <c r="Y812" s="52"/>
      <c r="Z812" s="52"/>
      <c r="AA812" s="52"/>
      <c r="AB812" s="52"/>
      <c r="AC812" s="52"/>
      <c r="AD812" s="52"/>
      <c r="AE812" s="52"/>
      <c r="AF812" s="52"/>
      <c r="AG812" s="52" t="s">
        <v>354</v>
      </c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</row>
    <row r="813" spans="1:60" outlineLevel="1" x14ac:dyDescent="0.2">
      <c r="A813" s="31"/>
      <c r="B813" s="32"/>
      <c r="C813" s="230" t="s">
        <v>445</v>
      </c>
      <c r="D813" s="33"/>
      <c r="E813" s="34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52"/>
      <c r="Z813" s="52"/>
      <c r="AA813" s="52"/>
      <c r="AB813" s="52"/>
      <c r="AC813" s="52"/>
      <c r="AD813" s="52"/>
      <c r="AE813" s="52"/>
      <c r="AF813" s="52"/>
      <c r="AG813" s="52" t="s">
        <v>358</v>
      </c>
      <c r="AH813" s="52">
        <v>0</v>
      </c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</row>
    <row r="814" spans="1:60" outlineLevel="1" x14ac:dyDescent="0.2">
      <c r="A814" s="31"/>
      <c r="B814" s="32"/>
      <c r="C814" s="230" t="s">
        <v>960</v>
      </c>
      <c r="D814" s="33"/>
      <c r="E814" s="34">
        <v>2393.64</v>
      </c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52"/>
      <c r="Z814" s="52"/>
      <c r="AA814" s="52"/>
      <c r="AB814" s="52"/>
      <c r="AC814" s="52"/>
      <c r="AD814" s="52"/>
      <c r="AE814" s="52"/>
      <c r="AF814" s="52"/>
      <c r="AG814" s="52" t="s">
        <v>358</v>
      </c>
      <c r="AH814" s="52">
        <v>0</v>
      </c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</row>
    <row r="815" spans="1:60" ht="22.5" outlineLevel="1" x14ac:dyDescent="0.2">
      <c r="A815" s="72">
        <v>104</v>
      </c>
      <c r="B815" s="73" t="s">
        <v>971</v>
      </c>
      <c r="C815" s="74" t="s">
        <v>972</v>
      </c>
      <c r="D815" s="27" t="s">
        <v>380</v>
      </c>
      <c r="E815" s="28">
        <v>762.33</v>
      </c>
      <c r="F815" s="29"/>
      <c r="G815" s="30">
        <f>ROUND(E815*F815,2)</f>
        <v>0</v>
      </c>
      <c r="H815" s="29"/>
      <c r="I815" s="30">
        <f>ROUND(E815*H815,2)</f>
        <v>0</v>
      </c>
      <c r="J815" s="29"/>
      <c r="K815" s="30">
        <f>ROUND(E815*J815,2)</f>
        <v>0</v>
      </c>
      <c r="L815" s="30">
        <v>21</v>
      </c>
      <c r="M815" s="30">
        <f>G815*(1+L815/100)</f>
        <v>0</v>
      </c>
      <c r="N815" s="30">
        <v>0</v>
      </c>
      <c r="O815" s="30">
        <f>ROUND(E815*N815,2)</f>
        <v>0</v>
      </c>
      <c r="P815" s="30">
        <v>0</v>
      </c>
      <c r="Q815" s="30">
        <f>ROUND(E815*P815,2)</f>
        <v>0</v>
      </c>
      <c r="R815" s="30" t="s">
        <v>925</v>
      </c>
      <c r="S815" s="30" t="s">
        <v>329</v>
      </c>
      <c r="T815" s="49" t="s">
        <v>330</v>
      </c>
      <c r="U815" s="35">
        <v>0.91459999999999997</v>
      </c>
      <c r="V815" s="35">
        <f>ROUND(E815*U815,2)</f>
        <v>697.23</v>
      </c>
      <c r="W815" s="35"/>
      <c r="X815" s="49"/>
      <c r="Y815" s="52"/>
      <c r="Z815" s="52"/>
      <c r="AA815" s="52"/>
      <c r="AB815" s="52"/>
      <c r="AC815" s="52"/>
      <c r="AD815" s="52"/>
      <c r="AE815" s="52"/>
      <c r="AF815" s="52"/>
      <c r="AG815" s="52" t="s">
        <v>354</v>
      </c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</row>
    <row r="816" spans="1:60" outlineLevel="1" x14ac:dyDescent="0.2">
      <c r="A816" s="31"/>
      <c r="B816" s="32"/>
      <c r="C816" s="230" t="s">
        <v>973</v>
      </c>
      <c r="D816" s="33"/>
      <c r="E816" s="34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52"/>
      <c r="Z816" s="52"/>
      <c r="AA816" s="52"/>
      <c r="AB816" s="52"/>
      <c r="AC816" s="52"/>
      <c r="AD816" s="52"/>
      <c r="AE816" s="52"/>
      <c r="AF816" s="52"/>
      <c r="AG816" s="52" t="s">
        <v>358</v>
      </c>
      <c r="AH816" s="52">
        <v>0</v>
      </c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</row>
    <row r="817" spans="1:60" outlineLevel="1" x14ac:dyDescent="0.2">
      <c r="A817" s="31"/>
      <c r="B817" s="32"/>
      <c r="C817" s="230" t="s">
        <v>974</v>
      </c>
      <c r="D817" s="33"/>
      <c r="E817" s="34">
        <v>415.39</v>
      </c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52"/>
      <c r="Z817" s="52"/>
      <c r="AA817" s="52"/>
      <c r="AB817" s="52"/>
      <c r="AC817" s="52"/>
      <c r="AD817" s="52"/>
      <c r="AE817" s="52"/>
      <c r="AF817" s="52"/>
      <c r="AG817" s="52" t="s">
        <v>358</v>
      </c>
      <c r="AH817" s="52">
        <v>0</v>
      </c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</row>
    <row r="818" spans="1:60" outlineLevel="1" x14ac:dyDescent="0.2">
      <c r="A818" s="31"/>
      <c r="B818" s="32"/>
      <c r="C818" s="230" t="s">
        <v>975</v>
      </c>
      <c r="D818" s="33"/>
      <c r="E818" s="34">
        <v>81.747500000000002</v>
      </c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52"/>
      <c r="Z818" s="52"/>
      <c r="AA818" s="52"/>
      <c r="AB818" s="52"/>
      <c r="AC818" s="52"/>
      <c r="AD818" s="52"/>
      <c r="AE818" s="52"/>
      <c r="AF818" s="52"/>
      <c r="AG818" s="52" t="s">
        <v>358</v>
      </c>
      <c r="AH818" s="52">
        <v>0</v>
      </c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</row>
    <row r="819" spans="1:60" outlineLevel="1" x14ac:dyDescent="0.2">
      <c r="A819" s="31"/>
      <c r="B819" s="32"/>
      <c r="C819" s="230" t="s">
        <v>976</v>
      </c>
      <c r="D819" s="33"/>
      <c r="E819" s="34">
        <v>18.645</v>
      </c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52"/>
      <c r="Z819" s="52"/>
      <c r="AA819" s="52"/>
      <c r="AB819" s="52"/>
      <c r="AC819" s="52"/>
      <c r="AD819" s="52"/>
      <c r="AE819" s="52"/>
      <c r="AF819" s="52"/>
      <c r="AG819" s="52" t="s">
        <v>358</v>
      </c>
      <c r="AH819" s="52">
        <v>0</v>
      </c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</row>
    <row r="820" spans="1:60" outlineLevel="1" x14ac:dyDescent="0.2">
      <c r="A820" s="31"/>
      <c r="B820" s="32"/>
      <c r="C820" s="230" t="s">
        <v>977</v>
      </c>
      <c r="D820" s="33"/>
      <c r="E820" s="34">
        <v>246.54750000000001</v>
      </c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52"/>
      <c r="Z820" s="52"/>
      <c r="AA820" s="52"/>
      <c r="AB820" s="52"/>
      <c r="AC820" s="52"/>
      <c r="AD820" s="52"/>
      <c r="AE820" s="52"/>
      <c r="AF820" s="52"/>
      <c r="AG820" s="52" t="s">
        <v>358</v>
      </c>
      <c r="AH820" s="52">
        <v>0</v>
      </c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</row>
    <row r="821" spans="1:60" ht="33.75" outlineLevel="1" x14ac:dyDescent="0.2">
      <c r="A821" s="24">
        <v>105</v>
      </c>
      <c r="B821" s="25" t="s">
        <v>978</v>
      </c>
      <c r="C821" s="26" t="s">
        <v>979</v>
      </c>
      <c r="D821" s="27" t="s">
        <v>380</v>
      </c>
      <c r="E821" s="28">
        <v>2618.4479999999999</v>
      </c>
      <c r="F821" s="29"/>
      <c r="G821" s="30">
        <f>ROUND(E821*F821,2)</f>
        <v>0</v>
      </c>
      <c r="H821" s="29"/>
      <c r="I821" s="30">
        <f>ROUND(E821*H821,2)</f>
        <v>0</v>
      </c>
      <c r="J821" s="29"/>
      <c r="K821" s="30">
        <f>ROUND(E821*J821,2)</f>
        <v>0</v>
      </c>
      <c r="L821" s="30">
        <v>21</v>
      </c>
      <c r="M821" s="30">
        <f>G821*(1+L821/100)</f>
        <v>0</v>
      </c>
      <c r="N821" s="30">
        <v>0</v>
      </c>
      <c r="O821" s="30">
        <f>ROUND(E821*N821,2)</f>
        <v>0</v>
      </c>
      <c r="P821" s="30">
        <v>0</v>
      </c>
      <c r="Q821" s="30">
        <f>ROUND(E821*P821,2)</f>
        <v>0</v>
      </c>
      <c r="R821" s="30" t="s">
        <v>925</v>
      </c>
      <c r="S821" s="30" t="s">
        <v>329</v>
      </c>
      <c r="T821" s="49" t="s">
        <v>330</v>
      </c>
      <c r="U821" s="35">
        <v>0.91459999999999997</v>
      </c>
      <c r="V821" s="35">
        <f>ROUND(E821*U821,2)</f>
        <v>2394.83</v>
      </c>
      <c r="W821" s="35"/>
      <c r="X821" s="50"/>
      <c r="Y821" s="52"/>
      <c r="Z821" s="52"/>
      <c r="AA821" s="52"/>
      <c r="AB821" s="52"/>
      <c r="AC821" s="52"/>
      <c r="AD821" s="52"/>
      <c r="AE821" s="52"/>
      <c r="AF821" s="52"/>
      <c r="AG821" s="52" t="s">
        <v>354</v>
      </c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</row>
    <row r="822" spans="1:60" outlineLevel="1" x14ac:dyDescent="0.2">
      <c r="A822" s="31"/>
      <c r="B822" s="32"/>
      <c r="C822" s="230" t="s">
        <v>445</v>
      </c>
      <c r="D822" s="33"/>
      <c r="E822" s="34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52"/>
      <c r="Z822" s="52"/>
      <c r="AA822" s="52"/>
      <c r="AB822" s="52"/>
      <c r="AC822" s="52"/>
      <c r="AD822" s="52"/>
      <c r="AE822" s="52"/>
      <c r="AF822" s="52"/>
      <c r="AG822" s="52" t="s">
        <v>358</v>
      </c>
      <c r="AH822" s="52">
        <v>0</v>
      </c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</row>
    <row r="823" spans="1:60" outlineLevel="1" x14ac:dyDescent="0.2">
      <c r="A823" s="31"/>
      <c r="B823" s="32"/>
      <c r="C823" s="230" t="s">
        <v>960</v>
      </c>
      <c r="D823" s="33"/>
      <c r="E823" s="34">
        <v>2393.64</v>
      </c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52"/>
      <c r="Z823" s="52"/>
      <c r="AA823" s="52"/>
      <c r="AB823" s="52"/>
      <c r="AC823" s="52"/>
      <c r="AD823" s="52"/>
      <c r="AE823" s="52"/>
      <c r="AF823" s="52"/>
      <c r="AG823" s="52" t="s">
        <v>358</v>
      </c>
      <c r="AH823" s="52">
        <v>0</v>
      </c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</row>
    <row r="824" spans="1:60" outlineLevel="1" x14ac:dyDescent="0.2">
      <c r="A824" s="31"/>
      <c r="B824" s="32"/>
      <c r="C824" s="230" t="s">
        <v>980</v>
      </c>
      <c r="D824" s="33"/>
      <c r="E824" s="34">
        <v>224.80799999999999</v>
      </c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52"/>
      <c r="Z824" s="52"/>
      <c r="AA824" s="52"/>
      <c r="AB824" s="52"/>
      <c r="AC824" s="52"/>
      <c r="AD824" s="52"/>
      <c r="AE824" s="52"/>
      <c r="AF824" s="52"/>
      <c r="AG824" s="52" t="s">
        <v>358</v>
      </c>
      <c r="AH824" s="52">
        <v>0</v>
      </c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</row>
    <row r="825" spans="1:60" ht="22.5" outlineLevel="1" x14ac:dyDescent="0.2">
      <c r="A825" s="72">
        <v>106</v>
      </c>
      <c r="B825" s="73" t="s">
        <v>981</v>
      </c>
      <c r="C825" s="74" t="s">
        <v>982</v>
      </c>
      <c r="D825" s="27" t="s">
        <v>380</v>
      </c>
      <c r="E825" s="28">
        <v>762.33</v>
      </c>
      <c r="F825" s="29"/>
      <c r="G825" s="30">
        <f>ROUND(E825*F825,2)</f>
        <v>0</v>
      </c>
      <c r="H825" s="29"/>
      <c r="I825" s="30">
        <f>ROUND(E825*H825,2)</f>
        <v>0</v>
      </c>
      <c r="J825" s="29"/>
      <c r="K825" s="30">
        <f>ROUND(E825*J825,2)</f>
        <v>0</v>
      </c>
      <c r="L825" s="30">
        <v>21</v>
      </c>
      <c r="M825" s="30">
        <f>G825*(1+L825/100)</f>
        <v>0</v>
      </c>
      <c r="N825" s="30">
        <v>2.3000000000000001E-4</v>
      </c>
      <c r="O825" s="30">
        <f>ROUND(E825*N825,2)</f>
        <v>0.18</v>
      </c>
      <c r="P825" s="30">
        <v>0</v>
      </c>
      <c r="Q825" s="30">
        <f>ROUND(E825*P825,2)</f>
        <v>0</v>
      </c>
      <c r="R825" s="30" t="s">
        <v>925</v>
      </c>
      <c r="S825" s="30" t="s">
        <v>329</v>
      </c>
      <c r="T825" s="49" t="s">
        <v>330</v>
      </c>
      <c r="U825" s="35">
        <v>0.1</v>
      </c>
      <c r="V825" s="35">
        <f>ROUND(E825*U825,2)</f>
        <v>76.23</v>
      </c>
      <c r="W825" s="35"/>
      <c r="X825" s="49"/>
      <c r="Y825" s="52"/>
      <c r="Z825" s="52"/>
      <c r="AA825" s="52"/>
      <c r="AB825" s="52"/>
      <c r="AC825" s="52"/>
      <c r="AD825" s="52"/>
      <c r="AE825" s="52"/>
      <c r="AF825" s="52"/>
      <c r="AG825" s="52" t="s">
        <v>354</v>
      </c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</row>
    <row r="826" spans="1:60" outlineLevel="1" x14ac:dyDescent="0.2">
      <c r="A826" s="31"/>
      <c r="B826" s="32"/>
      <c r="C826" s="230" t="s">
        <v>445</v>
      </c>
      <c r="D826" s="33"/>
      <c r="E826" s="34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52"/>
      <c r="Z826" s="52"/>
      <c r="AA826" s="52"/>
      <c r="AB826" s="52"/>
      <c r="AC826" s="52"/>
      <c r="AD826" s="52"/>
      <c r="AE826" s="52"/>
      <c r="AF826" s="52"/>
      <c r="AG826" s="52" t="s">
        <v>358</v>
      </c>
      <c r="AH826" s="52">
        <v>0</v>
      </c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</row>
    <row r="827" spans="1:60" outlineLevel="1" x14ac:dyDescent="0.2">
      <c r="A827" s="31"/>
      <c r="B827" s="32"/>
      <c r="C827" s="230" t="s">
        <v>973</v>
      </c>
      <c r="D827" s="33"/>
      <c r="E827" s="34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52"/>
      <c r="Z827" s="52"/>
      <c r="AA827" s="52"/>
      <c r="AB827" s="52"/>
      <c r="AC827" s="52"/>
      <c r="AD827" s="52"/>
      <c r="AE827" s="52"/>
      <c r="AF827" s="52"/>
      <c r="AG827" s="52" t="s">
        <v>358</v>
      </c>
      <c r="AH827" s="52">
        <v>0</v>
      </c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</row>
    <row r="828" spans="1:60" outlineLevel="1" x14ac:dyDescent="0.2">
      <c r="A828" s="31"/>
      <c r="B828" s="32"/>
      <c r="C828" s="230" t="s">
        <v>974</v>
      </c>
      <c r="D828" s="33"/>
      <c r="E828" s="34">
        <v>415.39</v>
      </c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52"/>
      <c r="Z828" s="52"/>
      <c r="AA828" s="52"/>
      <c r="AB828" s="52"/>
      <c r="AC828" s="52"/>
      <c r="AD828" s="52"/>
      <c r="AE828" s="52"/>
      <c r="AF828" s="52"/>
      <c r="AG828" s="52" t="s">
        <v>358</v>
      </c>
      <c r="AH828" s="52">
        <v>0</v>
      </c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</row>
    <row r="829" spans="1:60" outlineLevel="1" x14ac:dyDescent="0.2">
      <c r="A829" s="31"/>
      <c r="B829" s="32"/>
      <c r="C829" s="230" t="s">
        <v>975</v>
      </c>
      <c r="D829" s="33"/>
      <c r="E829" s="34">
        <v>81.747500000000002</v>
      </c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52"/>
      <c r="Z829" s="52"/>
      <c r="AA829" s="52"/>
      <c r="AB829" s="52"/>
      <c r="AC829" s="52"/>
      <c r="AD829" s="52"/>
      <c r="AE829" s="52"/>
      <c r="AF829" s="52"/>
      <c r="AG829" s="52" t="s">
        <v>358</v>
      </c>
      <c r="AH829" s="52">
        <v>0</v>
      </c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</row>
    <row r="830" spans="1:60" outlineLevel="1" x14ac:dyDescent="0.2">
      <c r="A830" s="31"/>
      <c r="B830" s="32"/>
      <c r="C830" s="230" t="s">
        <v>976</v>
      </c>
      <c r="D830" s="33"/>
      <c r="E830" s="34">
        <v>18.645</v>
      </c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52"/>
      <c r="Z830" s="52"/>
      <c r="AA830" s="52"/>
      <c r="AB830" s="52"/>
      <c r="AC830" s="52"/>
      <c r="AD830" s="52"/>
      <c r="AE830" s="52"/>
      <c r="AF830" s="52"/>
      <c r="AG830" s="52" t="s">
        <v>358</v>
      </c>
      <c r="AH830" s="52">
        <v>0</v>
      </c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</row>
    <row r="831" spans="1:60" outlineLevel="1" x14ac:dyDescent="0.2">
      <c r="A831" s="31"/>
      <c r="B831" s="32"/>
      <c r="C831" s="230" t="s">
        <v>977</v>
      </c>
      <c r="D831" s="33"/>
      <c r="E831" s="34">
        <v>246.54750000000001</v>
      </c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52"/>
      <c r="Z831" s="52"/>
      <c r="AA831" s="52"/>
      <c r="AB831" s="52"/>
      <c r="AC831" s="52"/>
      <c r="AD831" s="52"/>
      <c r="AE831" s="52"/>
      <c r="AF831" s="52"/>
      <c r="AG831" s="52" t="s">
        <v>358</v>
      </c>
      <c r="AH831" s="52">
        <v>0</v>
      </c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</row>
    <row r="832" spans="1:60" ht="22.5" outlineLevel="1" x14ac:dyDescent="0.2">
      <c r="A832" s="72">
        <v>107</v>
      </c>
      <c r="B832" s="73" t="s">
        <v>983</v>
      </c>
      <c r="C832" s="74" t="s">
        <v>984</v>
      </c>
      <c r="D832" s="27" t="s">
        <v>380</v>
      </c>
      <c r="E832" s="28">
        <v>3380.7779999999998</v>
      </c>
      <c r="F832" s="29"/>
      <c r="G832" s="30">
        <f>ROUND(E832*F832,2)</f>
        <v>0</v>
      </c>
      <c r="H832" s="29"/>
      <c r="I832" s="30">
        <f>ROUND(E832*H832,2)</f>
        <v>0</v>
      </c>
      <c r="J832" s="29"/>
      <c r="K832" s="30">
        <f>ROUND(E832*J832,2)</f>
        <v>0</v>
      </c>
      <c r="L832" s="30">
        <v>21</v>
      </c>
      <c r="M832" s="30">
        <f>G832*(1+L832/100)</f>
        <v>0</v>
      </c>
      <c r="N832" s="30">
        <v>3.4000000000000002E-4</v>
      </c>
      <c r="O832" s="30">
        <f>ROUND(E832*N832,2)</f>
        <v>1.1499999999999999</v>
      </c>
      <c r="P832" s="30">
        <v>0</v>
      </c>
      <c r="Q832" s="30">
        <f>ROUND(E832*P832,2)</f>
        <v>0</v>
      </c>
      <c r="R832" s="30" t="s">
        <v>925</v>
      </c>
      <c r="S832" s="30" t="s">
        <v>329</v>
      </c>
      <c r="T832" s="49" t="s">
        <v>330</v>
      </c>
      <c r="U832" s="35">
        <v>0.11765</v>
      </c>
      <c r="V832" s="35">
        <f>ROUND(E832*U832,2)</f>
        <v>397.75</v>
      </c>
      <c r="W832" s="35"/>
      <c r="X832" s="49"/>
      <c r="Y832" s="52"/>
      <c r="Z832" s="52"/>
      <c r="AA832" s="52"/>
      <c r="AB832" s="52"/>
      <c r="AC832" s="52"/>
      <c r="AD832" s="52"/>
      <c r="AE832" s="52"/>
      <c r="AF832" s="52"/>
      <c r="AG832" s="52" t="s">
        <v>354</v>
      </c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</row>
    <row r="833" spans="1:60" outlineLevel="1" x14ac:dyDescent="0.2">
      <c r="A833" s="31"/>
      <c r="B833" s="32"/>
      <c r="C833" s="230" t="s">
        <v>445</v>
      </c>
      <c r="D833" s="33"/>
      <c r="E833" s="34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52"/>
      <c r="Z833" s="52"/>
      <c r="AA833" s="52"/>
      <c r="AB833" s="52"/>
      <c r="AC833" s="52"/>
      <c r="AD833" s="52"/>
      <c r="AE833" s="52"/>
      <c r="AF833" s="52"/>
      <c r="AG833" s="52" t="s">
        <v>358</v>
      </c>
      <c r="AH833" s="52">
        <v>0</v>
      </c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  <c r="BG833" s="52"/>
      <c r="BH833" s="52"/>
    </row>
    <row r="834" spans="1:60" outlineLevel="1" x14ac:dyDescent="0.2">
      <c r="A834" s="31"/>
      <c r="B834" s="32"/>
      <c r="C834" s="230" t="s">
        <v>960</v>
      </c>
      <c r="D834" s="33"/>
      <c r="E834" s="34">
        <v>2393.64</v>
      </c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52"/>
      <c r="Z834" s="52"/>
      <c r="AA834" s="52"/>
      <c r="AB834" s="52"/>
      <c r="AC834" s="52"/>
      <c r="AD834" s="52"/>
      <c r="AE834" s="52"/>
      <c r="AF834" s="52"/>
      <c r="AG834" s="52" t="s">
        <v>358</v>
      </c>
      <c r="AH834" s="52">
        <v>0</v>
      </c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</row>
    <row r="835" spans="1:60" outlineLevel="1" x14ac:dyDescent="0.2">
      <c r="A835" s="31"/>
      <c r="B835" s="32"/>
      <c r="C835" s="230" t="s">
        <v>980</v>
      </c>
      <c r="D835" s="33"/>
      <c r="E835" s="34">
        <v>224.80799999999999</v>
      </c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52"/>
      <c r="Z835" s="52"/>
      <c r="AA835" s="52"/>
      <c r="AB835" s="52"/>
      <c r="AC835" s="52"/>
      <c r="AD835" s="52"/>
      <c r="AE835" s="52"/>
      <c r="AF835" s="52"/>
      <c r="AG835" s="52" t="s">
        <v>358</v>
      </c>
      <c r="AH835" s="52">
        <v>0</v>
      </c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</row>
    <row r="836" spans="1:60" outlineLevel="1" x14ac:dyDescent="0.2">
      <c r="A836" s="31"/>
      <c r="B836" s="32"/>
      <c r="C836" s="230" t="s">
        <v>973</v>
      </c>
      <c r="D836" s="33"/>
      <c r="E836" s="34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52"/>
      <c r="Z836" s="52"/>
      <c r="AA836" s="52"/>
      <c r="AB836" s="52"/>
      <c r="AC836" s="52"/>
      <c r="AD836" s="52"/>
      <c r="AE836" s="52"/>
      <c r="AF836" s="52"/>
      <c r="AG836" s="52" t="s">
        <v>358</v>
      </c>
      <c r="AH836" s="52">
        <v>0</v>
      </c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</row>
    <row r="837" spans="1:60" outlineLevel="1" x14ac:dyDescent="0.2">
      <c r="A837" s="31"/>
      <c r="B837" s="32"/>
      <c r="C837" s="230" t="s">
        <v>974</v>
      </c>
      <c r="D837" s="33"/>
      <c r="E837" s="34">
        <v>415.39</v>
      </c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52"/>
      <c r="Z837" s="52"/>
      <c r="AA837" s="52"/>
      <c r="AB837" s="52"/>
      <c r="AC837" s="52"/>
      <c r="AD837" s="52"/>
      <c r="AE837" s="52"/>
      <c r="AF837" s="52"/>
      <c r="AG837" s="52" t="s">
        <v>358</v>
      </c>
      <c r="AH837" s="52">
        <v>0</v>
      </c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</row>
    <row r="838" spans="1:60" outlineLevel="1" x14ac:dyDescent="0.2">
      <c r="A838" s="31"/>
      <c r="B838" s="32"/>
      <c r="C838" s="230" t="s">
        <v>975</v>
      </c>
      <c r="D838" s="33"/>
      <c r="E838" s="34">
        <v>81.747500000000002</v>
      </c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52"/>
      <c r="Z838" s="52"/>
      <c r="AA838" s="52"/>
      <c r="AB838" s="52"/>
      <c r="AC838" s="52"/>
      <c r="AD838" s="52"/>
      <c r="AE838" s="52"/>
      <c r="AF838" s="52"/>
      <c r="AG838" s="52" t="s">
        <v>358</v>
      </c>
      <c r="AH838" s="52">
        <v>0</v>
      </c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</row>
    <row r="839" spans="1:60" outlineLevel="1" x14ac:dyDescent="0.2">
      <c r="A839" s="31"/>
      <c r="B839" s="32"/>
      <c r="C839" s="230" t="s">
        <v>976</v>
      </c>
      <c r="D839" s="33"/>
      <c r="E839" s="34">
        <v>18.645</v>
      </c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52"/>
      <c r="Z839" s="52"/>
      <c r="AA839" s="52"/>
      <c r="AB839" s="52"/>
      <c r="AC839" s="52"/>
      <c r="AD839" s="52"/>
      <c r="AE839" s="52"/>
      <c r="AF839" s="52"/>
      <c r="AG839" s="52" t="s">
        <v>358</v>
      </c>
      <c r="AH839" s="52">
        <v>0</v>
      </c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</row>
    <row r="840" spans="1:60" outlineLevel="1" x14ac:dyDescent="0.2">
      <c r="A840" s="31"/>
      <c r="B840" s="32"/>
      <c r="C840" s="230" t="s">
        <v>977</v>
      </c>
      <c r="D840" s="33"/>
      <c r="E840" s="34">
        <v>246.54750000000001</v>
      </c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52"/>
      <c r="Z840" s="52"/>
      <c r="AA840" s="52"/>
      <c r="AB840" s="52"/>
      <c r="AC840" s="52"/>
      <c r="AD840" s="52"/>
      <c r="AE840" s="52"/>
      <c r="AF840" s="52"/>
      <c r="AG840" s="52" t="s">
        <v>358</v>
      </c>
      <c r="AH840" s="52">
        <v>0</v>
      </c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</row>
    <row r="841" spans="1:60" ht="45" outlineLevel="1" x14ac:dyDescent="0.2">
      <c r="A841" s="24">
        <v>108</v>
      </c>
      <c r="B841" s="25" t="s">
        <v>985</v>
      </c>
      <c r="C841" s="91" t="s">
        <v>986</v>
      </c>
      <c r="D841" s="27" t="s">
        <v>380</v>
      </c>
      <c r="E841" s="28">
        <v>511.77</v>
      </c>
      <c r="F841" s="29"/>
      <c r="G841" s="30">
        <f>ROUND(E841*F841,2)</f>
        <v>0</v>
      </c>
      <c r="H841" s="29"/>
      <c r="I841" s="30">
        <f>ROUND(E841*H841,2)</f>
        <v>0</v>
      </c>
      <c r="J841" s="29"/>
      <c r="K841" s="30">
        <f>ROUND(E841*J841,2)</f>
        <v>0</v>
      </c>
      <c r="L841" s="30">
        <v>21</v>
      </c>
      <c r="M841" s="30">
        <f>G841*(1+L841/100)</f>
        <v>0</v>
      </c>
      <c r="N841" s="30">
        <v>4.0750000000000001E-2</v>
      </c>
      <c r="O841" s="30">
        <f>ROUND(E841*N841,2)</f>
        <v>20.85</v>
      </c>
      <c r="P841" s="30">
        <v>0</v>
      </c>
      <c r="Q841" s="30">
        <f>ROUND(E841*P841,2)</f>
        <v>0</v>
      </c>
      <c r="R841" s="30"/>
      <c r="S841" s="30" t="s">
        <v>587</v>
      </c>
      <c r="T841" s="49" t="s">
        <v>330</v>
      </c>
      <c r="U841" s="35">
        <v>0.24884999999999999</v>
      </c>
      <c r="V841" s="35">
        <f>ROUND(E841*U841,2)</f>
        <v>127.35</v>
      </c>
      <c r="W841" s="35"/>
      <c r="X841" s="50"/>
      <c r="Y841" s="52"/>
      <c r="Z841" s="52"/>
      <c r="AA841" s="52"/>
      <c r="AB841" s="52"/>
      <c r="AC841" s="52"/>
      <c r="AD841" s="52"/>
      <c r="AE841" s="52"/>
      <c r="AF841" s="52"/>
      <c r="AG841" s="52" t="s">
        <v>987</v>
      </c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</row>
    <row r="842" spans="1:60" outlineLevel="1" x14ac:dyDescent="0.2">
      <c r="A842" s="92"/>
      <c r="B842" s="93"/>
      <c r="C842" s="296" t="s">
        <v>988</v>
      </c>
      <c r="D842" s="297"/>
      <c r="E842" s="297"/>
      <c r="F842" s="297"/>
      <c r="G842" s="297"/>
      <c r="H842" s="83"/>
      <c r="I842" s="35"/>
      <c r="J842" s="83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94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</row>
    <row r="843" spans="1:60" outlineLevel="1" x14ac:dyDescent="0.2">
      <c r="A843" s="92"/>
      <c r="B843" s="93"/>
      <c r="C843" s="298" t="s">
        <v>989</v>
      </c>
      <c r="D843" s="299"/>
      <c r="E843" s="299"/>
      <c r="F843" s="299"/>
      <c r="G843" s="299"/>
      <c r="H843" s="83"/>
      <c r="I843" s="35"/>
      <c r="J843" s="83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94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</row>
    <row r="844" spans="1:60" outlineLevel="1" x14ac:dyDescent="0.2">
      <c r="A844" s="92"/>
      <c r="B844" s="93"/>
      <c r="C844" s="298" t="s">
        <v>990</v>
      </c>
      <c r="D844" s="299"/>
      <c r="E844" s="299"/>
      <c r="F844" s="299"/>
      <c r="G844" s="299"/>
      <c r="H844" s="83"/>
      <c r="I844" s="35"/>
      <c r="J844" s="83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94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</row>
    <row r="845" spans="1:60" outlineLevel="1" x14ac:dyDescent="0.2">
      <c r="A845" s="92"/>
      <c r="B845" s="93"/>
      <c r="C845" s="298" t="s">
        <v>991</v>
      </c>
      <c r="D845" s="299"/>
      <c r="E845" s="299"/>
      <c r="F845" s="299"/>
      <c r="G845" s="299"/>
      <c r="H845" s="83"/>
      <c r="I845" s="35"/>
      <c r="J845" s="83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94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</row>
    <row r="846" spans="1:60" outlineLevel="1" x14ac:dyDescent="0.2">
      <c r="A846" s="92"/>
      <c r="B846" s="93"/>
      <c r="C846" s="298" t="s">
        <v>992</v>
      </c>
      <c r="D846" s="299"/>
      <c r="E846" s="299"/>
      <c r="F846" s="299"/>
      <c r="G846" s="299"/>
      <c r="H846" s="83"/>
      <c r="I846" s="35"/>
      <c r="J846" s="83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94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</row>
    <row r="847" spans="1:60" outlineLevel="1" x14ac:dyDescent="0.2">
      <c r="A847" s="31"/>
      <c r="B847" s="32"/>
      <c r="C847" s="230" t="s">
        <v>631</v>
      </c>
      <c r="D847" s="33"/>
      <c r="E847" s="34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52"/>
      <c r="Z847" s="52"/>
      <c r="AA847" s="52"/>
      <c r="AB847" s="52"/>
      <c r="AC847" s="52"/>
      <c r="AD847" s="52"/>
      <c r="AE847" s="52"/>
      <c r="AF847" s="52"/>
      <c r="AG847" s="52" t="s">
        <v>358</v>
      </c>
      <c r="AH847" s="52">
        <v>0</v>
      </c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</row>
    <row r="848" spans="1:60" outlineLevel="1" x14ac:dyDescent="0.2">
      <c r="A848" s="31"/>
      <c r="B848" s="32"/>
      <c r="C848" s="230" t="s">
        <v>993</v>
      </c>
      <c r="D848" s="33"/>
      <c r="E848" s="34">
        <v>286.875</v>
      </c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52"/>
      <c r="Z848" s="52"/>
      <c r="AA848" s="52"/>
      <c r="AB848" s="52"/>
      <c r="AC848" s="52"/>
      <c r="AD848" s="52"/>
      <c r="AE848" s="52"/>
      <c r="AF848" s="52"/>
      <c r="AG848" s="52" t="s">
        <v>358</v>
      </c>
      <c r="AH848" s="52">
        <v>0</v>
      </c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</row>
    <row r="849" spans="1:60" outlineLevel="1" x14ac:dyDescent="0.2">
      <c r="A849" s="31"/>
      <c r="B849" s="32"/>
      <c r="C849" s="230" t="s">
        <v>994</v>
      </c>
      <c r="D849" s="33"/>
      <c r="E849" s="34">
        <v>224.89500000000001</v>
      </c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52"/>
      <c r="Z849" s="52"/>
      <c r="AA849" s="52"/>
      <c r="AB849" s="52"/>
      <c r="AC849" s="52"/>
      <c r="AD849" s="52"/>
      <c r="AE849" s="52"/>
      <c r="AF849" s="52"/>
      <c r="AG849" s="52" t="s">
        <v>358</v>
      </c>
      <c r="AH849" s="52">
        <v>0</v>
      </c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</row>
    <row r="850" spans="1:60" ht="22.5" outlineLevel="1" x14ac:dyDescent="0.2">
      <c r="A850" s="24">
        <v>109</v>
      </c>
      <c r="B850" s="25" t="s">
        <v>995</v>
      </c>
      <c r="C850" s="26" t="s">
        <v>996</v>
      </c>
      <c r="D850" s="27" t="s">
        <v>380</v>
      </c>
      <c r="E850" s="28">
        <v>3786.47136</v>
      </c>
      <c r="F850" s="29"/>
      <c r="G850" s="30">
        <f>ROUND(E850*F850,2)</f>
        <v>0</v>
      </c>
      <c r="H850" s="29"/>
      <c r="I850" s="30">
        <f>ROUND(E850*H850,2)</f>
        <v>0</v>
      </c>
      <c r="J850" s="29"/>
      <c r="K850" s="30">
        <f>ROUND(E850*J850,2)</f>
        <v>0</v>
      </c>
      <c r="L850" s="30">
        <v>21</v>
      </c>
      <c r="M850" s="30">
        <f>G850*(1+L850/100)</f>
        <v>0</v>
      </c>
      <c r="N850" s="30">
        <v>2.2000000000000001E-3</v>
      </c>
      <c r="O850" s="30">
        <f>ROUND(E850*N850,2)</f>
        <v>8.33</v>
      </c>
      <c r="P850" s="30">
        <v>0</v>
      </c>
      <c r="Q850" s="30">
        <f>ROUND(E850*P850,2)</f>
        <v>0</v>
      </c>
      <c r="R850" s="30" t="s">
        <v>489</v>
      </c>
      <c r="S850" s="30" t="s">
        <v>329</v>
      </c>
      <c r="T850" s="49" t="s">
        <v>330</v>
      </c>
      <c r="U850" s="35">
        <v>0</v>
      </c>
      <c r="V850" s="35">
        <f>ROUND(E850*U850,2)</f>
        <v>0</v>
      </c>
      <c r="W850" s="35"/>
      <c r="X850" s="50"/>
      <c r="Y850" s="52"/>
      <c r="Z850" s="52"/>
      <c r="AA850" s="52"/>
      <c r="AB850" s="52"/>
      <c r="AC850" s="52"/>
      <c r="AD850" s="52"/>
      <c r="AE850" s="52"/>
      <c r="AF850" s="52"/>
      <c r="AG850" s="52" t="s">
        <v>490</v>
      </c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</row>
    <row r="851" spans="1:60" outlineLevel="1" x14ac:dyDescent="0.2">
      <c r="A851" s="31"/>
      <c r="B851" s="32"/>
      <c r="C851" s="230" t="s">
        <v>445</v>
      </c>
      <c r="D851" s="33"/>
      <c r="E851" s="34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52"/>
      <c r="Z851" s="52"/>
      <c r="AA851" s="52"/>
      <c r="AB851" s="52"/>
      <c r="AC851" s="52"/>
      <c r="AD851" s="52"/>
      <c r="AE851" s="52"/>
      <c r="AF851" s="52"/>
      <c r="AG851" s="52" t="s">
        <v>358</v>
      </c>
      <c r="AH851" s="52">
        <v>0</v>
      </c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</row>
    <row r="852" spans="1:60" outlineLevel="1" x14ac:dyDescent="0.2">
      <c r="A852" s="31"/>
      <c r="B852" s="32"/>
      <c r="C852" s="230" t="s">
        <v>997</v>
      </c>
      <c r="D852" s="33"/>
      <c r="E852" s="34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52"/>
      <c r="Z852" s="52"/>
      <c r="AA852" s="52"/>
      <c r="AB852" s="52"/>
      <c r="AC852" s="52"/>
      <c r="AD852" s="52"/>
      <c r="AE852" s="52"/>
      <c r="AF852" s="52"/>
      <c r="AG852" s="52" t="s">
        <v>358</v>
      </c>
      <c r="AH852" s="52">
        <v>0</v>
      </c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</row>
    <row r="853" spans="1:60" outlineLevel="1" x14ac:dyDescent="0.2">
      <c r="A853" s="31"/>
      <c r="B853" s="32"/>
      <c r="C853" s="230" t="s">
        <v>998</v>
      </c>
      <c r="D853" s="33"/>
      <c r="E853" s="34">
        <v>2618.4479999999999</v>
      </c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52"/>
      <c r="Z853" s="52"/>
      <c r="AA853" s="52"/>
      <c r="AB853" s="52"/>
      <c r="AC853" s="52"/>
      <c r="AD853" s="52"/>
      <c r="AE853" s="52"/>
      <c r="AF853" s="52"/>
      <c r="AG853" s="52" t="s">
        <v>358</v>
      </c>
      <c r="AH853" s="52">
        <v>5</v>
      </c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</row>
    <row r="854" spans="1:60" outlineLevel="1" x14ac:dyDescent="0.2">
      <c r="A854" s="31"/>
      <c r="B854" s="32"/>
      <c r="C854" s="230" t="s">
        <v>973</v>
      </c>
      <c r="D854" s="33"/>
      <c r="E854" s="34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52"/>
      <c r="Z854" s="52"/>
      <c r="AA854" s="52"/>
      <c r="AB854" s="52"/>
      <c r="AC854" s="52"/>
      <c r="AD854" s="52"/>
      <c r="AE854" s="52"/>
      <c r="AF854" s="52"/>
      <c r="AG854" s="52" t="s">
        <v>358</v>
      </c>
      <c r="AH854" s="52">
        <v>0</v>
      </c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</row>
    <row r="855" spans="1:60" outlineLevel="1" x14ac:dyDescent="0.2">
      <c r="A855" s="31"/>
      <c r="B855" s="32"/>
      <c r="C855" s="230" t="s">
        <v>999</v>
      </c>
      <c r="D855" s="33"/>
      <c r="E855" s="34">
        <v>762.33</v>
      </c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52"/>
      <c r="Z855" s="52"/>
      <c r="AA855" s="52"/>
      <c r="AB855" s="52"/>
      <c r="AC855" s="52"/>
      <c r="AD855" s="52"/>
      <c r="AE855" s="52"/>
      <c r="AF855" s="52"/>
      <c r="AG855" s="52" t="s">
        <v>358</v>
      </c>
      <c r="AH855" s="52">
        <v>5</v>
      </c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</row>
    <row r="856" spans="1:60" outlineLevel="1" x14ac:dyDescent="0.2">
      <c r="A856" s="31"/>
      <c r="B856" s="32"/>
      <c r="C856" s="231" t="s">
        <v>1000</v>
      </c>
      <c r="D856" s="77"/>
      <c r="E856" s="78">
        <v>405.69335999999998</v>
      </c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52"/>
      <c r="Z856" s="52"/>
      <c r="AA856" s="52"/>
      <c r="AB856" s="52"/>
      <c r="AC856" s="52"/>
      <c r="AD856" s="52"/>
      <c r="AE856" s="52"/>
      <c r="AF856" s="52"/>
      <c r="AG856" s="52" t="s">
        <v>358</v>
      </c>
      <c r="AH856" s="52">
        <v>4</v>
      </c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</row>
    <row r="857" spans="1:60" outlineLevel="1" x14ac:dyDescent="0.2">
      <c r="A857" s="31"/>
      <c r="B857" s="32"/>
      <c r="C857" s="231" t="s">
        <v>492</v>
      </c>
      <c r="D857" s="77"/>
      <c r="E857" s="78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52"/>
      <c r="Z857" s="52"/>
      <c r="AA857" s="52"/>
      <c r="AB857" s="52"/>
      <c r="AC857" s="52"/>
      <c r="AD857" s="52"/>
      <c r="AE857" s="52"/>
      <c r="AF857" s="52"/>
      <c r="AG857" s="52" t="s">
        <v>358</v>
      </c>
      <c r="AH857" s="52">
        <v>4</v>
      </c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</row>
    <row r="858" spans="1:60" outlineLevel="1" x14ac:dyDescent="0.2">
      <c r="A858" s="31">
        <v>110</v>
      </c>
      <c r="B858" s="32" t="s">
        <v>1001</v>
      </c>
      <c r="C858" s="80" t="s">
        <v>1002</v>
      </c>
      <c r="D858" s="81" t="s">
        <v>25</v>
      </c>
      <c r="E858" s="82"/>
      <c r="F858" s="83"/>
      <c r="G858" s="35">
        <f>ROUND(E858*F858,2)</f>
        <v>0</v>
      </c>
      <c r="H858" s="83"/>
      <c r="I858" s="35">
        <f>ROUND(E858*H858,2)</f>
        <v>0</v>
      </c>
      <c r="J858" s="83"/>
      <c r="K858" s="35">
        <f>ROUND(E858*J858,2)</f>
        <v>0</v>
      </c>
      <c r="L858" s="35">
        <v>21</v>
      </c>
      <c r="M858" s="35">
        <f>G858*(1+L858/100)</f>
        <v>0</v>
      </c>
      <c r="N858" s="35">
        <v>0</v>
      </c>
      <c r="O858" s="35">
        <f>ROUND(E858*N858,2)</f>
        <v>0</v>
      </c>
      <c r="P858" s="35">
        <v>0</v>
      </c>
      <c r="Q858" s="35">
        <f>ROUND(E858*P858,2)</f>
        <v>0</v>
      </c>
      <c r="R858" s="35" t="s">
        <v>925</v>
      </c>
      <c r="S858" s="35" t="s">
        <v>329</v>
      </c>
      <c r="T858" s="35" t="s">
        <v>330</v>
      </c>
      <c r="U858" s="35">
        <v>0</v>
      </c>
      <c r="V858" s="35">
        <f>ROUND(E858*U858,2)</f>
        <v>0</v>
      </c>
      <c r="W858" s="35"/>
      <c r="X858" s="35"/>
      <c r="Y858" s="52"/>
      <c r="Z858" s="52"/>
      <c r="AA858" s="52"/>
      <c r="AB858" s="52"/>
      <c r="AC858" s="52"/>
      <c r="AD858" s="52"/>
      <c r="AE858" s="52"/>
      <c r="AF858" s="52"/>
      <c r="AG858" s="52" t="s">
        <v>922</v>
      </c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</row>
    <row r="859" spans="1:60" outlineLevel="1" x14ac:dyDescent="0.2">
      <c r="A859" s="31"/>
      <c r="B859" s="32"/>
      <c r="C859" s="290" t="s">
        <v>1003</v>
      </c>
      <c r="D859" s="291"/>
      <c r="E859" s="291"/>
      <c r="F859" s="291"/>
      <c r="G859" s="291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52"/>
      <c r="Z859" s="52"/>
      <c r="AA859" s="52"/>
      <c r="AB859" s="52"/>
      <c r="AC859" s="52"/>
      <c r="AD859" s="52"/>
      <c r="AE859" s="52"/>
      <c r="AF859" s="52"/>
      <c r="AG859" s="52" t="s">
        <v>356</v>
      </c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</row>
    <row r="860" spans="1:60" x14ac:dyDescent="0.2">
      <c r="A860" s="18" t="s">
        <v>324</v>
      </c>
      <c r="B860" s="19" t="s">
        <v>145</v>
      </c>
      <c r="C860" s="20" t="s">
        <v>146</v>
      </c>
      <c r="D860" s="21"/>
      <c r="E860" s="22"/>
      <c r="F860" s="23"/>
      <c r="G860" s="23">
        <f>SUMIF(AG861:AG972,"&lt;&gt;NOR",G861:G972)</f>
        <v>0</v>
      </c>
      <c r="H860" s="23"/>
      <c r="I860" s="23">
        <f>SUM(I861:I972)</f>
        <v>0</v>
      </c>
      <c r="J860" s="23"/>
      <c r="K860" s="23">
        <f>SUM(K861:K972)</f>
        <v>0</v>
      </c>
      <c r="L860" s="23"/>
      <c r="M860" s="23">
        <f>SUM(M861:M972)</f>
        <v>0</v>
      </c>
      <c r="N860" s="23"/>
      <c r="O860" s="23">
        <f>SUM(O861:O972)</f>
        <v>86.69</v>
      </c>
      <c r="P860" s="23"/>
      <c r="Q860" s="23">
        <f>SUM(Q861:Q972)</f>
        <v>0</v>
      </c>
      <c r="R860" s="23"/>
      <c r="S860" s="23"/>
      <c r="T860" s="46"/>
      <c r="U860" s="47"/>
      <c r="V860" s="47">
        <f>SUM(V861:V972)</f>
        <v>1831.2</v>
      </c>
      <c r="W860" s="47"/>
      <c r="X860" s="46"/>
      <c r="AG860" t="s">
        <v>325</v>
      </c>
    </row>
    <row r="861" spans="1:60" outlineLevel="1" x14ac:dyDescent="0.2">
      <c r="A861" s="72">
        <v>111</v>
      </c>
      <c r="B861" s="73" t="s">
        <v>1004</v>
      </c>
      <c r="C861" s="74" t="s">
        <v>1005</v>
      </c>
      <c r="D861" s="27" t="s">
        <v>380</v>
      </c>
      <c r="E861" s="28">
        <v>1657.4287999999999</v>
      </c>
      <c r="F861" s="29"/>
      <c r="G861" s="30">
        <f>ROUND(E861*F861,2)</f>
        <v>0</v>
      </c>
      <c r="H861" s="29"/>
      <c r="I861" s="30">
        <f>ROUND(E861*H861,2)</f>
        <v>0</v>
      </c>
      <c r="J861" s="29"/>
      <c r="K861" s="30">
        <f>ROUND(E861*J861,2)</f>
        <v>0</v>
      </c>
      <c r="L861" s="30">
        <v>21</v>
      </c>
      <c r="M861" s="30">
        <f>G861*(1+L861/100)</f>
        <v>0</v>
      </c>
      <c r="N861" s="30">
        <v>0</v>
      </c>
      <c r="O861" s="30">
        <f>ROUND(E861*N861,2)</f>
        <v>0</v>
      </c>
      <c r="P861" s="30">
        <v>0</v>
      </c>
      <c r="Q861" s="30">
        <f>ROUND(E861*P861,2)</f>
        <v>0</v>
      </c>
      <c r="R861" s="30" t="s">
        <v>1006</v>
      </c>
      <c r="S861" s="30" t="s">
        <v>329</v>
      </c>
      <c r="T861" s="49" t="s">
        <v>330</v>
      </c>
      <c r="U861" s="35">
        <v>0.08</v>
      </c>
      <c r="V861" s="35">
        <f>ROUND(E861*U861,2)</f>
        <v>132.59</v>
      </c>
      <c r="W861" s="35"/>
      <c r="X861" s="49"/>
      <c r="Y861" s="52"/>
      <c r="Z861" s="52"/>
      <c r="AA861" s="52"/>
      <c r="AB861" s="52"/>
      <c r="AC861" s="52"/>
      <c r="AD861" s="52"/>
      <c r="AE861" s="52"/>
      <c r="AF861" s="52"/>
      <c r="AG861" s="52" t="s">
        <v>354</v>
      </c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</row>
    <row r="862" spans="1:60" outlineLevel="1" x14ac:dyDescent="0.2">
      <c r="A862" s="31"/>
      <c r="B862" s="32"/>
      <c r="C862" s="230" t="s">
        <v>593</v>
      </c>
      <c r="D862" s="33"/>
      <c r="E862" s="34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52"/>
      <c r="Z862" s="52"/>
      <c r="AA862" s="52"/>
      <c r="AB862" s="52"/>
      <c r="AC862" s="52"/>
      <c r="AD862" s="52"/>
      <c r="AE862" s="52"/>
      <c r="AF862" s="52"/>
      <c r="AG862" s="52" t="s">
        <v>358</v>
      </c>
      <c r="AH862" s="52">
        <v>0</v>
      </c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</row>
    <row r="863" spans="1:60" outlineLevel="1" x14ac:dyDescent="0.2">
      <c r="A863" s="31"/>
      <c r="B863" s="32"/>
      <c r="C863" s="230" t="s">
        <v>1007</v>
      </c>
      <c r="D863" s="33"/>
      <c r="E863" s="34">
        <v>490.73</v>
      </c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52"/>
      <c r="Z863" s="52"/>
      <c r="AA863" s="52"/>
      <c r="AB863" s="52"/>
      <c r="AC863" s="52"/>
      <c r="AD863" s="52"/>
      <c r="AE863" s="52"/>
      <c r="AF863" s="52"/>
      <c r="AG863" s="52" t="s">
        <v>358</v>
      </c>
      <c r="AH863" s="52">
        <v>0</v>
      </c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</row>
    <row r="864" spans="1:60" outlineLevel="1" x14ac:dyDescent="0.2">
      <c r="A864" s="31"/>
      <c r="B864" s="32"/>
      <c r="C864" s="230" t="s">
        <v>1008</v>
      </c>
      <c r="D864" s="33"/>
      <c r="E864" s="34">
        <v>-5.74</v>
      </c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52"/>
      <c r="Z864" s="52"/>
      <c r="AA864" s="52"/>
      <c r="AB864" s="52"/>
      <c r="AC864" s="52"/>
      <c r="AD864" s="52"/>
      <c r="AE864" s="52"/>
      <c r="AF864" s="52"/>
      <c r="AG864" s="52" t="s">
        <v>358</v>
      </c>
      <c r="AH864" s="52">
        <v>0</v>
      </c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</row>
    <row r="865" spans="1:60" outlineLevel="1" x14ac:dyDescent="0.2">
      <c r="A865" s="31"/>
      <c r="B865" s="32"/>
      <c r="C865" s="230" t="s">
        <v>943</v>
      </c>
      <c r="D865" s="33"/>
      <c r="E865" s="34">
        <v>63.07</v>
      </c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52"/>
      <c r="Z865" s="52"/>
      <c r="AA865" s="52"/>
      <c r="AB865" s="52"/>
      <c r="AC865" s="52"/>
      <c r="AD865" s="52"/>
      <c r="AE865" s="52"/>
      <c r="AF865" s="52"/>
      <c r="AG865" s="52" t="s">
        <v>358</v>
      </c>
      <c r="AH865" s="52">
        <v>0</v>
      </c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</row>
    <row r="866" spans="1:60" outlineLevel="1" x14ac:dyDescent="0.2">
      <c r="A866" s="31"/>
      <c r="B866" s="32"/>
      <c r="C866" s="230" t="s">
        <v>944</v>
      </c>
      <c r="D866" s="33"/>
      <c r="E866" s="34">
        <v>34.200000000000003</v>
      </c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52"/>
      <c r="Z866" s="52"/>
      <c r="AA866" s="52"/>
      <c r="AB866" s="52"/>
      <c r="AC866" s="52"/>
      <c r="AD866" s="52"/>
      <c r="AE866" s="52"/>
      <c r="AF866" s="52"/>
      <c r="AG866" s="52" t="s">
        <v>358</v>
      </c>
      <c r="AH866" s="52">
        <v>0</v>
      </c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</row>
    <row r="867" spans="1:60" outlineLevel="1" x14ac:dyDescent="0.2">
      <c r="A867" s="31"/>
      <c r="B867" s="32"/>
      <c r="C867" s="230" t="s">
        <v>1009</v>
      </c>
      <c r="D867" s="33"/>
      <c r="E867" s="34">
        <v>63.34</v>
      </c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52"/>
      <c r="Z867" s="52"/>
      <c r="AA867" s="52"/>
      <c r="AB867" s="52"/>
      <c r="AC867" s="52"/>
      <c r="AD867" s="52"/>
      <c r="AE867" s="52"/>
      <c r="AF867" s="52"/>
      <c r="AG867" s="52" t="s">
        <v>358</v>
      </c>
      <c r="AH867" s="52">
        <v>0</v>
      </c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</row>
    <row r="868" spans="1:60" outlineLevel="1" x14ac:dyDescent="0.2">
      <c r="A868" s="31"/>
      <c r="B868" s="32"/>
      <c r="C868" s="230" t="s">
        <v>1010</v>
      </c>
      <c r="D868" s="33"/>
      <c r="E868" s="34">
        <v>95.06</v>
      </c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52"/>
      <c r="Z868" s="52"/>
      <c r="AA868" s="52"/>
      <c r="AB868" s="52"/>
      <c r="AC868" s="52"/>
      <c r="AD868" s="52"/>
      <c r="AE868" s="52"/>
      <c r="AF868" s="52"/>
      <c r="AG868" s="52" t="s">
        <v>358</v>
      </c>
      <c r="AH868" s="52">
        <v>0</v>
      </c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</row>
    <row r="869" spans="1:60" outlineLevel="1" x14ac:dyDescent="0.2">
      <c r="A869" s="31"/>
      <c r="B869" s="32"/>
      <c r="C869" s="230" t="s">
        <v>1011</v>
      </c>
      <c r="D869" s="33"/>
      <c r="E869" s="34">
        <v>-0.85119999999999996</v>
      </c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52"/>
      <c r="Z869" s="52"/>
      <c r="AA869" s="52"/>
      <c r="AB869" s="52"/>
      <c r="AC869" s="52"/>
      <c r="AD869" s="52"/>
      <c r="AE869" s="52"/>
      <c r="AF869" s="52"/>
      <c r="AG869" s="52" t="s">
        <v>358</v>
      </c>
      <c r="AH869" s="52">
        <v>0</v>
      </c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</row>
    <row r="870" spans="1:60" outlineLevel="1" x14ac:dyDescent="0.2">
      <c r="A870" s="31"/>
      <c r="B870" s="32"/>
      <c r="C870" s="230" t="s">
        <v>1012</v>
      </c>
      <c r="D870" s="33"/>
      <c r="E870" s="34">
        <v>16.71</v>
      </c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52"/>
      <c r="Z870" s="52"/>
      <c r="AA870" s="52"/>
      <c r="AB870" s="52"/>
      <c r="AC870" s="52"/>
      <c r="AD870" s="52"/>
      <c r="AE870" s="52"/>
      <c r="AF870" s="52"/>
      <c r="AG870" s="52" t="s">
        <v>358</v>
      </c>
      <c r="AH870" s="52">
        <v>0</v>
      </c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</row>
    <row r="871" spans="1:60" outlineLevel="1" x14ac:dyDescent="0.2">
      <c r="A871" s="31"/>
      <c r="B871" s="32"/>
      <c r="C871" s="230" t="s">
        <v>1013</v>
      </c>
      <c r="D871" s="33"/>
      <c r="E871" s="34">
        <v>343.28</v>
      </c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52"/>
      <c r="Z871" s="52"/>
      <c r="AA871" s="52"/>
      <c r="AB871" s="52"/>
      <c r="AC871" s="52"/>
      <c r="AD871" s="52"/>
      <c r="AE871" s="52"/>
      <c r="AF871" s="52"/>
      <c r="AG871" s="52" t="s">
        <v>358</v>
      </c>
      <c r="AH871" s="52">
        <v>0</v>
      </c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</row>
    <row r="872" spans="1:60" outlineLevel="1" x14ac:dyDescent="0.2">
      <c r="A872" s="31"/>
      <c r="B872" s="32"/>
      <c r="C872" s="230" t="s">
        <v>1014</v>
      </c>
      <c r="D872" s="33"/>
      <c r="E872" s="34">
        <v>69.81</v>
      </c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52"/>
      <c r="Z872" s="52"/>
      <c r="AA872" s="52"/>
      <c r="AB872" s="52"/>
      <c r="AC872" s="52"/>
      <c r="AD872" s="52"/>
      <c r="AE872" s="52"/>
      <c r="AF872" s="52"/>
      <c r="AG872" s="52" t="s">
        <v>358</v>
      </c>
      <c r="AH872" s="52">
        <v>0</v>
      </c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</row>
    <row r="873" spans="1:60" outlineLevel="1" x14ac:dyDescent="0.2">
      <c r="A873" s="31"/>
      <c r="B873" s="32"/>
      <c r="C873" s="230" t="s">
        <v>1015</v>
      </c>
      <c r="D873" s="33"/>
      <c r="E873" s="34">
        <v>42.83</v>
      </c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52"/>
      <c r="Z873" s="52"/>
      <c r="AA873" s="52"/>
      <c r="AB873" s="52"/>
      <c r="AC873" s="52"/>
      <c r="AD873" s="52"/>
      <c r="AE873" s="52"/>
      <c r="AF873" s="52"/>
      <c r="AG873" s="52" t="s">
        <v>358</v>
      </c>
      <c r="AH873" s="52">
        <v>0</v>
      </c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</row>
    <row r="874" spans="1:60" outlineLevel="1" x14ac:dyDescent="0.2">
      <c r="A874" s="31"/>
      <c r="B874" s="32"/>
      <c r="C874" s="230" t="s">
        <v>1016</v>
      </c>
      <c r="D874" s="33"/>
      <c r="E874" s="34">
        <v>9.0500000000000007</v>
      </c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52"/>
      <c r="Z874" s="52"/>
      <c r="AA874" s="52"/>
      <c r="AB874" s="52"/>
      <c r="AC874" s="52"/>
      <c r="AD874" s="52"/>
      <c r="AE874" s="52"/>
      <c r="AF874" s="52"/>
      <c r="AG874" s="52" t="s">
        <v>358</v>
      </c>
      <c r="AH874" s="52">
        <v>0</v>
      </c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</row>
    <row r="875" spans="1:60" outlineLevel="1" x14ac:dyDescent="0.2">
      <c r="A875" s="31"/>
      <c r="B875" s="32"/>
      <c r="C875" s="230" t="s">
        <v>1017</v>
      </c>
      <c r="D875" s="33"/>
      <c r="E875" s="34">
        <v>32.049999999999997</v>
      </c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52"/>
      <c r="Z875" s="52"/>
      <c r="AA875" s="52"/>
      <c r="AB875" s="52"/>
      <c r="AC875" s="52"/>
      <c r="AD875" s="52"/>
      <c r="AE875" s="52"/>
      <c r="AF875" s="52"/>
      <c r="AG875" s="52" t="s">
        <v>358</v>
      </c>
      <c r="AH875" s="52">
        <v>0</v>
      </c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</row>
    <row r="876" spans="1:60" outlineLevel="1" x14ac:dyDescent="0.2">
      <c r="A876" s="31"/>
      <c r="B876" s="32"/>
      <c r="C876" s="230" t="s">
        <v>945</v>
      </c>
      <c r="D876" s="33"/>
      <c r="E876" s="34">
        <v>41.23</v>
      </c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52"/>
      <c r="Z876" s="52"/>
      <c r="AA876" s="52"/>
      <c r="AB876" s="52"/>
      <c r="AC876" s="52"/>
      <c r="AD876" s="52"/>
      <c r="AE876" s="52"/>
      <c r="AF876" s="52"/>
      <c r="AG876" s="52" t="s">
        <v>358</v>
      </c>
      <c r="AH876" s="52">
        <v>0</v>
      </c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</row>
    <row r="877" spans="1:60" outlineLevel="1" x14ac:dyDescent="0.2">
      <c r="A877" s="31"/>
      <c r="B877" s="32"/>
      <c r="C877" s="230" t="s">
        <v>627</v>
      </c>
      <c r="D877" s="33"/>
      <c r="E877" s="34">
        <v>121.46</v>
      </c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52"/>
      <c r="Z877" s="52"/>
      <c r="AA877" s="52"/>
      <c r="AB877" s="52"/>
      <c r="AC877" s="52"/>
      <c r="AD877" s="52"/>
      <c r="AE877" s="52"/>
      <c r="AF877" s="52"/>
      <c r="AG877" s="52" t="s">
        <v>358</v>
      </c>
      <c r="AH877" s="52">
        <v>0</v>
      </c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</row>
    <row r="878" spans="1:60" outlineLevel="1" x14ac:dyDescent="0.2">
      <c r="A878" s="31"/>
      <c r="B878" s="32"/>
      <c r="C878" s="230" t="s">
        <v>628</v>
      </c>
      <c r="D878" s="33"/>
      <c r="E878" s="34">
        <v>8</v>
      </c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52"/>
      <c r="Z878" s="52"/>
      <c r="AA878" s="52"/>
      <c r="AB878" s="52"/>
      <c r="AC878" s="52"/>
      <c r="AD878" s="52"/>
      <c r="AE878" s="52"/>
      <c r="AF878" s="52"/>
      <c r="AG878" s="52" t="s">
        <v>358</v>
      </c>
      <c r="AH878" s="52">
        <v>0</v>
      </c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</row>
    <row r="879" spans="1:60" outlineLevel="1" x14ac:dyDescent="0.2">
      <c r="A879" s="31"/>
      <c r="B879" s="32"/>
      <c r="C879" s="230" t="s">
        <v>1018</v>
      </c>
      <c r="D879" s="33"/>
      <c r="E879" s="34">
        <v>233.2</v>
      </c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52"/>
      <c r="Z879" s="52"/>
      <c r="AA879" s="52"/>
      <c r="AB879" s="52"/>
      <c r="AC879" s="52"/>
      <c r="AD879" s="52"/>
      <c r="AE879" s="52"/>
      <c r="AF879" s="52"/>
      <c r="AG879" s="52" t="s">
        <v>358</v>
      </c>
      <c r="AH879" s="52">
        <v>0</v>
      </c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</row>
    <row r="880" spans="1:60" outlineLevel="1" x14ac:dyDescent="0.2">
      <c r="A880" s="72">
        <v>112</v>
      </c>
      <c r="B880" s="73" t="s">
        <v>1019</v>
      </c>
      <c r="C880" s="74" t="s">
        <v>1020</v>
      </c>
      <c r="D880" s="27" t="s">
        <v>380</v>
      </c>
      <c r="E880" s="28">
        <v>146.41900000000001</v>
      </c>
      <c r="F880" s="29"/>
      <c r="G880" s="30">
        <f>ROUND(E880*F880,2)</f>
        <v>0</v>
      </c>
      <c r="H880" s="29"/>
      <c r="I880" s="30">
        <f>ROUND(E880*H880,2)</f>
        <v>0</v>
      </c>
      <c r="J880" s="29"/>
      <c r="K880" s="30">
        <f>ROUND(E880*J880,2)</f>
        <v>0</v>
      </c>
      <c r="L880" s="30">
        <v>21</v>
      </c>
      <c r="M880" s="30">
        <f>G880*(1+L880/100)</f>
        <v>0</v>
      </c>
      <c r="N880" s="30">
        <v>0</v>
      </c>
      <c r="O880" s="30">
        <f>ROUND(E880*N880,2)</f>
        <v>0</v>
      </c>
      <c r="P880" s="30">
        <v>0</v>
      </c>
      <c r="Q880" s="30">
        <f>ROUND(E880*P880,2)</f>
        <v>0</v>
      </c>
      <c r="R880" s="30" t="s">
        <v>1006</v>
      </c>
      <c r="S880" s="30" t="s">
        <v>329</v>
      </c>
      <c r="T880" s="49" t="s">
        <v>330</v>
      </c>
      <c r="U880" s="35">
        <v>0.43680000000000002</v>
      </c>
      <c r="V880" s="35">
        <f>ROUND(E880*U880,2)</f>
        <v>63.96</v>
      </c>
      <c r="W880" s="35"/>
      <c r="X880" s="49"/>
      <c r="Y880" s="52"/>
      <c r="Z880" s="52"/>
      <c r="AA880" s="52"/>
      <c r="AB880" s="52"/>
      <c r="AC880" s="52"/>
      <c r="AD880" s="52"/>
      <c r="AE880" s="52"/>
      <c r="AF880" s="52"/>
      <c r="AG880" s="52" t="s">
        <v>354</v>
      </c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</row>
    <row r="881" spans="1:60" outlineLevel="1" x14ac:dyDescent="0.2">
      <c r="A881" s="31"/>
      <c r="B881" s="32"/>
      <c r="C881" s="230" t="s">
        <v>1021</v>
      </c>
      <c r="D881" s="33"/>
      <c r="E881" s="34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52"/>
      <c r="Z881" s="52"/>
      <c r="AA881" s="52"/>
      <c r="AB881" s="52"/>
      <c r="AC881" s="52"/>
      <c r="AD881" s="52"/>
      <c r="AE881" s="52"/>
      <c r="AF881" s="52"/>
      <c r="AG881" s="52" t="s">
        <v>358</v>
      </c>
      <c r="AH881" s="52">
        <v>0</v>
      </c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</row>
    <row r="882" spans="1:60" outlineLevel="1" x14ac:dyDescent="0.2">
      <c r="A882" s="31"/>
      <c r="B882" s="32"/>
      <c r="C882" s="230" t="s">
        <v>1022</v>
      </c>
      <c r="D882" s="33"/>
      <c r="E882" s="34">
        <v>111.47499999999999</v>
      </c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52"/>
      <c r="Z882" s="52"/>
      <c r="AA882" s="52"/>
      <c r="AB882" s="52"/>
      <c r="AC882" s="52"/>
      <c r="AD882" s="52"/>
      <c r="AE882" s="52"/>
      <c r="AF882" s="52"/>
      <c r="AG882" s="52" t="s">
        <v>358</v>
      </c>
      <c r="AH882" s="52">
        <v>0</v>
      </c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</row>
    <row r="883" spans="1:60" outlineLevel="1" x14ac:dyDescent="0.2">
      <c r="A883" s="31"/>
      <c r="B883" s="32"/>
      <c r="C883" s="230" t="s">
        <v>1023</v>
      </c>
      <c r="D883" s="33"/>
      <c r="E883" s="34">
        <v>34.944000000000003</v>
      </c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52"/>
      <c r="Z883" s="52"/>
      <c r="AA883" s="52"/>
      <c r="AB883" s="52"/>
      <c r="AC883" s="52"/>
      <c r="AD883" s="52"/>
      <c r="AE883" s="52"/>
      <c r="AF883" s="52"/>
      <c r="AG883" s="52" t="s">
        <v>358</v>
      </c>
      <c r="AH883" s="52">
        <v>0</v>
      </c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</row>
    <row r="884" spans="1:60" outlineLevel="1" x14ac:dyDescent="0.2">
      <c r="A884" s="72">
        <v>113</v>
      </c>
      <c r="B884" s="73" t="s">
        <v>1024</v>
      </c>
      <c r="C884" s="74" t="s">
        <v>1025</v>
      </c>
      <c r="D884" s="27" t="s">
        <v>380</v>
      </c>
      <c r="E884" s="28">
        <v>32.64</v>
      </c>
      <c r="F884" s="29"/>
      <c r="G884" s="30">
        <f>ROUND(E884*F884,2)</f>
        <v>0</v>
      </c>
      <c r="H884" s="29"/>
      <c r="I884" s="30">
        <f>ROUND(E884*H884,2)</f>
        <v>0</v>
      </c>
      <c r="J884" s="29"/>
      <c r="K884" s="30">
        <f>ROUND(E884*J884,2)</f>
        <v>0</v>
      </c>
      <c r="L884" s="30">
        <v>21</v>
      </c>
      <c r="M884" s="30">
        <f>G884*(1+L884/100)</f>
        <v>0</v>
      </c>
      <c r="N884" s="30">
        <v>2.5500000000000002E-3</v>
      </c>
      <c r="O884" s="30">
        <f>ROUND(E884*N884,2)</f>
        <v>0.08</v>
      </c>
      <c r="P884" s="30">
        <v>0</v>
      </c>
      <c r="Q884" s="30">
        <f>ROUND(E884*P884,2)</f>
        <v>0</v>
      </c>
      <c r="R884" s="30" t="s">
        <v>1006</v>
      </c>
      <c r="S884" s="30" t="s">
        <v>329</v>
      </c>
      <c r="T884" s="49" t="s">
        <v>330</v>
      </c>
      <c r="U884" s="35">
        <v>0.31809999999999999</v>
      </c>
      <c r="V884" s="35">
        <f>ROUND(E884*U884,2)</f>
        <v>10.38</v>
      </c>
      <c r="W884" s="35"/>
      <c r="X884" s="49"/>
      <c r="Y884" s="52"/>
      <c r="Z884" s="52"/>
      <c r="AA884" s="52"/>
      <c r="AB884" s="52"/>
      <c r="AC884" s="52"/>
      <c r="AD884" s="52"/>
      <c r="AE884" s="52"/>
      <c r="AF884" s="52"/>
      <c r="AG884" s="52" t="s">
        <v>354</v>
      </c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</row>
    <row r="885" spans="1:60" outlineLevel="1" x14ac:dyDescent="0.2">
      <c r="A885" s="31"/>
      <c r="B885" s="32"/>
      <c r="C885" s="230" t="s">
        <v>445</v>
      </c>
      <c r="D885" s="33"/>
      <c r="E885" s="34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52"/>
      <c r="Z885" s="52"/>
      <c r="AA885" s="52"/>
      <c r="AB885" s="52"/>
      <c r="AC885" s="52"/>
      <c r="AD885" s="52"/>
      <c r="AE885" s="52"/>
      <c r="AF885" s="52"/>
      <c r="AG885" s="52" t="s">
        <v>358</v>
      </c>
      <c r="AH885" s="52">
        <v>0</v>
      </c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</row>
    <row r="886" spans="1:60" outlineLevel="1" x14ac:dyDescent="0.2">
      <c r="A886" s="31"/>
      <c r="B886" s="32"/>
      <c r="C886" s="230" t="s">
        <v>1026</v>
      </c>
      <c r="D886" s="33"/>
      <c r="E886" s="34">
        <v>32.64</v>
      </c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52"/>
      <c r="Z886" s="52"/>
      <c r="AA886" s="52"/>
      <c r="AB886" s="52"/>
      <c r="AC886" s="52"/>
      <c r="AD886" s="52"/>
      <c r="AE886" s="52"/>
      <c r="AF886" s="52"/>
      <c r="AG886" s="52" t="s">
        <v>358</v>
      </c>
      <c r="AH886" s="52">
        <v>0</v>
      </c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</row>
    <row r="887" spans="1:60" outlineLevel="1" x14ac:dyDescent="0.2">
      <c r="A887" s="72">
        <v>114</v>
      </c>
      <c r="B887" s="73" t="s">
        <v>1024</v>
      </c>
      <c r="C887" s="74" t="s">
        <v>1025</v>
      </c>
      <c r="D887" s="27" t="s">
        <v>380</v>
      </c>
      <c r="E887" s="28">
        <v>1311.27</v>
      </c>
      <c r="F887" s="29"/>
      <c r="G887" s="30">
        <f>ROUND(E887*F887,2)</f>
        <v>0</v>
      </c>
      <c r="H887" s="29"/>
      <c r="I887" s="30">
        <f>ROUND(E887*H887,2)</f>
        <v>0</v>
      </c>
      <c r="J887" s="29"/>
      <c r="K887" s="30">
        <f>ROUND(E887*J887,2)</f>
        <v>0</v>
      </c>
      <c r="L887" s="30">
        <v>21</v>
      </c>
      <c r="M887" s="30">
        <f>G887*(1+L887/100)</f>
        <v>0</v>
      </c>
      <c r="N887" s="30">
        <v>2.5500000000000002E-3</v>
      </c>
      <c r="O887" s="30">
        <f>ROUND(E887*N887,2)</f>
        <v>3.34</v>
      </c>
      <c r="P887" s="30">
        <v>0</v>
      </c>
      <c r="Q887" s="30">
        <f>ROUND(E887*P887,2)</f>
        <v>0</v>
      </c>
      <c r="R887" s="30" t="s">
        <v>1006</v>
      </c>
      <c r="S887" s="30" t="s">
        <v>329</v>
      </c>
      <c r="T887" s="49" t="s">
        <v>330</v>
      </c>
      <c r="U887" s="35">
        <v>0.31809999999999999</v>
      </c>
      <c r="V887" s="35">
        <f>ROUND(E887*U887,2)</f>
        <v>417.11</v>
      </c>
      <c r="W887" s="35"/>
      <c r="X887" s="49"/>
      <c r="Y887" s="52"/>
      <c r="Z887" s="52"/>
      <c r="AA887" s="52"/>
      <c r="AB887" s="52"/>
      <c r="AC887" s="52"/>
      <c r="AD887" s="52"/>
      <c r="AE887" s="52"/>
      <c r="AF887" s="52"/>
      <c r="AG887" s="52" t="s">
        <v>354</v>
      </c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</row>
    <row r="888" spans="1:60" outlineLevel="1" x14ac:dyDescent="0.2">
      <c r="A888" s="31"/>
      <c r="B888" s="32"/>
      <c r="C888" s="230" t="s">
        <v>631</v>
      </c>
      <c r="D888" s="33"/>
      <c r="E888" s="34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52"/>
      <c r="Z888" s="52"/>
      <c r="AA888" s="52"/>
      <c r="AB888" s="52"/>
      <c r="AC888" s="52"/>
      <c r="AD888" s="52"/>
      <c r="AE888" s="52"/>
      <c r="AF888" s="52"/>
      <c r="AG888" s="52" t="s">
        <v>358</v>
      </c>
      <c r="AH888" s="52">
        <v>0</v>
      </c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</row>
    <row r="889" spans="1:60" outlineLevel="1" x14ac:dyDescent="0.2">
      <c r="A889" s="31"/>
      <c r="B889" s="32"/>
      <c r="C889" s="230" t="s">
        <v>1027</v>
      </c>
      <c r="D889" s="33"/>
      <c r="E889" s="34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52"/>
      <c r="Z889" s="52"/>
      <c r="AA889" s="52"/>
      <c r="AB889" s="52"/>
      <c r="AC889" s="52"/>
      <c r="AD889" s="52"/>
      <c r="AE889" s="52"/>
      <c r="AF889" s="52"/>
      <c r="AG889" s="52" t="s">
        <v>358</v>
      </c>
      <c r="AH889" s="52">
        <v>0</v>
      </c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</row>
    <row r="890" spans="1:60" outlineLevel="1" x14ac:dyDescent="0.2">
      <c r="A890" s="31"/>
      <c r="B890" s="32"/>
      <c r="C890" s="230" t="s">
        <v>1028</v>
      </c>
      <c r="D890" s="33"/>
      <c r="E890" s="34">
        <v>861.48</v>
      </c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52"/>
      <c r="Z890" s="52"/>
      <c r="AA890" s="52"/>
      <c r="AB890" s="52"/>
      <c r="AC890" s="52"/>
      <c r="AD890" s="52"/>
      <c r="AE890" s="52"/>
      <c r="AF890" s="52"/>
      <c r="AG890" s="52" t="s">
        <v>358</v>
      </c>
      <c r="AH890" s="52">
        <v>0</v>
      </c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</row>
    <row r="891" spans="1:60" outlineLevel="1" x14ac:dyDescent="0.2">
      <c r="A891" s="31"/>
      <c r="B891" s="32"/>
      <c r="C891" s="230" t="s">
        <v>1029</v>
      </c>
      <c r="D891" s="33"/>
      <c r="E891" s="34">
        <v>449.79</v>
      </c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52"/>
      <c r="Z891" s="52"/>
      <c r="AA891" s="52"/>
      <c r="AB891" s="52"/>
      <c r="AC891" s="52"/>
      <c r="AD891" s="52"/>
      <c r="AE891" s="52"/>
      <c r="AF891" s="52"/>
      <c r="AG891" s="52" t="s">
        <v>358</v>
      </c>
      <c r="AH891" s="52">
        <v>0</v>
      </c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</row>
    <row r="892" spans="1:60" outlineLevel="1" x14ac:dyDescent="0.2">
      <c r="A892" s="72">
        <v>115</v>
      </c>
      <c r="B892" s="73" t="s">
        <v>1030</v>
      </c>
      <c r="C892" s="74" t="s">
        <v>1031</v>
      </c>
      <c r="D892" s="27" t="s">
        <v>380</v>
      </c>
      <c r="E892" s="28">
        <v>200</v>
      </c>
      <c r="F892" s="29"/>
      <c r="G892" s="30">
        <f>ROUND(E892*F892,2)</f>
        <v>0</v>
      </c>
      <c r="H892" s="29"/>
      <c r="I892" s="30">
        <f>ROUND(E892*H892,2)</f>
        <v>0</v>
      </c>
      <c r="J892" s="29"/>
      <c r="K892" s="30">
        <f>ROUND(E892*J892,2)</f>
        <v>0</v>
      </c>
      <c r="L892" s="30">
        <v>21</v>
      </c>
      <c r="M892" s="30">
        <f>G892*(1+L892/100)</f>
        <v>0</v>
      </c>
      <c r="N892" s="30">
        <v>0</v>
      </c>
      <c r="O892" s="30">
        <f>ROUND(E892*N892,2)</f>
        <v>0</v>
      </c>
      <c r="P892" s="30">
        <v>0</v>
      </c>
      <c r="Q892" s="30">
        <f>ROUND(E892*P892,2)</f>
        <v>0</v>
      </c>
      <c r="R892" s="30" t="s">
        <v>1006</v>
      </c>
      <c r="S892" s="30" t="s">
        <v>329</v>
      </c>
      <c r="T892" s="49" t="s">
        <v>330</v>
      </c>
      <c r="U892" s="35">
        <v>7.0000000000000007E-2</v>
      </c>
      <c r="V892" s="35">
        <f>ROUND(E892*U892,2)</f>
        <v>14</v>
      </c>
      <c r="W892" s="35"/>
      <c r="X892" s="49"/>
      <c r="Y892" s="52"/>
      <c r="Z892" s="52"/>
      <c r="AA892" s="52"/>
      <c r="AB892" s="52"/>
      <c r="AC892" s="52"/>
      <c r="AD892" s="52"/>
      <c r="AE892" s="52"/>
      <c r="AF892" s="52"/>
      <c r="AG892" s="52" t="s">
        <v>354</v>
      </c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</row>
    <row r="893" spans="1:60" outlineLevel="1" x14ac:dyDescent="0.2">
      <c r="A893" s="31"/>
      <c r="B893" s="32"/>
      <c r="C893" s="230" t="s">
        <v>445</v>
      </c>
      <c r="D893" s="33"/>
      <c r="E893" s="34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52"/>
      <c r="Z893" s="52"/>
      <c r="AA893" s="52"/>
      <c r="AB893" s="52"/>
      <c r="AC893" s="52"/>
      <c r="AD893" s="52"/>
      <c r="AE893" s="52"/>
      <c r="AF893" s="52"/>
      <c r="AG893" s="52" t="s">
        <v>358</v>
      </c>
      <c r="AH893" s="52">
        <v>0</v>
      </c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</row>
    <row r="894" spans="1:60" outlineLevel="1" x14ac:dyDescent="0.2">
      <c r="A894" s="31"/>
      <c r="B894" s="32"/>
      <c r="C894" s="230" t="s">
        <v>1032</v>
      </c>
      <c r="D894" s="33"/>
      <c r="E894" s="34">
        <v>200</v>
      </c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52"/>
      <c r="Z894" s="52"/>
      <c r="AA894" s="52"/>
      <c r="AB894" s="52"/>
      <c r="AC894" s="52"/>
      <c r="AD894" s="52"/>
      <c r="AE894" s="52"/>
      <c r="AF894" s="52"/>
      <c r="AG894" s="52" t="s">
        <v>358</v>
      </c>
      <c r="AH894" s="52">
        <v>0</v>
      </c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</row>
    <row r="895" spans="1:60" outlineLevel="1" x14ac:dyDescent="0.2">
      <c r="A895" s="72">
        <v>116</v>
      </c>
      <c r="B895" s="73" t="s">
        <v>1033</v>
      </c>
      <c r="C895" s="74" t="s">
        <v>1034</v>
      </c>
      <c r="D895" s="27" t="s">
        <v>380</v>
      </c>
      <c r="E895" s="28">
        <v>2393.64</v>
      </c>
      <c r="F895" s="29"/>
      <c r="G895" s="30">
        <f>ROUND(E895*F895,2)</f>
        <v>0</v>
      </c>
      <c r="H895" s="29"/>
      <c r="I895" s="30">
        <f>ROUND(E895*H895,2)</f>
        <v>0</v>
      </c>
      <c r="J895" s="29"/>
      <c r="K895" s="30">
        <f>ROUND(E895*J895,2)</f>
        <v>0</v>
      </c>
      <c r="L895" s="30">
        <v>21</v>
      </c>
      <c r="M895" s="30">
        <f>G895*(1+L895/100)</f>
        <v>0</v>
      </c>
      <c r="N895" s="30">
        <v>0</v>
      </c>
      <c r="O895" s="30">
        <f>ROUND(E895*N895,2)</f>
        <v>0</v>
      </c>
      <c r="P895" s="30">
        <v>0</v>
      </c>
      <c r="Q895" s="30">
        <f>ROUND(E895*P895,2)</f>
        <v>0</v>
      </c>
      <c r="R895" s="30" t="s">
        <v>1006</v>
      </c>
      <c r="S895" s="30" t="s">
        <v>329</v>
      </c>
      <c r="T895" s="49" t="s">
        <v>330</v>
      </c>
      <c r="U895" s="35">
        <v>0.45</v>
      </c>
      <c r="V895" s="35">
        <f>ROUND(E895*U895,2)</f>
        <v>1077.1400000000001</v>
      </c>
      <c r="W895" s="35"/>
      <c r="X895" s="49"/>
      <c r="Y895" s="52"/>
      <c r="Z895" s="52"/>
      <c r="AA895" s="52"/>
      <c r="AB895" s="52"/>
      <c r="AC895" s="52"/>
      <c r="AD895" s="52"/>
      <c r="AE895" s="52"/>
      <c r="AF895" s="52"/>
      <c r="AG895" s="52" t="s">
        <v>354</v>
      </c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</row>
    <row r="896" spans="1:60" outlineLevel="1" x14ac:dyDescent="0.2">
      <c r="A896" s="31"/>
      <c r="B896" s="32"/>
      <c r="C896" s="230" t="s">
        <v>445</v>
      </c>
      <c r="D896" s="33"/>
      <c r="E896" s="34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52"/>
      <c r="Z896" s="52"/>
      <c r="AA896" s="52"/>
      <c r="AB896" s="52"/>
      <c r="AC896" s="52"/>
      <c r="AD896" s="52"/>
      <c r="AE896" s="52"/>
      <c r="AF896" s="52"/>
      <c r="AG896" s="52" t="s">
        <v>358</v>
      </c>
      <c r="AH896" s="52">
        <v>0</v>
      </c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</row>
    <row r="897" spans="1:60" outlineLevel="1" x14ac:dyDescent="0.2">
      <c r="A897" s="31"/>
      <c r="B897" s="32"/>
      <c r="C897" s="230" t="s">
        <v>960</v>
      </c>
      <c r="D897" s="33"/>
      <c r="E897" s="34">
        <v>2393.64</v>
      </c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52"/>
      <c r="Z897" s="52"/>
      <c r="AA897" s="52"/>
      <c r="AB897" s="52"/>
      <c r="AC897" s="52"/>
      <c r="AD897" s="52"/>
      <c r="AE897" s="52"/>
      <c r="AF897" s="52"/>
      <c r="AG897" s="52" t="s">
        <v>358</v>
      </c>
      <c r="AH897" s="52">
        <v>0</v>
      </c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</row>
    <row r="898" spans="1:60" ht="22.5" outlineLevel="1" x14ac:dyDescent="0.2">
      <c r="A898" s="72">
        <v>117</v>
      </c>
      <c r="B898" s="73" t="s">
        <v>1035</v>
      </c>
      <c r="C898" s="74" t="s">
        <v>1036</v>
      </c>
      <c r="D898" s="27" t="s">
        <v>380</v>
      </c>
      <c r="E898" s="28">
        <v>1657.4287999999999</v>
      </c>
      <c r="F898" s="29"/>
      <c r="G898" s="30">
        <f>ROUND(E898*F898,2)</f>
        <v>0</v>
      </c>
      <c r="H898" s="29"/>
      <c r="I898" s="30">
        <f>ROUND(E898*H898,2)</f>
        <v>0</v>
      </c>
      <c r="J898" s="29"/>
      <c r="K898" s="30">
        <f>ROUND(E898*J898,2)</f>
        <v>0</v>
      </c>
      <c r="L898" s="30">
        <v>21</v>
      </c>
      <c r="M898" s="30">
        <f>G898*(1+L898/100)</f>
        <v>0</v>
      </c>
      <c r="N898" s="30">
        <v>1.0000000000000001E-5</v>
      </c>
      <c r="O898" s="30">
        <f>ROUND(E898*N898,2)</f>
        <v>0.02</v>
      </c>
      <c r="P898" s="30">
        <v>0</v>
      </c>
      <c r="Q898" s="30">
        <f>ROUND(E898*P898,2)</f>
        <v>0</v>
      </c>
      <c r="R898" s="30" t="s">
        <v>1006</v>
      </c>
      <c r="S898" s="30" t="s">
        <v>329</v>
      </c>
      <c r="T898" s="49" t="s">
        <v>330</v>
      </c>
      <c r="U898" s="35">
        <v>7.0000000000000007E-2</v>
      </c>
      <c r="V898" s="35">
        <f>ROUND(E898*U898,2)</f>
        <v>116.02</v>
      </c>
      <c r="W898" s="35"/>
      <c r="X898" s="49"/>
      <c r="Y898" s="52"/>
      <c r="Z898" s="52"/>
      <c r="AA898" s="52"/>
      <c r="AB898" s="52"/>
      <c r="AC898" s="52"/>
      <c r="AD898" s="52"/>
      <c r="AE898" s="52"/>
      <c r="AF898" s="52"/>
      <c r="AG898" s="52" t="s">
        <v>354</v>
      </c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</row>
    <row r="899" spans="1:60" outlineLevel="1" x14ac:dyDescent="0.2">
      <c r="A899" s="31"/>
      <c r="B899" s="32"/>
      <c r="C899" s="230" t="s">
        <v>593</v>
      </c>
      <c r="D899" s="33"/>
      <c r="E899" s="34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52"/>
      <c r="Z899" s="52"/>
      <c r="AA899" s="52"/>
      <c r="AB899" s="52"/>
      <c r="AC899" s="52"/>
      <c r="AD899" s="52"/>
      <c r="AE899" s="52"/>
      <c r="AF899" s="52"/>
      <c r="AG899" s="52" t="s">
        <v>358</v>
      </c>
      <c r="AH899" s="52">
        <v>0</v>
      </c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</row>
    <row r="900" spans="1:60" outlineLevel="1" x14ac:dyDescent="0.2">
      <c r="A900" s="31"/>
      <c r="B900" s="32"/>
      <c r="C900" s="230" t="s">
        <v>1007</v>
      </c>
      <c r="D900" s="33"/>
      <c r="E900" s="34">
        <v>490.73</v>
      </c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52"/>
      <c r="Z900" s="52"/>
      <c r="AA900" s="52"/>
      <c r="AB900" s="52"/>
      <c r="AC900" s="52"/>
      <c r="AD900" s="52"/>
      <c r="AE900" s="52"/>
      <c r="AF900" s="52"/>
      <c r="AG900" s="52" t="s">
        <v>358</v>
      </c>
      <c r="AH900" s="52">
        <v>0</v>
      </c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</row>
    <row r="901" spans="1:60" outlineLevel="1" x14ac:dyDescent="0.2">
      <c r="A901" s="31"/>
      <c r="B901" s="32"/>
      <c r="C901" s="230" t="s">
        <v>1008</v>
      </c>
      <c r="D901" s="33"/>
      <c r="E901" s="34">
        <v>-5.74</v>
      </c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52"/>
      <c r="Z901" s="52"/>
      <c r="AA901" s="52"/>
      <c r="AB901" s="52"/>
      <c r="AC901" s="52"/>
      <c r="AD901" s="52"/>
      <c r="AE901" s="52"/>
      <c r="AF901" s="52"/>
      <c r="AG901" s="52" t="s">
        <v>358</v>
      </c>
      <c r="AH901" s="52">
        <v>0</v>
      </c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</row>
    <row r="902" spans="1:60" outlineLevel="1" x14ac:dyDescent="0.2">
      <c r="A902" s="31"/>
      <c r="B902" s="32"/>
      <c r="C902" s="230" t="s">
        <v>943</v>
      </c>
      <c r="D902" s="33"/>
      <c r="E902" s="34">
        <v>63.07</v>
      </c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52"/>
      <c r="Z902" s="52"/>
      <c r="AA902" s="52"/>
      <c r="AB902" s="52"/>
      <c r="AC902" s="52"/>
      <c r="AD902" s="52"/>
      <c r="AE902" s="52"/>
      <c r="AF902" s="52"/>
      <c r="AG902" s="52" t="s">
        <v>358</v>
      </c>
      <c r="AH902" s="52">
        <v>0</v>
      </c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</row>
    <row r="903" spans="1:60" outlineLevel="1" x14ac:dyDescent="0.2">
      <c r="A903" s="31"/>
      <c r="B903" s="32"/>
      <c r="C903" s="230" t="s">
        <v>944</v>
      </c>
      <c r="D903" s="33"/>
      <c r="E903" s="34">
        <v>34.200000000000003</v>
      </c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52"/>
      <c r="Z903" s="52"/>
      <c r="AA903" s="52"/>
      <c r="AB903" s="52"/>
      <c r="AC903" s="52"/>
      <c r="AD903" s="52"/>
      <c r="AE903" s="52"/>
      <c r="AF903" s="52"/>
      <c r="AG903" s="52" t="s">
        <v>358</v>
      </c>
      <c r="AH903" s="52">
        <v>0</v>
      </c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</row>
    <row r="904" spans="1:60" outlineLevel="1" x14ac:dyDescent="0.2">
      <c r="A904" s="31"/>
      <c r="B904" s="32"/>
      <c r="C904" s="230" t="s">
        <v>1009</v>
      </c>
      <c r="D904" s="33"/>
      <c r="E904" s="34">
        <v>63.34</v>
      </c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52"/>
      <c r="Z904" s="52"/>
      <c r="AA904" s="52"/>
      <c r="AB904" s="52"/>
      <c r="AC904" s="52"/>
      <c r="AD904" s="52"/>
      <c r="AE904" s="52"/>
      <c r="AF904" s="52"/>
      <c r="AG904" s="52" t="s">
        <v>358</v>
      </c>
      <c r="AH904" s="52">
        <v>0</v>
      </c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</row>
    <row r="905" spans="1:60" outlineLevel="1" x14ac:dyDescent="0.2">
      <c r="A905" s="31"/>
      <c r="B905" s="32"/>
      <c r="C905" s="230" t="s">
        <v>1010</v>
      </c>
      <c r="D905" s="33"/>
      <c r="E905" s="34">
        <v>95.06</v>
      </c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52"/>
      <c r="Z905" s="52"/>
      <c r="AA905" s="52"/>
      <c r="AB905" s="52"/>
      <c r="AC905" s="52"/>
      <c r="AD905" s="52"/>
      <c r="AE905" s="52"/>
      <c r="AF905" s="52"/>
      <c r="AG905" s="52" t="s">
        <v>358</v>
      </c>
      <c r="AH905" s="52">
        <v>0</v>
      </c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</row>
    <row r="906" spans="1:60" outlineLevel="1" x14ac:dyDescent="0.2">
      <c r="A906" s="31"/>
      <c r="B906" s="32"/>
      <c r="C906" s="230" t="s">
        <v>1011</v>
      </c>
      <c r="D906" s="33"/>
      <c r="E906" s="34">
        <v>-0.85119999999999996</v>
      </c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52"/>
      <c r="Z906" s="52"/>
      <c r="AA906" s="52"/>
      <c r="AB906" s="52"/>
      <c r="AC906" s="52"/>
      <c r="AD906" s="52"/>
      <c r="AE906" s="52"/>
      <c r="AF906" s="52"/>
      <c r="AG906" s="52" t="s">
        <v>358</v>
      </c>
      <c r="AH906" s="52">
        <v>0</v>
      </c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</row>
    <row r="907" spans="1:60" outlineLevel="1" x14ac:dyDescent="0.2">
      <c r="A907" s="31"/>
      <c r="B907" s="32"/>
      <c r="C907" s="230" t="s">
        <v>1012</v>
      </c>
      <c r="D907" s="33"/>
      <c r="E907" s="34">
        <v>16.71</v>
      </c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52"/>
      <c r="Z907" s="52"/>
      <c r="AA907" s="52"/>
      <c r="AB907" s="52"/>
      <c r="AC907" s="52"/>
      <c r="AD907" s="52"/>
      <c r="AE907" s="52"/>
      <c r="AF907" s="52"/>
      <c r="AG907" s="52" t="s">
        <v>358</v>
      </c>
      <c r="AH907" s="52">
        <v>0</v>
      </c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</row>
    <row r="908" spans="1:60" outlineLevel="1" x14ac:dyDescent="0.2">
      <c r="A908" s="31"/>
      <c r="B908" s="32"/>
      <c r="C908" s="230" t="s">
        <v>1013</v>
      </c>
      <c r="D908" s="33"/>
      <c r="E908" s="34">
        <v>343.28</v>
      </c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52"/>
      <c r="Z908" s="52"/>
      <c r="AA908" s="52"/>
      <c r="AB908" s="52"/>
      <c r="AC908" s="52"/>
      <c r="AD908" s="52"/>
      <c r="AE908" s="52"/>
      <c r="AF908" s="52"/>
      <c r="AG908" s="52" t="s">
        <v>358</v>
      </c>
      <c r="AH908" s="52">
        <v>0</v>
      </c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</row>
    <row r="909" spans="1:60" outlineLevel="1" x14ac:dyDescent="0.2">
      <c r="A909" s="31"/>
      <c r="B909" s="32"/>
      <c r="C909" s="230" t="s">
        <v>1014</v>
      </c>
      <c r="D909" s="33"/>
      <c r="E909" s="34">
        <v>69.81</v>
      </c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52"/>
      <c r="Z909" s="52"/>
      <c r="AA909" s="52"/>
      <c r="AB909" s="52"/>
      <c r="AC909" s="52"/>
      <c r="AD909" s="52"/>
      <c r="AE909" s="52"/>
      <c r="AF909" s="52"/>
      <c r="AG909" s="52" t="s">
        <v>358</v>
      </c>
      <c r="AH909" s="52">
        <v>0</v>
      </c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</row>
    <row r="910" spans="1:60" outlineLevel="1" x14ac:dyDescent="0.2">
      <c r="A910" s="31"/>
      <c r="B910" s="32"/>
      <c r="C910" s="230" t="s">
        <v>1015</v>
      </c>
      <c r="D910" s="33"/>
      <c r="E910" s="34">
        <v>42.83</v>
      </c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52"/>
      <c r="Z910" s="52"/>
      <c r="AA910" s="52"/>
      <c r="AB910" s="52"/>
      <c r="AC910" s="52"/>
      <c r="AD910" s="52"/>
      <c r="AE910" s="52"/>
      <c r="AF910" s="52"/>
      <c r="AG910" s="52" t="s">
        <v>358</v>
      </c>
      <c r="AH910" s="52">
        <v>0</v>
      </c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</row>
    <row r="911" spans="1:60" outlineLevel="1" x14ac:dyDescent="0.2">
      <c r="A911" s="31"/>
      <c r="B911" s="32"/>
      <c r="C911" s="230" t="s">
        <v>1016</v>
      </c>
      <c r="D911" s="33"/>
      <c r="E911" s="34">
        <v>9.0500000000000007</v>
      </c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52"/>
      <c r="Z911" s="52"/>
      <c r="AA911" s="52"/>
      <c r="AB911" s="52"/>
      <c r="AC911" s="52"/>
      <c r="AD911" s="52"/>
      <c r="AE911" s="52"/>
      <c r="AF911" s="52"/>
      <c r="AG911" s="52" t="s">
        <v>358</v>
      </c>
      <c r="AH911" s="52">
        <v>0</v>
      </c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</row>
    <row r="912" spans="1:60" outlineLevel="1" x14ac:dyDescent="0.2">
      <c r="A912" s="31"/>
      <c r="B912" s="32"/>
      <c r="C912" s="230" t="s">
        <v>1017</v>
      </c>
      <c r="D912" s="33"/>
      <c r="E912" s="34">
        <v>32.049999999999997</v>
      </c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52"/>
      <c r="Z912" s="52"/>
      <c r="AA912" s="52"/>
      <c r="AB912" s="52"/>
      <c r="AC912" s="52"/>
      <c r="AD912" s="52"/>
      <c r="AE912" s="52"/>
      <c r="AF912" s="52"/>
      <c r="AG912" s="52" t="s">
        <v>358</v>
      </c>
      <c r="AH912" s="52">
        <v>0</v>
      </c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</row>
    <row r="913" spans="1:60" outlineLevel="1" x14ac:dyDescent="0.2">
      <c r="A913" s="31"/>
      <c r="B913" s="32"/>
      <c r="C913" s="230" t="s">
        <v>945</v>
      </c>
      <c r="D913" s="33"/>
      <c r="E913" s="34">
        <v>41.23</v>
      </c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52"/>
      <c r="Z913" s="52"/>
      <c r="AA913" s="52"/>
      <c r="AB913" s="52"/>
      <c r="AC913" s="52"/>
      <c r="AD913" s="52"/>
      <c r="AE913" s="52"/>
      <c r="AF913" s="52"/>
      <c r="AG913" s="52" t="s">
        <v>358</v>
      </c>
      <c r="AH913" s="52">
        <v>0</v>
      </c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</row>
    <row r="914" spans="1:60" outlineLevel="1" x14ac:dyDescent="0.2">
      <c r="A914" s="31"/>
      <c r="B914" s="32"/>
      <c r="C914" s="230" t="s">
        <v>627</v>
      </c>
      <c r="D914" s="33"/>
      <c r="E914" s="34">
        <v>121.46</v>
      </c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52"/>
      <c r="Z914" s="52"/>
      <c r="AA914" s="52"/>
      <c r="AB914" s="52"/>
      <c r="AC914" s="52"/>
      <c r="AD914" s="52"/>
      <c r="AE914" s="52"/>
      <c r="AF914" s="52"/>
      <c r="AG914" s="52" t="s">
        <v>358</v>
      </c>
      <c r="AH914" s="52">
        <v>0</v>
      </c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</row>
    <row r="915" spans="1:60" outlineLevel="1" x14ac:dyDescent="0.2">
      <c r="A915" s="31"/>
      <c r="B915" s="32"/>
      <c r="C915" s="230" t="s">
        <v>628</v>
      </c>
      <c r="D915" s="33"/>
      <c r="E915" s="34">
        <v>8</v>
      </c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52"/>
      <c r="Z915" s="52"/>
      <c r="AA915" s="52"/>
      <c r="AB915" s="52"/>
      <c r="AC915" s="52"/>
      <c r="AD915" s="52"/>
      <c r="AE915" s="52"/>
      <c r="AF915" s="52"/>
      <c r="AG915" s="52" t="s">
        <v>358</v>
      </c>
      <c r="AH915" s="52">
        <v>0</v>
      </c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</row>
    <row r="916" spans="1:60" outlineLevel="1" x14ac:dyDescent="0.2">
      <c r="A916" s="31"/>
      <c r="B916" s="32"/>
      <c r="C916" s="230" t="s">
        <v>1018</v>
      </c>
      <c r="D916" s="33"/>
      <c r="E916" s="34">
        <v>233.2</v>
      </c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52"/>
      <c r="Z916" s="52"/>
      <c r="AA916" s="52"/>
      <c r="AB916" s="52"/>
      <c r="AC916" s="52"/>
      <c r="AD916" s="52"/>
      <c r="AE916" s="52"/>
      <c r="AF916" s="52"/>
      <c r="AG916" s="52" t="s">
        <v>358</v>
      </c>
      <c r="AH916" s="52">
        <v>0</v>
      </c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</row>
    <row r="917" spans="1:60" ht="33.75" outlineLevel="1" x14ac:dyDescent="0.2">
      <c r="A917" s="72">
        <v>118</v>
      </c>
      <c r="B917" s="73" t="s">
        <v>1037</v>
      </c>
      <c r="C917" s="74" t="s">
        <v>1038</v>
      </c>
      <c r="D917" s="27" t="s">
        <v>380</v>
      </c>
      <c r="E917" s="28">
        <v>33.2928</v>
      </c>
      <c r="F917" s="29"/>
      <c r="G917" s="30">
        <f>ROUND(E917*F917,2)</f>
        <v>0</v>
      </c>
      <c r="H917" s="29"/>
      <c r="I917" s="30">
        <f>ROUND(E917*H917,2)</f>
        <v>0</v>
      </c>
      <c r="J917" s="29"/>
      <c r="K917" s="30">
        <f>ROUND(E917*J917,2)</f>
        <v>0</v>
      </c>
      <c r="L917" s="30">
        <v>21</v>
      </c>
      <c r="M917" s="30">
        <f>G917*(1+L917/100)</f>
        <v>0</v>
      </c>
      <c r="N917" s="30">
        <v>2.0999999999999999E-3</v>
      </c>
      <c r="O917" s="30">
        <f>ROUND(E917*N917,2)</f>
        <v>7.0000000000000007E-2</v>
      </c>
      <c r="P917" s="30">
        <v>0</v>
      </c>
      <c r="Q917" s="30">
        <f>ROUND(E917*P917,2)</f>
        <v>0</v>
      </c>
      <c r="R917" s="30" t="s">
        <v>489</v>
      </c>
      <c r="S917" s="30" t="s">
        <v>329</v>
      </c>
      <c r="T917" s="49" t="s">
        <v>330</v>
      </c>
      <c r="U917" s="35">
        <v>0</v>
      </c>
      <c r="V917" s="35">
        <f>ROUND(E917*U917,2)</f>
        <v>0</v>
      </c>
      <c r="W917" s="35"/>
      <c r="X917" s="49"/>
      <c r="Y917" s="52"/>
      <c r="Z917" s="52"/>
      <c r="AA917" s="52"/>
      <c r="AB917" s="52"/>
      <c r="AC917" s="52"/>
      <c r="AD917" s="52"/>
      <c r="AE917" s="52"/>
      <c r="AF917" s="52"/>
      <c r="AG917" s="52" t="s">
        <v>490</v>
      </c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</row>
    <row r="918" spans="1:60" outlineLevel="1" x14ac:dyDescent="0.2">
      <c r="A918" s="31"/>
      <c r="B918" s="32"/>
      <c r="C918" s="230" t="s">
        <v>445</v>
      </c>
      <c r="D918" s="33"/>
      <c r="E918" s="34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52"/>
      <c r="Z918" s="52"/>
      <c r="AA918" s="52"/>
      <c r="AB918" s="52"/>
      <c r="AC918" s="52"/>
      <c r="AD918" s="52"/>
      <c r="AE918" s="52"/>
      <c r="AF918" s="52"/>
      <c r="AG918" s="52" t="s">
        <v>358</v>
      </c>
      <c r="AH918" s="52">
        <v>0</v>
      </c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</row>
    <row r="919" spans="1:60" outlineLevel="1" x14ac:dyDescent="0.2">
      <c r="A919" s="31"/>
      <c r="B919" s="32"/>
      <c r="C919" s="230" t="s">
        <v>1039</v>
      </c>
      <c r="D919" s="33"/>
      <c r="E919" s="34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52"/>
      <c r="Z919" s="52"/>
      <c r="AA919" s="52"/>
      <c r="AB919" s="52"/>
      <c r="AC919" s="52"/>
      <c r="AD919" s="52"/>
      <c r="AE919" s="52"/>
      <c r="AF919" s="52"/>
      <c r="AG919" s="52" t="s">
        <v>358</v>
      </c>
      <c r="AH919" s="52">
        <v>0</v>
      </c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</row>
    <row r="920" spans="1:60" outlineLevel="1" x14ac:dyDescent="0.2">
      <c r="A920" s="31"/>
      <c r="B920" s="32"/>
      <c r="C920" s="230" t="s">
        <v>1040</v>
      </c>
      <c r="D920" s="33"/>
      <c r="E920" s="34">
        <v>32.64</v>
      </c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52"/>
      <c r="Z920" s="52"/>
      <c r="AA920" s="52"/>
      <c r="AB920" s="52"/>
      <c r="AC920" s="52"/>
      <c r="AD920" s="52"/>
      <c r="AE920" s="52"/>
      <c r="AF920" s="52"/>
      <c r="AG920" s="52" t="s">
        <v>358</v>
      </c>
      <c r="AH920" s="52">
        <v>5</v>
      </c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</row>
    <row r="921" spans="1:60" outlineLevel="1" x14ac:dyDescent="0.2">
      <c r="A921" s="31"/>
      <c r="B921" s="32"/>
      <c r="C921" s="231" t="s">
        <v>1041</v>
      </c>
      <c r="D921" s="77"/>
      <c r="E921" s="78">
        <v>0.65280000000000005</v>
      </c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52"/>
      <c r="Z921" s="52"/>
      <c r="AA921" s="52"/>
      <c r="AB921" s="52"/>
      <c r="AC921" s="52"/>
      <c r="AD921" s="52"/>
      <c r="AE921" s="52"/>
      <c r="AF921" s="52"/>
      <c r="AG921" s="52" t="s">
        <v>358</v>
      </c>
      <c r="AH921" s="52">
        <v>4</v>
      </c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</row>
    <row r="922" spans="1:60" ht="22.5" outlineLevel="1" x14ac:dyDescent="0.2">
      <c r="A922" s="72">
        <v>119</v>
      </c>
      <c r="B922" s="73" t="s">
        <v>1042</v>
      </c>
      <c r="C922" s="74" t="s">
        <v>1043</v>
      </c>
      <c r="D922" s="27" t="s">
        <v>352</v>
      </c>
      <c r="E922" s="28">
        <v>144.2397</v>
      </c>
      <c r="F922" s="29"/>
      <c r="G922" s="30">
        <f>ROUND(E922*F922,2)</f>
        <v>0</v>
      </c>
      <c r="H922" s="29"/>
      <c r="I922" s="30">
        <f>ROUND(E922*H922,2)</f>
        <v>0</v>
      </c>
      <c r="J922" s="29"/>
      <c r="K922" s="30">
        <f>ROUND(E922*J922,2)</f>
        <v>0</v>
      </c>
      <c r="L922" s="30">
        <v>21</v>
      </c>
      <c r="M922" s="30">
        <f>G922*(1+L922/100)</f>
        <v>0</v>
      </c>
      <c r="N922" s="30">
        <v>0.03</v>
      </c>
      <c r="O922" s="30">
        <f>ROUND(E922*N922,2)</f>
        <v>4.33</v>
      </c>
      <c r="P922" s="30">
        <v>0</v>
      </c>
      <c r="Q922" s="30">
        <f>ROUND(E922*P922,2)</f>
        <v>0</v>
      </c>
      <c r="R922" s="30" t="s">
        <v>489</v>
      </c>
      <c r="S922" s="30" t="s">
        <v>329</v>
      </c>
      <c r="T922" s="49" t="s">
        <v>330</v>
      </c>
      <c r="U922" s="35">
        <v>0</v>
      </c>
      <c r="V922" s="35">
        <f>ROUND(E922*U922,2)</f>
        <v>0</v>
      </c>
      <c r="W922" s="35"/>
      <c r="X922" s="49"/>
      <c r="Y922" s="52"/>
      <c r="Z922" s="52"/>
      <c r="AA922" s="52"/>
      <c r="AB922" s="52"/>
      <c r="AC922" s="52"/>
      <c r="AD922" s="52"/>
      <c r="AE922" s="52"/>
      <c r="AF922" s="52"/>
      <c r="AG922" s="52" t="s">
        <v>490</v>
      </c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</row>
    <row r="923" spans="1:60" outlineLevel="1" x14ac:dyDescent="0.2">
      <c r="A923" s="31"/>
      <c r="B923" s="32"/>
      <c r="C923" s="230" t="s">
        <v>631</v>
      </c>
      <c r="D923" s="33"/>
      <c r="E923" s="34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52"/>
      <c r="Z923" s="52"/>
      <c r="AA923" s="52"/>
      <c r="AB923" s="52"/>
      <c r="AC923" s="52"/>
      <c r="AD923" s="52"/>
      <c r="AE923" s="52"/>
      <c r="AF923" s="52"/>
      <c r="AG923" s="52" t="s">
        <v>358</v>
      </c>
      <c r="AH923" s="52">
        <v>0</v>
      </c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  <c r="BG923" s="52"/>
      <c r="BH923" s="52"/>
    </row>
    <row r="924" spans="1:60" outlineLevel="1" x14ac:dyDescent="0.2">
      <c r="A924" s="31"/>
      <c r="B924" s="32"/>
      <c r="C924" s="230" t="s">
        <v>1044</v>
      </c>
      <c r="D924" s="33"/>
      <c r="E924" s="34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52"/>
      <c r="Z924" s="52"/>
      <c r="AA924" s="52"/>
      <c r="AB924" s="52"/>
      <c r="AC924" s="52"/>
      <c r="AD924" s="52"/>
      <c r="AE924" s="52"/>
      <c r="AF924" s="52"/>
      <c r="AG924" s="52" t="s">
        <v>358</v>
      </c>
      <c r="AH924" s="52">
        <v>0</v>
      </c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</row>
    <row r="925" spans="1:60" outlineLevel="1" x14ac:dyDescent="0.2">
      <c r="A925" s="31"/>
      <c r="B925" s="32"/>
      <c r="C925" s="230" t="s">
        <v>1045</v>
      </c>
      <c r="D925" s="33"/>
      <c r="E925" s="34">
        <v>94.762799999999999</v>
      </c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52"/>
      <c r="Z925" s="52"/>
      <c r="AA925" s="52"/>
      <c r="AB925" s="52"/>
      <c r="AC925" s="52"/>
      <c r="AD925" s="52"/>
      <c r="AE925" s="52"/>
      <c r="AF925" s="52"/>
      <c r="AG925" s="52" t="s">
        <v>358</v>
      </c>
      <c r="AH925" s="52">
        <v>0</v>
      </c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  <c r="BG925" s="52"/>
      <c r="BH925" s="52"/>
    </row>
    <row r="926" spans="1:60" outlineLevel="1" x14ac:dyDescent="0.2">
      <c r="A926" s="31"/>
      <c r="B926" s="32"/>
      <c r="C926" s="230" t="s">
        <v>1046</v>
      </c>
      <c r="D926" s="33"/>
      <c r="E926" s="34">
        <v>49.476900000000001</v>
      </c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52"/>
      <c r="Z926" s="52"/>
      <c r="AA926" s="52"/>
      <c r="AB926" s="52"/>
      <c r="AC926" s="52"/>
      <c r="AD926" s="52"/>
      <c r="AE926" s="52"/>
      <c r="AF926" s="52"/>
      <c r="AG926" s="52" t="s">
        <v>358</v>
      </c>
      <c r="AH926" s="52">
        <v>0</v>
      </c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  <c r="BG926" s="52"/>
      <c r="BH926" s="52"/>
    </row>
    <row r="927" spans="1:60" ht="33.75" outlineLevel="1" x14ac:dyDescent="0.2">
      <c r="A927" s="72">
        <v>120</v>
      </c>
      <c r="B927" s="73" t="s">
        <v>1047</v>
      </c>
      <c r="C927" s="74" t="s">
        <v>1048</v>
      </c>
      <c r="D927" s="27" t="s">
        <v>380</v>
      </c>
      <c r="E927" s="28">
        <v>206.79480000000001</v>
      </c>
      <c r="F927" s="29"/>
      <c r="G927" s="30">
        <f>ROUND(E927*F927,2)</f>
        <v>0</v>
      </c>
      <c r="H927" s="29"/>
      <c r="I927" s="30">
        <f>ROUND(E927*H927,2)</f>
        <v>0</v>
      </c>
      <c r="J927" s="29"/>
      <c r="K927" s="30">
        <f>ROUND(E927*J927,2)</f>
        <v>0</v>
      </c>
      <c r="L927" s="30">
        <v>21</v>
      </c>
      <c r="M927" s="30">
        <f>G927*(1+L927/100)</f>
        <v>0</v>
      </c>
      <c r="N927" s="30">
        <v>2E-3</v>
      </c>
      <c r="O927" s="30">
        <f>ROUND(E927*N927,2)</f>
        <v>0.41</v>
      </c>
      <c r="P927" s="30">
        <v>0</v>
      </c>
      <c r="Q927" s="30">
        <f>ROUND(E927*P927,2)</f>
        <v>0</v>
      </c>
      <c r="R927" s="30" t="s">
        <v>489</v>
      </c>
      <c r="S927" s="30" t="s">
        <v>329</v>
      </c>
      <c r="T927" s="49" t="s">
        <v>330</v>
      </c>
      <c r="U927" s="35">
        <v>0</v>
      </c>
      <c r="V927" s="35">
        <f>ROUND(E927*U927,2)</f>
        <v>0</v>
      </c>
      <c r="W927" s="35"/>
      <c r="X927" s="49"/>
      <c r="Y927" s="52"/>
      <c r="Z927" s="52"/>
      <c r="AA927" s="52"/>
      <c r="AB927" s="52"/>
      <c r="AC927" s="52"/>
      <c r="AD927" s="52"/>
      <c r="AE927" s="52"/>
      <c r="AF927" s="52"/>
      <c r="AG927" s="52" t="s">
        <v>490</v>
      </c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</row>
    <row r="928" spans="1:60" outlineLevel="1" x14ac:dyDescent="0.2">
      <c r="A928" s="31"/>
      <c r="B928" s="32"/>
      <c r="C928" s="230" t="s">
        <v>593</v>
      </c>
      <c r="D928" s="33"/>
      <c r="E928" s="34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52"/>
      <c r="Z928" s="52"/>
      <c r="AA928" s="52"/>
      <c r="AB928" s="52"/>
      <c r="AC928" s="52"/>
      <c r="AD928" s="52"/>
      <c r="AE928" s="52"/>
      <c r="AF928" s="52"/>
      <c r="AG928" s="52" t="s">
        <v>358</v>
      </c>
      <c r="AH928" s="52">
        <v>0</v>
      </c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</row>
    <row r="929" spans="1:60" outlineLevel="1" x14ac:dyDescent="0.2">
      <c r="A929" s="31"/>
      <c r="B929" s="32"/>
      <c r="C929" s="230" t="s">
        <v>1017</v>
      </c>
      <c r="D929" s="33"/>
      <c r="E929" s="34">
        <v>32.049999999999997</v>
      </c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52"/>
      <c r="Z929" s="52"/>
      <c r="AA929" s="52"/>
      <c r="AB929" s="52"/>
      <c r="AC929" s="52"/>
      <c r="AD929" s="52"/>
      <c r="AE929" s="52"/>
      <c r="AF929" s="52"/>
      <c r="AG929" s="52" t="s">
        <v>358</v>
      </c>
      <c r="AH929" s="52">
        <v>0</v>
      </c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</row>
    <row r="930" spans="1:60" outlineLevel="1" x14ac:dyDescent="0.2">
      <c r="A930" s="31"/>
      <c r="B930" s="32"/>
      <c r="C930" s="230" t="s">
        <v>945</v>
      </c>
      <c r="D930" s="33"/>
      <c r="E930" s="34">
        <v>41.23</v>
      </c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52"/>
      <c r="Z930" s="52"/>
      <c r="AA930" s="52"/>
      <c r="AB930" s="52"/>
      <c r="AC930" s="52"/>
      <c r="AD930" s="52"/>
      <c r="AE930" s="52"/>
      <c r="AF930" s="52"/>
      <c r="AG930" s="52" t="s">
        <v>358</v>
      </c>
      <c r="AH930" s="52">
        <v>0</v>
      </c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</row>
    <row r="931" spans="1:60" outlineLevel="1" x14ac:dyDescent="0.2">
      <c r="A931" s="31"/>
      <c r="B931" s="32"/>
      <c r="C931" s="230" t="s">
        <v>627</v>
      </c>
      <c r="D931" s="33"/>
      <c r="E931" s="34">
        <v>121.46</v>
      </c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52"/>
      <c r="Z931" s="52"/>
      <c r="AA931" s="52"/>
      <c r="AB931" s="52"/>
      <c r="AC931" s="52"/>
      <c r="AD931" s="52"/>
      <c r="AE931" s="52"/>
      <c r="AF931" s="52"/>
      <c r="AG931" s="52" t="s">
        <v>358</v>
      </c>
      <c r="AH931" s="52">
        <v>0</v>
      </c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</row>
    <row r="932" spans="1:60" outlineLevel="1" x14ac:dyDescent="0.2">
      <c r="A932" s="31"/>
      <c r="B932" s="32"/>
      <c r="C932" s="230" t="s">
        <v>628</v>
      </c>
      <c r="D932" s="33"/>
      <c r="E932" s="34">
        <v>8</v>
      </c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52"/>
      <c r="Z932" s="52"/>
      <c r="AA932" s="52"/>
      <c r="AB932" s="52"/>
      <c r="AC932" s="52"/>
      <c r="AD932" s="52"/>
      <c r="AE932" s="52"/>
      <c r="AF932" s="52"/>
      <c r="AG932" s="52" t="s">
        <v>358</v>
      </c>
      <c r="AH932" s="52">
        <v>0</v>
      </c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</row>
    <row r="933" spans="1:60" outlineLevel="1" x14ac:dyDescent="0.2">
      <c r="A933" s="31"/>
      <c r="B933" s="32"/>
      <c r="C933" s="231" t="s">
        <v>1041</v>
      </c>
      <c r="D933" s="77"/>
      <c r="E933" s="78">
        <v>4.0548000000000002</v>
      </c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52"/>
      <c r="Z933" s="52"/>
      <c r="AA933" s="52"/>
      <c r="AB933" s="52"/>
      <c r="AC933" s="52"/>
      <c r="AD933" s="52"/>
      <c r="AE933" s="52"/>
      <c r="AF933" s="52"/>
      <c r="AG933" s="52" t="s">
        <v>358</v>
      </c>
      <c r="AH933" s="52">
        <v>4</v>
      </c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</row>
    <row r="934" spans="1:60" ht="33.75" outlineLevel="1" x14ac:dyDescent="0.2">
      <c r="A934" s="72">
        <v>121</v>
      </c>
      <c r="B934" s="73" t="s">
        <v>1049</v>
      </c>
      <c r="C934" s="74" t="s">
        <v>1050</v>
      </c>
      <c r="D934" s="27" t="s">
        <v>380</v>
      </c>
      <c r="E934" s="28">
        <v>1483.7825800000001</v>
      </c>
      <c r="F934" s="29"/>
      <c r="G934" s="30">
        <f>ROUND(E934*F934,2)</f>
        <v>0</v>
      </c>
      <c r="H934" s="29"/>
      <c r="I934" s="30">
        <f>ROUND(E934*H934,2)</f>
        <v>0</v>
      </c>
      <c r="J934" s="29"/>
      <c r="K934" s="30">
        <f>ROUND(E934*J934,2)</f>
        <v>0</v>
      </c>
      <c r="L934" s="30">
        <v>21</v>
      </c>
      <c r="M934" s="30">
        <f>G934*(1+L934/100)</f>
        <v>0</v>
      </c>
      <c r="N934" s="30">
        <v>3.0000000000000001E-3</v>
      </c>
      <c r="O934" s="30">
        <f>ROUND(E934*N934,2)</f>
        <v>4.45</v>
      </c>
      <c r="P934" s="30">
        <v>0</v>
      </c>
      <c r="Q934" s="30">
        <f>ROUND(E934*P934,2)</f>
        <v>0</v>
      </c>
      <c r="R934" s="30" t="s">
        <v>489</v>
      </c>
      <c r="S934" s="30" t="s">
        <v>329</v>
      </c>
      <c r="T934" s="49" t="s">
        <v>330</v>
      </c>
      <c r="U934" s="35">
        <v>0</v>
      </c>
      <c r="V934" s="35">
        <f>ROUND(E934*U934,2)</f>
        <v>0</v>
      </c>
      <c r="W934" s="35"/>
      <c r="X934" s="49"/>
      <c r="Y934" s="52"/>
      <c r="Z934" s="52"/>
      <c r="AA934" s="52"/>
      <c r="AB934" s="52"/>
      <c r="AC934" s="52"/>
      <c r="AD934" s="52"/>
      <c r="AE934" s="52"/>
      <c r="AF934" s="52"/>
      <c r="AG934" s="52" t="s">
        <v>490</v>
      </c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</row>
    <row r="935" spans="1:60" outlineLevel="1" x14ac:dyDescent="0.2">
      <c r="A935" s="31"/>
      <c r="B935" s="32"/>
      <c r="C935" s="230" t="s">
        <v>593</v>
      </c>
      <c r="D935" s="33"/>
      <c r="E935" s="34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52"/>
      <c r="Z935" s="52"/>
      <c r="AA935" s="52"/>
      <c r="AB935" s="52"/>
      <c r="AC935" s="52"/>
      <c r="AD935" s="52"/>
      <c r="AE935" s="52"/>
      <c r="AF935" s="52"/>
      <c r="AG935" s="52" t="s">
        <v>358</v>
      </c>
      <c r="AH935" s="52">
        <v>0</v>
      </c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</row>
    <row r="936" spans="1:60" outlineLevel="1" x14ac:dyDescent="0.2">
      <c r="A936" s="31"/>
      <c r="B936" s="32"/>
      <c r="C936" s="230" t="s">
        <v>1007</v>
      </c>
      <c r="D936" s="33"/>
      <c r="E936" s="34">
        <v>490.73</v>
      </c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52"/>
      <c r="Z936" s="52"/>
      <c r="AA936" s="52"/>
      <c r="AB936" s="52"/>
      <c r="AC936" s="52"/>
      <c r="AD936" s="52"/>
      <c r="AE936" s="52"/>
      <c r="AF936" s="52"/>
      <c r="AG936" s="52" t="s">
        <v>358</v>
      </c>
      <c r="AH936" s="52">
        <v>0</v>
      </c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</row>
    <row r="937" spans="1:60" outlineLevel="1" x14ac:dyDescent="0.2">
      <c r="A937" s="31"/>
      <c r="B937" s="32"/>
      <c r="C937" s="230" t="s">
        <v>1008</v>
      </c>
      <c r="D937" s="33"/>
      <c r="E937" s="34">
        <v>-5.74</v>
      </c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52"/>
      <c r="Z937" s="52"/>
      <c r="AA937" s="52"/>
      <c r="AB937" s="52"/>
      <c r="AC937" s="52"/>
      <c r="AD937" s="52"/>
      <c r="AE937" s="52"/>
      <c r="AF937" s="52"/>
      <c r="AG937" s="52" t="s">
        <v>358</v>
      </c>
      <c r="AH937" s="52">
        <v>0</v>
      </c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</row>
    <row r="938" spans="1:60" outlineLevel="1" x14ac:dyDescent="0.2">
      <c r="A938" s="31"/>
      <c r="B938" s="32"/>
      <c r="C938" s="230" t="s">
        <v>943</v>
      </c>
      <c r="D938" s="33"/>
      <c r="E938" s="34">
        <v>63.07</v>
      </c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52"/>
      <c r="Z938" s="52"/>
      <c r="AA938" s="52"/>
      <c r="AB938" s="52"/>
      <c r="AC938" s="52"/>
      <c r="AD938" s="52"/>
      <c r="AE938" s="52"/>
      <c r="AF938" s="52"/>
      <c r="AG938" s="52" t="s">
        <v>358</v>
      </c>
      <c r="AH938" s="52">
        <v>0</v>
      </c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</row>
    <row r="939" spans="1:60" outlineLevel="1" x14ac:dyDescent="0.2">
      <c r="A939" s="31"/>
      <c r="B939" s="32"/>
      <c r="C939" s="230" t="s">
        <v>944</v>
      </c>
      <c r="D939" s="33"/>
      <c r="E939" s="34">
        <v>34.200000000000003</v>
      </c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52"/>
      <c r="Z939" s="52"/>
      <c r="AA939" s="52"/>
      <c r="AB939" s="52"/>
      <c r="AC939" s="52"/>
      <c r="AD939" s="52"/>
      <c r="AE939" s="52"/>
      <c r="AF939" s="52"/>
      <c r="AG939" s="52" t="s">
        <v>358</v>
      </c>
      <c r="AH939" s="52">
        <v>0</v>
      </c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</row>
    <row r="940" spans="1:60" outlineLevel="1" x14ac:dyDescent="0.2">
      <c r="A940" s="31"/>
      <c r="B940" s="32"/>
      <c r="C940" s="230" t="s">
        <v>1009</v>
      </c>
      <c r="D940" s="33"/>
      <c r="E940" s="34">
        <v>63.34</v>
      </c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52"/>
      <c r="Z940" s="52"/>
      <c r="AA940" s="52"/>
      <c r="AB940" s="52"/>
      <c r="AC940" s="52"/>
      <c r="AD940" s="52"/>
      <c r="AE940" s="52"/>
      <c r="AF940" s="52"/>
      <c r="AG940" s="52" t="s">
        <v>358</v>
      </c>
      <c r="AH940" s="52">
        <v>0</v>
      </c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</row>
    <row r="941" spans="1:60" outlineLevel="1" x14ac:dyDescent="0.2">
      <c r="A941" s="31"/>
      <c r="B941" s="32"/>
      <c r="C941" s="230" t="s">
        <v>1010</v>
      </c>
      <c r="D941" s="33"/>
      <c r="E941" s="34">
        <v>95.06</v>
      </c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52"/>
      <c r="Z941" s="52"/>
      <c r="AA941" s="52"/>
      <c r="AB941" s="52"/>
      <c r="AC941" s="52"/>
      <c r="AD941" s="52"/>
      <c r="AE941" s="52"/>
      <c r="AF941" s="52"/>
      <c r="AG941" s="52" t="s">
        <v>358</v>
      </c>
      <c r="AH941" s="52">
        <v>0</v>
      </c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</row>
    <row r="942" spans="1:60" outlineLevel="1" x14ac:dyDescent="0.2">
      <c r="A942" s="31"/>
      <c r="B942" s="32"/>
      <c r="C942" s="230" t="s">
        <v>1011</v>
      </c>
      <c r="D942" s="33"/>
      <c r="E942" s="34">
        <v>-0.85119999999999996</v>
      </c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52"/>
      <c r="Z942" s="52"/>
      <c r="AA942" s="52"/>
      <c r="AB942" s="52"/>
      <c r="AC942" s="52"/>
      <c r="AD942" s="52"/>
      <c r="AE942" s="52"/>
      <c r="AF942" s="52"/>
      <c r="AG942" s="52" t="s">
        <v>358</v>
      </c>
      <c r="AH942" s="52">
        <v>0</v>
      </c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</row>
    <row r="943" spans="1:60" outlineLevel="1" x14ac:dyDescent="0.2">
      <c r="A943" s="31"/>
      <c r="B943" s="32"/>
      <c r="C943" s="230" t="s">
        <v>1012</v>
      </c>
      <c r="D943" s="33"/>
      <c r="E943" s="34">
        <v>16.71</v>
      </c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52"/>
      <c r="Z943" s="52"/>
      <c r="AA943" s="52"/>
      <c r="AB943" s="52"/>
      <c r="AC943" s="52"/>
      <c r="AD943" s="52"/>
      <c r="AE943" s="52"/>
      <c r="AF943" s="52"/>
      <c r="AG943" s="52" t="s">
        <v>358</v>
      </c>
      <c r="AH943" s="52">
        <v>0</v>
      </c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</row>
    <row r="944" spans="1:60" outlineLevel="1" x14ac:dyDescent="0.2">
      <c r="A944" s="31"/>
      <c r="B944" s="32"/>
      <c r="C944" s="230" t="s">
        <v>1013</v>
      </c>
      <c r="D944" s="33"/>
      <c r="E944" s="34">
        <v>343.28</v>
      </c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52"/>
      <c r="Z944" s="52"/>
      <c r="AA944" s="52"/>
      <c r="AB944" s="52"/>
      <c r="AC944" s="52"/>
      <c r="AD944" s="52"/>
      <c r="AE944" s="52"/>
      <c r="AF944" s="52"/>
      <c r="AG944" s="52" t="s">
        <v>358</v>
      </c>
      <c r="AH944" s="52">
        <v>0</v>
      </c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</row>
    <row r="945" spans="1:60" outlineLevel="1" x14ac:dyDescent="0.2">
      <c r="A945" s="31"/>
      <c r="B945" s="32"/>
      <c r="C945" s="230" t="s">
        <v>1014</v>
      </c>
      <c r="D945" s="33"/>
      <c r="E945" s="34">
        <v>69.81</v>
      </c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52"/>
      <c r="Z945" s="52"/>
      <c r="AA945" s="52"/>
      <c r="AB945" s="52"/>
      <c r="AC945" s="52"/>
      <c r="AD945" s="52"/>
      <c r="AE945" s="52"/>
      <c r="AF945" s="52"/>
      <c r="AG945" s="52" t="s">
        <v>358</v>
      </c>
      <c r="AH945" s="52">
        <v>0</v>
      </c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</row>
    <row r="946" spans="1:60" outlineLevel="1" x14ac:dyDescent="0.2">
      <c r="A946" s="31"/>
      <c r="B946" s="32"/>
      <c r="C946" s="230" t="s">
        <v>1015</v>
      </c>
      <c r="D946" s="33"/>
      <c r="E946" s="34">
        <v>42.83</v>
      </c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52"/>
      <c r="Z946" s="52"/>
      <c r="AA946" s="52"/>
      <c r="AB946" s="52"/>
      <c r="AC946" s="52"/>
      <c r="AD946" s="52"/>
      <c r="AE946" s="52"/>
      <c r="AF946" s="52"/>
      <c r="AG946" s="52" t="s">
        <v>358</v>
      </c>
      <c r="AH946" s="52">
        <v>0</v>
      </c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</row>
    <row r="947" spans="1:60" outlineLevel="1" x14ac:dyDescent="0.2">
      <c r="A947" s="31"/>
      <c r="B947" s="32"/>
      <c r="C947" s="230" t="s">
        <v>1016</v>
      </c>
      <c r="D947" s="33"/>
      <c r="E947" s="34">
        <v>9.0500000000000007</v>
      </c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52"/>
      <c r="Z947" s="52"/>
      <c r="AA947" s="52"/>
      <c r="AB947" s="52"/>
      <c r="AC947" s="52"/>
      <c r="AD947" s="52"/>
      <c r="AE947" s="52"/>
      <c r="AF947" s="52"/>
      <c r="AG947" s="52" t="s">
        <v>358</v>
      </c>
      <c r="AH947" s="52">
        <v>0</v>
      </c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</row>
    <row r="948" spans="1:60" outlineLevel="1" x14ac:dyDescent="0.2">
      <c r="A948" s="31"/>
      <c r="B948" s="32"/>
      <c r="C948" s="230" t="s">
        <v>1018</v>
      </c>
      <c r="D948" s="33"/>
      <c r="E948" s="34">
        <v>233.2</v>
      </c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52"/>
      <c r="Z948" s="52"/>
      <c r="AA948" s="52"/>
      <c r="AB948" s="52"/>
      <c r="AC948" s="52"/>
      <c r="AD948" s="52"/>
      <c r="AE948" s="52"/>
      <c r="AF948" s="52"/>
      <c r="AG948" s="52" t="s">
        <v>358</v>
      </c>
      <c r="AH948" s="52">
        <v>0</v>
      </c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</row>
    <row r="949" spans="1:60" outlineLevel="1" x14ac:dyDescent="0.2">
      <c r="A949" s="31"/>
      <c r="B949" s="32"/>
      <c r="C949" s="231" t="s">
        <v>1041</v>
      </c>
      <c r="D949" s="77"/>
      <c r="E949" s="78">
        <v>29.093779999999999</v>
      </c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52"/>
      <c r="Z949" s="52"/>
      <c r="AA949" s="52"/>
      <c r="AB949" s="52"/>
      <c r="AC949" s="52"/>
      <c r="AD949" s="52"/>
      <c r="AE949" s="52"/>
      <c r="AF949" s="52"/>
      <c r="AG949" s="52" t="s">
        <v>358</v>
      </c>
      <c r="AH949" s="52">
        <v>4</v>
      </c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</row>
    <row r="950" spans="1:60" ht="33.75" outlineLevel="1" x14ac:dyDescent="0.2">
      <c r="A950" s="72">
        <v>122</v>
      </c>
      <c r="B950" s="73" t="s">
        <v>1051</v>
      </c>
      <c r="C950" s="74" t="s">
        <v>1052</v>
      </c>
      <c r="D950" s="27" t="s">
        <v>380</v>
      </c>
      <c r="E950" s="28">
        <v>150.81156999999999</v>
      </c>
      <c r="F950" s="29"/>
      <c r="G950" s="30">
        <f>ROUND(E950*F950,2)</f>
        <v>0</v>
      </c>
      <c r="H950" s="29"/>
      <c r="I950" s="30">
        <f>ROUND(E950*H950,2)</f>
        <v>0</v>
      </c>
      <c r="J950" s="29"/>
      <c r="K950" s="30">
        <f>ROUND(E950*J950,2)</f>
        <v>0</v>
      </c>
      <c r="L950" s="30">
        <v>21</v>
      </c>
      <c r="M950" s="30">
        <f>G950*(1+L950/100)</f>
        <v>0</v>
      </c>
      <c r="N950" s="30">
        <v>2.3E-3</v>
      </c>
      <c r="O950" s="30">
        <f>ROUND(E950*N950,2)</f>
        <v>0.35</v>
      </c>
      <c r="P950" s="30">
        <v>0</v>
      </c>
      <c r="Q950" s="30">
        <f>ROUND(E950*P950,2)</f>
        <v>0</v>
      </c>
      <c r="R950" s="30" t="s">
        <v>489</v>
      </c>
      <c r="S950" s="30" t="s">
        <v>329</v>
      </c>
      <c r="T950" s="49" t="s">
        <v>330</v>
      </c>
      <c r="U950" s="35">
        <v>0</v>
      </c>
      <c r="V950" s="35">
        <f>ROUND(E950*U950,2)</f>
        <v>0</v>
      </c>
      <c r="W950" s="35"/>
      <c r="X950" s="49"/>
      <c r="Y950" s="52"/>
      <c r="Z950" s="52"/>
      <c r="AA950" s="52"/>
      <c r="AB950" s="52"/>
      <c r="AC950" s="52"/>
      <c r="AD950" s="52"/>
      <c r="AE950" s="52"/>
      <c r="AF950" s="52"/>
      <c r="AG950" s="52" t="s">
        <v>490</v>
      </c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</row>
    <row r="951" spans="1:60" outlineLevel="1" x14ac:dyDescent="0.2">
      <c r="A951" s="31"/>
      <c r="B951" s="32"/>
      <c r="C951" s="230" t="s">
        <v>1021</v>
      </c>
      <c r="D951" s="33"/>
      <c r="E951" s="34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52"/>
      <c r="Z951" s="52"/>
      <c r="AA951" s="52"/>
      <c r="AB951" s="52"/>
      <c r="AC951" s="52"/>
      <c r="AD951" s="52"/>
      <c r="AE951" s="52"/>
      <c r="AF951" s="52"/>
      <c r="AG951" s="52" t="s">
        <v>358</v>
      </c>
      <c r="AH951" s="52">
        <v>0</v>
      </c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</row>
    <row r="952" spans="1:60" outlineLevel="1" x14ac:dyDescent="0.2">
      <c r="A952" s="31"/>
      <c r="B952" s="32"/>
      <c r="C952" s="230" t="s">
        <v>1053</v>
      </c>
      <c r="D952" s="33"/>
      <c r="E952" s="34">
        <v>146.41900000000001</v>
      </c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52"/>
      <c r="Z952" s="52"/>
      <c r="AA952" s="52"/>
      <c r="AB952" s="52"/>
      <c r="AC952" s="52"/>
      <c r="AD952" s="52"/>
      <c r="AE952" s="52"/>
      <c r="AF952" s="52"/>
      <c r="AG952" s="52" t="s">
        <v>358</v>
      </c>
      <c r="AH952" s="52">
        <v>5</v>
      </c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</row>
    <row r="953" spans="1:60" outlineLevel="1" x14ac:dyDescent="0.2">
      <c r="A953" s="31"/>
      <c r="B953" s="32"/>
      <c r="C953" s="231" t="s">
        <v>1054</v>
      </c>
      <c r="D953" s="77"/>
      <c r="E953" s="78">
        <v>4.3925700000000001</v>
      </c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52"/>
      <c r="Z953" s="52"/>
      <c r="AA953" s="52"/>
      <c r="AB953" s="52"/>
      <c r="AC953" s="52"/>
      <c r="AD953" s="52"/>
      <c r="AE953" s="52"/>
      <c r="AF953" s="52"/>
      <c r="AG953" s="52" t="s">
        <v>358</v>
      </c>
      <c r="AH953" s="52">
        <v>4</v>
      </c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</row>
    <row r="954" spans="1:60" outlineLevel="1" x14ac:dyDescent="0.2">
      <c r="A954" s="31"/>
      <c r="B954" s="32"/>
      <c r="C954" s="231" t="s">
        <v>492</v>
      </c>
      <c r="D954" s="77"/>
      <c r="E954" s="78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52"/>
      <c r="Z954" s="52"/>
      <c r="AA954" s="52"/>
      <c r="AB954" s="52"/>
      <c r="AC954" s="52"/>
      <c r="AD954" s="52"/>
      <c r="AE954" s="52"/>
      <c r="AF954" s="52"/>
      <c r="AG954" s="52" t="s">
        <v>358</v>
      </c>
      <c r="AH954" s="52">
        <v>4</v>
      </c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</row>
    <row r="955" spans="1:60" ht="22.5" outlineLevel="1" x14ac:dyDescent="0.2">
      <c r="A955" s="72">
        <v>123</v>
      </c>
      <c r="B955" s="73" t="s">
        <v>1055</v>
      </c>
      <c r="C955" s="74" t="s">
        <v>1056</v>
      </c>
      <c r="D955" s="27" t="s">
        <v>352</v>
      </c>
      <c r="E955" s="28">
        <v>36.059930000000001</v>
      </c>
      <c r="F955" s="29"/>
      <c r="G955" s="30">
        <f>ROUND(E955*F955,2)</f>
        <v>0</v>
      </c>
      <c r="H955" s="29"/>
      <c r="I955" s="30">
        <f>ROUND(E955*H955,2)</f>
        <v>0</v>
      </c>
      <c r="J955" s="29"/>
      <c r="K955" s="30">
        <f>ROUND(E955*J955,2)</f>
        <v>0</v>
      </c>
      <c r="L955" s="30">
        <v>21</v>
      </c>
      <c r="M955" s="30">
        <f>G955*(1+L955/100)</f>
        <v>0</v>
      </c>
      <c r="N955" s="30">
        <v>0.03</v>
      </c>
      <c r="O955" s="30">
        <f>ROUND(E955*N955,2)</f>
        <v>1.08</v>
      </c>
      <c r="P955" s="30">
        <v>0</v>
      </c>
      <c r="Q955" s="30">
        <f>ROUND(E955*P955,2)</f>
        <v>0</v>
      </c>
      <c r="R955" s="30" t="s">
        <v>489</v>
      </c>
      <c r="S955" s="30" t="s">
        <v>329</v>
      </c>
      <c r="T955" s="49" t="s">
        <v>330</v>
      </c>
      <c r="U955" s="35">
        <v>0</v>
      </c>
      <c r="V955" s="35">
        <f>ROUND(E955*U955,2)</f>
        <v>0</v>
      </c>
      <c r="W955" s="35"/>
      <c r="X955" s="49"/>
      <c r="Y955" s="52"/>
      <c r="Z955" s="52"/>
      <c r="AA955" s="52"/>
      <c r="AB955" s="52"/>
      <c r="AC955" s="52"/>
      <c r="AD955" s="52"/>
      <c r="AE955" s="52"/>
      <c r="AF955" s="52"/>
      <c r="AG955" s="52" t="s">
        <v>490</v>
      </c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</row>
    <row r="956" spans="1:60" outlineLevel="1" x14ac:dyDescent="0.2">
      <c r="A956" s="31"/>
      <c r="B956" s="32"/>
      <c r="C956" s="230" t="s">
        <v>631</v>
      </c>
      <c r="D956" s="33"/>
      <c r="E956" s="34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52"/>
      <c r="Z956" s="52"/>
      <c r="AA956" s="52"/>
      <c r="AB956" s="52"/>
      <c r="AC956" s="52"/>
      <c r="AD956" s="52"/>
      <c r="AE956" s="52"/>
      <c r="AF956" s="52"/>
      <c r="AG956" s="52" t="s">
        <v>358</v>
      </c>
      <c r="AH956" s="52">
        <v>0</v>
      </c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</row>
    <row r="957" spans="1:60" outlineLevel="1" x14ac:dyDescent="0.2">
      <c r="A957" s="31"/>
      <c r="B957" s="32"/>
      <c r="C957" s="230" t="s">
        <v>1057</v>
      </c>
      <c r="D957" s="33"/>
      <c r="E957" s="34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52"/>
      <c r="Z957" s="52"/>
      <c r="AA957" s="52"/>
      <c r="AB957" s="52"/>
      <c r="AC957" s="52"/>
      <c r="AD957" s="52"/>
      <c r="AE957" s="52"/>
      <c r="AF957" s="52"/>
      <c r="AG957" s="52" t="s">
        <v>358</v>
      </c>
      <c r="AH957" s="52">
        <v>0</v>
      </c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</row>
    <row r="958" spans="1:60" outlineLevel="1" x14ac:dyDescent="0.2">
      <c r="A958" s="31"/>
      <c r="B958" s="32"/>
      <c r="C958" s="230" t="s">
        <v>1058</v>
      </c>
      <c r="D958" s="33"/>
      <c r="E958" s="34">
        <v>23.6907</v>
      </c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52"/>
      <c r="Z958" s="52"/>
      <c r="AA958" s="52"/>
      <c r="AB958" s="52"/>
      <c r="AC958" s="52"/>
      <c r="AD958" s="52"/>
      <c r="AE958" s="52"/>
      <c r="AF958" s="52"/>
      <c r="AG958" s="52" t="s">
        <v>358</v>
      </c>
      <c r="AH958" s="52">
        <v>0</v>
      </c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</row>
    <row r="959" spans="1:60" outlineLevel="1" x14ac:dyDescent="0.2">
      <c r="A959" s="31"/>
      <c r="B959" s="32"/>
      <c r="C959" s="230" t="s">
        <v>1059</v>
      </c>
      <c r="D959" s="33"/>
      <c r="E959" s="34">
        <v>12.36923</v>
      </c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52"/>
      <c r="Z959" s="52"/>
      <c r="AA959" s="52"/>
      <c r="AB959" s="52"/>
      <c r="AC959" s="52"/>
      <c r="AD959" s="52"/>
      <c r="AE959" s="52"/>
      <c r="AF959" s="52"/>
      <c r="AG959" s="52" t="s">
        <v>358</v>
      </c>
      <c r="AH959" s="52">
        <v>0</v>
      </c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</row>
    <row r="960" spans="1:60" ht="33.75" outlineLevel="1" x14ac:dyDescent="0.2">
      <c r="A960" s="72">
        <v>124</v>
      </c>
      <c r="B960" s="73" t="s">
        <v>1060</v>
      </c>
      <c r="C960" s="74" t="s">
        <v>1061</v>
      </c>
      <c r="D960" s="27" t="s">
        <v>380</v>
      </c>
      <c r="E960" s="28">
        <v>2441.5128</v>
      </c>
      <c r="F960" s="29"/>
      <c r="G960" s="30">
        <f>ROUND(E960*F960,2)</f>
        <v>0</v>
      </c>
      <c r="H960" s="29"/>
      <c r="I960" s="30">
        <f>ROUND(E960*H960,2)</f>
        <v>0</v>
      </c>
      <c r="J960" s="29"/>
      <c r="K960" s="30">
        <f>ROUND(E960*J960,2)</f>
        <v>0</v>
      </c>
      <c r="L960" s="30">
        <v>21</v>
      </c>
      <c r="M960" s="30">
        <f>G960*(1+L960/100)</f>
        <v>0</v>
      </c>
      <c r="N960" s="30">
        <v>2.8879999999999999E-2</v>
      </c>
      <c r="O960" s="30">
        <f>ROUND(E960*N960,2)</f>
        <v>70.510000000000005</v>
      </c>
      <c r="P960" s="30">
        <v>0</v>
      </c>
      <c r="Q960" s="30">
        <f>ROUND(E960*P960,2)</f>
        <v>0</v>
      </c>
      <c r="R960" s="30" t="s">
        <v>489</v>
      </c>
      <c r="S960" s="30" t="s">
        <v>329</v>
      </c>
      <c r="T960" s="49" t="s">
        <v>330</v>
      </c>
      <c r="U960" s="35">
        <v>0</v>
      </c>
      <c r="V960" s="35">
        <f>ROUND(E960*U960,2)</f>
        <v>0</v>
      </c>
      <c r="W960" s="35"/>
      <c r="X960" s="49"/>
      <c r="Y960" s="52"/>
      <c r="Z960" s="52"/>
      <c r="AA960" s="52"/>
      <c r="AB960" s="52"/>
      <c r="AC960" s="52"/>
      <c r="AD960" s="52"/>
      <c r="AE960" s="52"/>
      <c r="AF960" s="52"/>
      <c r="AG960" s="52" t="s">
        <v>490</v>
      </c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</row>
    <row r="961" spans="1:60" outlineLevel="1" x14ac:dyDescent="0.2">
      <c r="A961" s="31"/>
      <c r="B961" s="32"/>
      <c r="C961" s="230" t="s">
        <v>445</v>
      </c>
      <c r="D961" s="33"/>
      <c r="E961" s="34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52"/>
      <c r="Z961" s="52"/>
      <c r="AA961" s="52"/>
      <c r="AB961" s="52"/>
      <c r="AC961" s="52"/>
      <c r="AD961" s="52"/>
      <c r="AE961" s="52"/>
      <c r="AF961" s="52"/>
      <c r="AG961" s="52" t="s">
        <v>358</v>
      </c>
      <c r="AH961" s="52">
        <v>0</v>
      </c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</row>
    <row r="962" spans="1:60" outlineLevel="1" x14ac:dyDescent="0.2">
      <c r="A962" s="31"/>
      <c r="B962" s="32"/>
      <c r="C962" s="230" t="s">
        <v>1062</v>
      </c>
      <c r="D962" s="33"/>
      <c r="E962" s="34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52"/>
      <c r="Z962" s="52"/>
      <c r="AA962" s="52"/>
      <c r="AB962" s="52"/>
      <c r="AC962" s="52"/>
      <c r="AD962" s="52"/>
      <c r="AE962" s="52"/>
      <c r="AF962" s="52"/>
      <c r="AG962" s="52" t="s">
        <v>358</v>
      </c>
      <c r="AH962" s="52">
        <v>0</v>
      </c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</row>
    <row r="963" spans="1:60" outlineLevel="1" x14ac:dyDescent="0.2">
      <c r="A963" s="31"/>
      <c r="B963" s="32"/>
      <c r="C963" s="230" t="s">
        <v>1063</v>
      </c>
      <c r="D963" s="33"/>
      <c r="E963" s="34">
        <v>2393.64</v>
      </c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52"/>
      <c r="Z963" s="52"/>
      <c r="AA963" s="52"/>
      <c r="AB963" s="52"/>
      <c r="AC963" s="52"/>
      <c r="AD963" s="52"/>
      <c r="AE963" s="52"/>
      <c r="AF963" s="52"/>
      <c r="AG963" s="52" t="s">
        <v>358</v>
      </c>
      <c r="AH963" s="52">
        <v>5</v>
      </c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</row>
    <row r="964" spans="1:60" outlineLevel="1" x14ac:dyDescent="0.2">
      <c r="A964" s="31"/>
      <c r="B964" s="32"/>
      <c r="C964" s="231" t="s">
        <v>1041</v>
      </c>
      <c r="D964" s="77"/>
      <c r="E964" s="78">
        <v>47.872799999999998</v>
      </c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52"/>
      <c r="Z964" s="52"/>
      <c r="AA964" s="52"/>
      <c r="AB964" s="52"/>
      <c r="AC964" s="52"/>
      <c r="AD964" s="52"/>
      <c r="AE964" s="52"/>
      <c r="AF964" s="52"/>
      <c r="AG964" s="52" t="s">
        <v>358</v>
      </c>
      <c r="AH964" s="52">
        <v>4</v>
      </c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</row>
    <row r="965" spans="1:60" outlineLevel="1" x14ac:dyDescent="0.2">
      <c r="A965" s="31"/>
      <c r="B965" s="32"/>
      <c r="C965" s="231" t="s">
        <v>492</v>
      </c>
      <c r="D965" s="77"/>
      <c r="E965" s="78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52"/>
      <c r="Z965" s="52"/>
      <c r="AA965" s="52"/>
      <c r="AB965" s="52"/>
      <c r="AC965" s="52"/>
      <c r="AD965" s="52"/>
      <c r="AE965" s="52"/>
      <c r="AF965" s="52"/>
      <c r="AG965" s="52" t="s">
        <v>358</v>
      </c>
      <c r="AH965" s="52">
        <v>4</v>
      </c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</row>
    <row r="966" spans="1:60" ht="33.75" outlineLevel="1" x14ac:dyDescent="0.2">
      <c r="A966" s="72">
        <v>125</v>
      </c>
      <c r="B966" s="73" t="s">
        <v>1064</v>
      </c>
      <c r="C966" s="74" t="s">
        <v>1065</v>
      </c>
      <c r="D966" s="27" t="s">
        <v>380</v>
      </c>
      <c r="E966" s="28">
        <v>204</v>
      </c>
      <c r="F966" s="29"/>
      <c r="G966" s="30">
        <f>ROUND(E966*F966,2)</f>
        <v>0</v>
      </c>
      <c r="H966" s="29"/>
      <c r="I966" s="30">
        <f>ROUND(E966*H966,2)</f>
        <v>0</v>
      </c>
      <c r="J966" s="29"/>
      <c r="K966" s="30">
        <f>ROUND(E966*J966,2)</f>
        <v>0</v>
      </c>
      <c r="L966" s="30">
        <v>21</v>
      </c>
      <c r="M966" s="30">
        <f>G966*(1+L966/100)</f>
        <v>0</v>
      </c>
      <c r="N966" s="30">
        <v>1.005E-2</v>
      </c>
      <c r="O966" s="30">
        <f>ROUND(E966*N966,2)</f>
        <v>2.0499999999999998</v>
      </c>
      <c r="P966" s="30">
        <v>0</v>
      </c>
      <c r="Q966" s="30">
        <f>ROUND(E966*P966,2)</f>
        <v>0</v>
      </c>
      <c r="R966" s="30" t="s">
        <v>489</v>
      </c>
      <c r="S966" s="30" t="s">
        <v>329</v>
      </c>
      <c r="T966" s="49" t="s">
        <v>330</v>
      </c>
      <c r="U966" s="35">
        <v>0</v>
      </c>
      <c r="V966" s="35">
        <f>ROUND(E966*U966,2)</f>
        <v>0</v>
      </c>
      <c r="W966" s="35"/>
      <c r="X966" s="49"/>
      <c r="Y966" s="52"/>
      <c r="Z966" s="52"/>
      <c r="AA966" s="52"/>
      <c r="AB966" s="52"/>
      <c r="AC966" s="52"/>
      <c r="AD966" s="52"/>
      <c r="AE966" s="52"/>
      <c r="AF966" s="52"/>
      <c r="AG966" s="52" t="s">
        <v>490</v>
      </c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</row>
    <row r="967" spans="1:60" outlineLevel="1" x14ac:dyDescent="0.2">
      <c r="A967" s="31"/>
      <c r="B967" s="32"/>
      <c r="C967" s="230" t="s">
        <v>445</v>
      </c>
      <c r="D967" s="33"/>
      <c r="E967" s="34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52"/>
      <c r="Z967" s="52"/>
      <c r="AA967" s="52"/>
      <c r="AB967" s="52"/>
      <c r="AC967" s="52"/>
      <c r="AD967" s="52"/>
      <c r="AE967" s="52"/>
      <c r="AF967" s="52"/>
      <c r="AG967" s="52" t="s">
        <v>358</v>
      </c>
      <c r="AH967" s="52">
        <v>0</v>
      </c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</row>
    <row r="968" spans="1:60" outlineLevel="1" x14ac:dyDescent="0.2">
      <c r="A968" s="31"/>
      <c r="B968" s="32"/>
      <c r="C968" s="230" t="s">
        <v>1066</v>
      </c>
      <c r="D968" s="33"/>
      <c r="E968" s="34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52"/>
      <c r="Z968" s="52"/>
      <c r="AA968" s="52"/>
      <c r="AB968" s="52"/>
      <c r="AC968" s="52"/>
      <c r="AD968" s="52"/>
      <c r="AE968" s="52"/>
      <c r="AF968" s="52"/>
      <c r="AG968" s="52" t="s">
        <v>358</v>
      </c>
      <c r="AH968" s="52">
        <v>0</v>
      </c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</row>
    <row r="969" spans="1:60" outlineLevel="1" x14ac:dyDescent="0.2">
      <c r="A969" s="31"/>
      <c r="B969" s="32"/>
      <c r="C969" s="230" t="s">
        <v>1067</v>
      </c>
      <c r="D969" s="33"/>
      <c r="E969" s="34">
        <v>200</v>
      </c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52"/>
      <c r="Z969" s="52"/>
      <c r="AA969" s="52"/>
      <c r="AB969" s="52"/>
      <c r="AC969" s="52"/>
      <c r="AD969" s="52"/>
      <c r="AE969" s="52"/>
      <c r="AF969" s="52"/>
      <c r="AG969" s="52" t="s">
        <v>358</v>
      </c>
      <c r="AH969" s="52">
        <v>5</v>
      </c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</row>
    <row r="970" spans="1:60" outlineLevel="1" x14ac:dyDescent="0.2">
      <c r="A970" s="31"/>
      <c r="B970" s="32"/>
      <c r="C970" s="231" t="s">
        <v>1041</v>
      </c>
      <c r="D970" s="77"/>
      <c r="E970" s="78">
        <v>4</v>
      </c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52"/>
      <c r="Z970" s="52"/>
      <c r="AA970" s="52"/>
      <c r="AB970" s="52"/>
      <c r="AC970" s="52"/>
      <c r="AD970" s="52"/>
      <c r="AE970" s="52"/>
      <c r="AF970" s="52"/>
      <c r="AG970" s="52" t="s">
        <v>358</v>
      </c>
      <c r="AH970" s="52">
        <v>4</v>
      </c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</row>
    <row r="971" spans="1:60" outlineLevel="1" x14ac:dyDescent="0.2">
      <c r="A971" s="31">
        <v>126</v>
      </c>
      <c r="B971" s="32" t="s">
        <v>1068</v>
      </c>
      <c r="C971" s="80" t="s">
        <v>1069</v>
      </c>
      <c r="D971" s="81" t="s">
        <v>25</v>
      </c>
      <c r="E971" s="82"/>
      <c r="F971" s="83"/>
      <c r="G971" s="35">
        <f>ROUND(E971*F971,2)</f>
        <v>0</v>
      </c>
      <c r="H971" s="83"/>
      <c r="I971" s="35">
        <f>ROUND(E971*H971,2)</f>
        <v>0</v>
      </c>
      <c r="J971" s="83"/>
      <c r="K971" s="35">
        <f>ROUND(E971*J971,2)</f>
        <v>0</v>
      </c>
      <c r="L971" s="35">
        <v>21</v>
      </c>
      <c r="M971" s="35">
        <f>G971*(1+L971/100)</f>
        <v>0</v>
      </c>
      <c r="N971" s="35">
        <v>0</v>
      </c>
      <c r="O971" s="35">
        <f>ROUND(E971*N971,2)</f>
        <v>0</v>
      </c>
      <c r="P971" s="35">
        <v>0</v>
      </c>
      <c r="Q971" s="35">
        <f>ROUND(E971*P971,2)</f>
        <v>0</v>
      </c>
      <c r="R971" s="35" t="s">
        <v>1006</v>
      </c>
      <c r="S971" s="35" t="s">
        <v>329</v>
      </c>
      <c r="T971" s="35" t="s">
        <v>330</v>
      </c>
      <c r="U971" s="35">
        <v>0</v>
      </c>
      <c r="V971" s="35">
        <f>ROUND(E971*U971,2)</f>
        <v>0</v>
      </c>
      <c r="W971" s="35"/>
      <c r="X971" s="35"/>
      <c r="Y971" s="52"/>
      <c r="Z971" s="52"/>
      <c r="AA971" s="52"/>
      <c r="AB971" s="52"/>
      <c r="AC971" s="52"/>
      <c r="AD971" s="52"/>
      <c r="AE971" s="52"/>
      <c r="AF971" s="52"/>
      <c r="AG971" s="52" t="s">
        <v>922</v>
      </c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</row>
    <row r="972" spans="1:60" outlineLevel="1" x14ac:dyDescent="0.2">
      <c r="A972" s="31"/>
      <c r="B972" s="32"/>
      <c r="C972" s="290" t="s">
        <v>1003</v>
      </c>
      <c r="D972" s="291"/>
      <c r="E972" s="291"/>
      <c r="F972" s="291"/>
      <c r="G972" s="291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52"/>
      <c r="Z972" s="52"/>
      <c r="AA972" s="52"/>
      <c r="AB972" s="52"/>
      <c r="AC972" s="52"/>
      <c r="AD972" s="52"/>
      <c r="AE972" s="52"/>
      <c r="AF972" s="52"/>
      <c r="AG972" s="52" t="s">
        <v>356</v>
      </c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</row>
    <row r="973" spans="1:60" x14ac:dyDescent="0.2">
      <c r="A973" s="18" t="s">
        <v>324</v>
      </c>
      <c r="B973" s="19" t="s">
        <v>161</v>
      </c>
      <c r="C973" s="20" t="s">
        <v>162</v>
      </c>
      <c r="D973" s="21"/>
      <c r="E973" s="22"/>
      <c r="F973" s="23"/>
      <c r="G973" s="23">
        <f>SUMIF(AG974:AG979,"&lt;&gt;NOR",G974:G979)</f>
        <v>0</v>
      </c>
      <c r="H973" s="23"/>
      <c r="I973" s="23">
        <f>SUM(I974:I979)</f>
        <v>0</v>
      </c>
      <c r="J973" s="23"/>
      <c r="K973" s="23">
        <f>SUM(K974:K979)</f>
        <v>0</v>
      </c>
      <c r="L973" s="23"/>
      <c r="M973" s="23">
        <f>SUM(M974:M979)</f>
        <v>0</v>
      </c>
      <c r="N973" s="23"/>
      <c r="O973" s="23">
        <f>SUM(O974:O979)</f>
        <v>0.81</v>
      </c>
      <c r="P973" s="23"/>
      <c r="Q973" s="23">
        <f>SUM(Q974:Q979)</f>
        <v>0</v>
      </c>
      <c r="R973" s="23"/>
      <c r="S973" s="23"/>
      <c r="T973" s="46"/>
      <c r="U973" s="47"/>
      <c r="V973" s="47">
        <f>SUM(V974:V979)</f>
        <v>13.98</v>
      </c>
      <c r="W973" s="47"/>
      <c r="X973" s="46"/>
      <c r="AG973" t="s">
        <v>325</v>
      </c>
    </row>
    <row r="974" spans="1:60" ht="22.5" outlineLevel="1" x14ac:dyDescent="0.2">
      <c r="A974" s="72">
        <v>127</v>
      </c>
      <c r="B974" s="73" t="s">
        <v>1070</v>
      </c>
      <c r="C974" s="74" t="s">
        <v>1071</v>
      </c>
      <c r="D974" s="27" t="s">
        <v>380</v>
      </c>
      <c r="E974" s="28">
        <v>58.005000000000003</v>
      </c>
      <c r="F974" s="29"/>
      <c r="G974" s="30">
        <f>ROUND(E974*F974,2)</f>
        <v>0</v>
      </c>
      <c r="H974" s="29"/>
      <c r="I974" s="30">
        <f>ROUND(E974*H974,2)</f>
        <v>0</v>
      </c>
      <c r="J974" s="29"/>
      <c r="K974" s="30">
        <f>ROUND(E974*J974,2)</f>
        <v>0</v>
      </c>
      <c r="L974" s="30">
        <v>21</v>
      </c>
      <c r="M974" s="30">
        <f>G974*(1+L974/100)</f>
        <v>0</v>
      </c>
      <c r="N974" s="30">
        <v>1.4019999999999999E-2</v>
      </c>
      <c r="O974" s="30">
        <v>0.81</v>
      </c>
      <c r="P974" s="30">
        <v>0</v>
      </c>
      <c r="Q974" s="30">
        <f>ROUND(E974*P974,2)</f>
        <v>0</v>
      </c>
      <c r="R974" s="30"/>
      <c r="S974" s="30" t="s">
        <v>587</v>
      </c>
      <c r="T974" s="49" t="s">
        <v>330</v>
      </c>
      <c r="U974" s="35">
        <v>0.24099999999999999</v>
      </c>
      <c r="V974" s="35">
        <f>ROUND(E974*U974,2)</f>
        <v>13.98</v>
      </c>
      <c r="W974" s="35"/>
      <c r="X974" s="49"/>
      <c r="Y974" s="52"/>
      <c r="Z974" s="52"/>
      <c r="AA974" s="52"/>
      <c r="AB974" s="52"/>
      <c r="AC974" s="52"/>
      <c r="AD974" s="52"/>
      <c r="AE974" s="52"/>
      <c r="AF974" s="52"/>
      <c r="AG974" s="52" t="s">
        <v>354</v>
      </c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</row>
    <row r="975" spans="1:60" outlineLevel="1" x14ac:dyDescent="0.2">
      <c r="A975" s="31"/>
      <c r="B975" s="32"/>
      <c r="C975" s="230" t="s">
        <v>1072</v>
      </c>
      <c r="D975" s="33"/>
      <c r="E975" s="34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52"/>
      <c r="Z975" s="52"/>
      <c r="AA975" s="52"/>
      <c r="AB975" s="52"/>
      <c r="AC975" s="52"/>
      <c r="AD975" s="52"/>
      <c r="AE975" s="52"/>
      <c r="AF975" s="52"/>
      <c r="AG975" s="52" t="s">
        <v>358</v>
      </c>
      <c r="AH975" s="52">
        <v>0</v>
      </c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  <c r="BG975" s="52"/>
      <c r="BH975" s="52"/>
    </row>
    <row r="976" spans="1:60" outlineLevel="1" x14ac:dyDescent="0.2">
      <c r="A976" s="31"/>
      <c r="B976" s="32"/>
      <c r="C976" s="230" t="s">
        <v>1073</v>
      </c>
      <c r="D976" s="33"/>
      <c r="E976" s="34">
        <v>38.722499999999997</v>
      </c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52"/>
      <c r="Z976" s="52"/>
      <c r="AA976" s="52"/>
      <c r="AB976" s="52"/>
      <c r="AC976" s="52"/>
      <c r="AD976" s="52"/>
      <c r="AE976" s="52"/>
      <c r="AF976" s="52"/>
      <c r="AG976" s="52" t="s">
        <v>358</v>
      </c>
      <c r="AH976" s="52">
        <v>0</v>
      </c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  <c r="BG976" s="52"/>
      <c r="BH976" s="52"/>
    </row>
    <row r="977" spans="1:60" outlineLevel="1" x14ac:dyDescent="0.2">
      <c r="A977" s="31"/>
      <c r="B977" s="32"/>
      <c r="C977" s="230" t="s">
        <v>1074</v>
      </c>
      <c r="D977" s="33"/>
      <c r="E977" s="34">
        <v>19.282499999999999</v>
      </c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52"/>
      <c r="Z977" s="52"/>
      <c r="AA977" s="52"/>
      <c r="AB977" s="52"/>
      <c r="AC977" s="52"/>
      <c r="AD977" s="52"/>
      <c r="AE977" s="52"/>
      <c r="AF977" s="52"/>
      <c r="AG977" s="52" t="s">
        <v>358</v>
      </c>
      <c r="AH977" s="52">
        <v>0</v>
      </c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  <c r="BG977" s="52"/>
      <c r="BH977" s="52"/>
    </row>
    <row r="978" spans="1:60" outlineLevel="1" x14ac:dyDescent="0.2">
      <c r="A978" s="31">
        <v>128</v>
      </c>
      <c r="B978" s="32" t="s">
        <v>1075</v>
      </c>
      <c r="C978" s="80" t="s">
        <v>1076</v>
      </c>
      <c r="D978" s="81" t="s">
        <v>25</v>
      </c>
      <c r="E978" s="82"/>
      <c r="F978" s="83"/>
      <c r="G978" s="35">
        <f>ROUND(E978*F978,2)</f>
        <v>0</v>
      </c>
      <c r="H978" s="83"/>
      <c r="I978" s="35">
        <f>ROUND(E978*H978,2)</f>
        <v>0</v>
      </c>
      <c r="J978" s="83"/>
      <c r="K978" s="35">
        <f>ROUND(E978*J978,2)</f>
        <v>0</v>
      </c>
      <c r="L978" s="35">
        <v>21</v>
      </c>
      <c r="M978" s="35">
        <f>G978*(1+L978/100)</f>
        <v>0</v>
      </c>
      <c r="N978" s="35">
        <v>0</v>
      </c>
      <c r="O978" s="35">
        <f>ROUND(E978*N978,2)</f>
        <v>0</v>
      </c>
      <c r="P978" s="35">
        <v>0</v>
      </c>
      <c r="Q978" s="35">
        <f>ROUND(E978*P978,2)</f>
        <v>0</v>
      </c>
      <c r="R978" s="35" t="s">
        <v>1077</v>
      </c>
      <c r="S978" s="35" t="s">
        <v>329</v>
      </c>
      <c r="T978" s="35" t="s">
        <v>330</v>
      </c>
      <c r="U978" s="35">
        <v>0</v>
      </c>
      <c r="V978" s="35">
        <f>ROUND(E978*U978,2)</f>
        <v>0</v>
      </c>
      <c r="W978" s="35"/>
      <c r="X978" s="35"/>
      <c r="Y978" s="52"/>
      <c r="Z978" s="52"/>
      <c r="AA978" s="52"/>
      <c r="AB978" s="52"/>
      <c r="AC978" s="52"/>
      <c r="AD978" s="52"/>
      <c r="AE978" s="52"/>
      <c r="AF978" s="52"/>
      <c r="AG978" s="52" t="s">
        <v>922</v>
      </c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  <c r="BD978" s="52"/>
      <c r="BE978" s="52"/>
      <c r="BF978" s="52"/>
      <c r="BG978" s="52"/>
      <c r="BH978" s="52"/>
    </row>
    <row r="979" spans="1:60" outlineLevel="1" x14ac:dyDescent="0.2">
      <c r="A979" s="31"/>
      <c r="B979" s="32"/>
      <c r="C979" s="290" t="s">
        <v>1003</v>
      </c>
      <c r="D979" s="291"/>
      <c r="E979" s="291"/>
      <c r="F979" s="291"/>
      <c r="G979" s="291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52"/>
      <c r="Z979" s="52"/>
      <c r="AA979" s="52"/>
      <c r="AB979" s="52"/>
      <c r="AC979" s="52"/>
      <c r="AD979" s="52"/>
      <c r="AE979" s="52"/>
      <c r="AF979" s="52"/>
      <c r="AG979" s="52" t="s">
        <v>356</v>
      </c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  <c r="BG979" s="52"/>
      <c r="BH979" s="52"/>
    </row>
    <row r="980" spans="1:60" x14ac:dyDescent="0.2">
      <c r="A980" s="18" t="s">
        <v>324</v>
      </c>
      <c r="B980" s="19" t="s">
        <v>163</v>
      </c>
      <c r="C980" s="20" t="s">
        <v>164</v>
      </c>
      <c r="D980" s="21"/>
      <c r="E980" s="22"/>
      <c r="F980" s="23"/>
      <c r="G980" s="23">
        <f>SUMIF(AG981:AG1007,"&lt;&gt;NOR",G981:G1007)</f>
        <v>0</v>
      </c>
      <c r="H980" s="23"/>
      <c r="I980" s="23">
        <f>SUM(I981:I1007)</f>
        <v>0</v>
      </c>
      <c r="J980" s="23"/>
      <c r="K980" s="23">
        <f>SUM(K981:K1007)</f>
        <v>0</v>
      </c>
      <c r="L980" s="23"/>
      <c r="M980" s="23">
        <f>SUM(M981:M1007)</f>
        <v>0</v>
      </c>
      <c r="N980" s="23"/>
      <c r="O980" s="23">
        <f>SUM(O981:O1007)</f>
        <v>0.5</v>
      </c>
      <c r="P980" s="23"/>
      <c r="Q980" s="23">
        <f>SUM(Q981:Q1007)</f>
        <v>0</v>
      </c>
      <c r="R980" s="23"/>
      <c r="S980" s="23"/>
      <c r="T980" s="46"/>
      <c r="U980" s="47"/>
      <c r="V980" s="47">
        <f>SUM(V981:V1007)</f>
        <v>123.57</v>
      </c>
      <c r="W980" s="47"/>
      <c r="X980" s="46"/>
      <c r="AG980" t="s">
        <v>325</v>
      </c>
    </row>
    <row r="981" spans="1:60" ht="22.5" outlineLevel="1" x14ac:dyDescent="0.2">
      <c r="A981" s="72">
        <v>129</v>
      </c>
      <c r="B981" s="73" t="s">
        <v>1078</v>
      </c>
      <c r="C981" s="74" t="s">
        <v>1079</v>
      </c>
      <c r="D981" s="27" t="s">
        <v>456</v>
      </c>
      <c r="E981" s="28">
        <v>89.35</v>
      </c>
      <c r="F981" s="29"/>
      <c r="G981" s="30">
        <f>ROUND(E981*F981,2)</f>
        <v>0</v>
      </c>
      <c r="H981" s="29"/>
      <c r="I981" s="30">
        <f>ROUND(E981*H981,2)</f>
        <v>0</v>
      </c>
      <c r="J981" s="29"/>
      <c r="K981" s="30">
        <f>ROUND(E981*J981,2)</f>
        <v>0</v>
      </c>
      <c r="L981" s="30">
        <v>21</v>
      </c>
      <c r="M981" s="30">
        <f>G981*(1+L981/100)</f>
        <v>0</v>
      </c>
      <c r="N981" s="30">
        <v>1.23E-3</v>
      </c>
      <c r="O981" s="30">
        <f>ROUND(E981*N981,2)</f>
        <v>0.11</v>
      </c>
      <c r="P981" s="30">
        <v>0</v>
      </c>
      <c r="Q981" s="30">
        <f>ROUND(E981*P981,2)</f>
        <v>0</v>
      </c>
      <c r="R981" s="30" t="s">
        <v>1080</v>
      </c>
      <c r="S981" s="30" t="s">
        <v>329</v>
      </c>
      <c r="T981" s="49" t="s">
        <v>330</v>
      </c>
      <c r="U981" s="35">
        <v>0.307</v>
      </c>
      <c r="V981" s="35">
        <f>ROUND(E981*U981,2)</f>
        <v>27.43</v>
      </c>
      <c r="W981" s="35"/>
      <c r="X981" s="49"/>
      <c r="Y981" s="52"/>
      <c r="Z981" s="52"/>
      <c r="AA981" s="52"/>
      <c r="AB981" s="52"/>
      <c r="AC981" s="52"/>
      <c r="AD981" s="52"/>
      <c r="AE981" s="52"/>
      <c r="AF981" s="52"/>
      <c r="AG981" s="52" t="s">
        <v>354</v>
      </c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</row>
    <row r="982" spans="1:60" outlineLevel="1" x14ac:dyDescent="0.2">
      <c r="A982" s="31"/>
      <c r="B982" s="32"/>
      <c r="C982" s="288" t="s">
        <v>1081</v>
      </c>
      <c r="D982" s="289"/>
      <c r="E982" s="289"/>
      <c r="F982" s="289"/>
      <c r="G982" s="289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52"/>
      <c r="Z982" s="52"/>
      <c r="AA982" s="52"/>
      <c r="AB982" s="52"/>
      <c r="AC982" s="52"/>
      <c r="AD982" s="52"/>
      <c r="AE982" s="52"/>
      <c r="AF982" s="52"/>
      <c r="AG982" s="52" t="s">
        <v>356</v>
      </c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  <c r="BG982" s="52"/>
      <c r="BH982" s="52"/>
    </row>
    <row r="983" spans="1:60" outlineLevel="1" x14ac:dyDescent="0.2">
      <c r="A983" s="31"/>
      <c r="B983" s="32"/>
      <c r="C983" s="230" t="s">
        <v>1082</v>
      </c>
      <c r="D983" s="33"/>
      <c r="E983" s="34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52"/>
      <c r="Z983" s="52"/>
      <c r="AA983" s="52"/>
      <c r="AB983" s="52"/>
      <c r="AC983" s="52"/>
      <c r="AD983" s="52"/>
      <c r="AE983" s="52"/>
      <c r="AF983" s="52"/>
      <c r="AG983" s="52" t="s">
        <v>358</v>
      </c>
      <c r="AH983" s="52">
        <v>0</v>
      </c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  <c r="BG983" s="52"/>
      <c r="BH983" s="52"/>
    </row>
    <row r="984" spans="1:60" outlineLevel="1" x14ac:dyDescent="0.2">
      <c r="A984" s="31"/>
      <c r="B984" s="32"/>
      <c r="C984" s="230" t="s">
        <v>1083</v>
      </c>
      <c r="D984" s="33"/>
      <c r="E984" s="34">
        <v>89.35</v>
      </c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52"/>
      <c r="Z984" s="52"/>
      <c r="AA984" s="52"/>
      <c r="AB984" s="52"/>
      <c r="AC984" s="52"/>
      <c r="AD984" s="52"/>
      <c r="AE984" s="52"/>
      <c r="AF984" s="52"/>
      <c r="AG984" s="52" t="s">
        <v>358</v>
      </c>
      <c r="AH984" s="52">
        <v>0</v>
      </c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  <c r="BG984" s="52"/>
      <c r="BH984" s="52"/>
    </row>
    <row r="985" spans="1:60" ht="22.5" outlineLevel="1" x14ac:dyDescent="0.2">
      <c r="A985" s="72">
        <v>130</v>
      </c>
      <c r="B985" s="73" t="s">
        <v>1084</v>
      </c>
      <c r="C985" s="74" t="s">
        <v>1085</v>
      </c>
      <c r="D985" s="27" t="s">
        <v>456</v>
      </c>
      <c r="E985" s="28">
        <v>7.2750000000000004</v>
      </c>
      <c r="F985" s="29"/>
      <c r="G985" s="30">
        <f>ROUND(E985*F985,2)</f>
        <v>0</v>
      </c>
      <c r="H985" s="29"/>
      <c r="I985" s="30">
        <f>ROUND(E985*H985,2)</f>
        <v>0</v>
      </c>
      <c r="J985" s="29"/>
      <c r="K985" s="30">
        <f>ROUND(E985*J985,2)</f>
        <v>0</v>
      </c>
      <c r="L985" s="30">
        <v>21</v>
      </c>
      <c r="M985" s="30">
        <f>G985*(1+L985/100)</f>
        <v>0</v>
      </c>
      <c r="N985" s="30">
        <v>1.2700000000000001E-3</v>
      </c>
      <c r="O985" s="30">
        <f>ROUND(E985*N985,2)</f>
        <v>0.01</v>
      </c>
      <c r="P985" s="30">
        <v>0</v>
      </c>
      <c r="Q985" s="30">
        <f>ROUND(E985*P985,2)</f>
        <v>0</v>
      </c>
      <c r="R985" s="30" t="s">
        <v>1080</v>
      </c>
      <c r="S985" s="30" t="s">
        <v>329</v>
      </c>
      <c r="T985" s="49" t="s">
        <v>330</v>
      </c>
      <c r="U985" s="35">
        <v>0.28000000000000003</v>
      </c>
      <c r="V985" s="35">
        <f>ROUND(E985*U985,2)</f>
        <v>2.04</v>
      </c>
      <c r="W985" s="35"/>
      <c r="X985" s="49"/>
      <c r="Y985" s="52"/>
      <c r="Z985" s="52"/>
      <c r="AA985" s="52"/>
      <c r="AB985" s="52"/>
      <c r="AC985" s="52"/>
      <c r="AD985" s="52"/>
      <c r="AE985" s="52"/>
      <c r="AF985" s="52"/>
      <c r="AG985" s="52" t="s">
        <v>354</v>
      </c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  <c r="BG985" s="52"/>
      <c r="BH985" s="52"/>
    </row>
    <row r="986" spans="1:60" outlineLevel="1" x14ac:dyDescent="0.2">
      <c r="A986" s="31"/>
      <c r="B986" s="32"/>
      <c r="C986" s="288" t="s">
        <v>1086</v>
      </c>
      <c r="D986" s="289"/>
      <c r="E986" s="289"/>
      <c r="F986" s="289"/>
      <c r="G986" s="289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52"/>
      <c r="Z986" s="52"/>
      <c r="AA986" s="52"/>
      <c r="AB986" s="52"/>
      <c r="AC986" s="52"/>
      <c r="AD986" s="52"/>
      <c r="AE986" s="52"/>
      <c r="AF986" s="52"/>
      <c r="AG986" s="52" t="s">
        <v>356</v>
      </c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  <c r="BG986" s="52"/>
      <c r="BH986" s="52"/>
    </row>
    <row r="987" spans="1:60" outlineLevel="1" x14ac:dyDescent="0.2">
      <c r="A987" s="31"/>
      <c r="B987" s="32"/>
      <c r="C987" s="230" t="s">
        <v>1082</v>
      </c>
      <c r="D987" s="33"/>
      <c r="E987" s="34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52"/>
      <c r="Z987" s="52"/>
      <c r="AA987" s="52"/>
      <c r="AB987" s="52"/>
      <c r="AC987" s="52"/>
      <c r="AD987" s="52"/>
      <c r="AE987" s="52"/>
      <c r="AF987" s="52"/>
      <c r="AG987" s="52" t="s">
        <v>358</v>
      </c>
      <c r="AH987" s="52">
        <v>0</v>
      </c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</row>
    <row r="988" spans="1:60" outlineLevel="1" x14ac:dyDescent="0.2">
      <c r="A988" s="31"/>
      <c r="B988" s="32"/>
      <c r="C988" s="230" t="s">
        <v>1087</v>
      </c>
      <c r="D988" s="33"/>
      <c r="E988" s="34">
        <v>7.2750000000000004</v>
      </c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52"/>
      <c r="Z988" s="52"/>
      <c r="AA988" s="52"/>
      <c r="AB988" s="52"/>
      <c r="AC988" s="52"/>
      <c r="AD988" s="52"/>
      <c r="AE988" s="52"/>
      <c r="AF988" s="52"/>
      <c r="AG988" s="52" t="s">
        <v>358</v>
      </c>
      <c r="AH988" s="52">
        <v>0</v>
      </c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  <c r="BG988" s="52"/>
      <c r="BH988" s="52"/>
    </row>
    <row r="989" spans="1:60" ht="22.5" outlineLevel="1" x14ac:dyDescent="0.2">
      <c r="A989" s="72">
        <v>131</v>
      </c>
      <c r="B989" s="73" t="s">
        <v>1088</v>
      </c>
      <c r="C989" s="74" t="s">
        <v>1089</v>
      </c>
      <c r="D989" s="27" t="s">
        <v>456</v>
      </c>
      <c r="E989" s="28">
        <v>50.625</v>
      </c>
      <c r="F989" s="29"/>
      <c r="G989" s="30">
        <f>ROUND(E989*F989,2)</f>
        <v>0</v>
      </c>
      <c r="H989" s="29"/>
      <c r="I989" s="30">
        <f>ROUND(E989*H989,2)</f>
        <v>0</v>
      </c>
      <c r="J989" s="29"/>
      <c r="K989" s="30">
        <f>ROUND(E989*J989,2)</f>
        <v>0</v>
      </c>
      <c r="L989" s="30">
        <v>21</v>
      </c>
      <c r="M989" s="30">
        <f>G989*(1+L989/100)</f>
        <v>0</v>
      </c>
      <c r="N989" s="30">
        <v>1.3500000000000001E-3</v>
      </c>
      <c r="O989" s="30">
        <f>ROUND(E989*N989,2)</f>
        <v>7.0000000000000007E-2</v>
      </c>
      <c r="P989" s="30">
        <v>0</v>
      </c>
      <c r="Q989" s="30">
        <f>ROUND(E989*P989,2)</f>
        <v>0</v>
      </c>
      <c r="R989" s="30" t="s">
        <v>1080</v>
      </c>
      <c r="S989" s="30" t="s">
        <v>329</v>
      </c>
      <c r="T989" s="49" t="s">
        <v>330</v>
      </c>
      <c r="U989" s="35">
        <v>0.35005999999999998</v>
      </c>
      <c r="V989" s="35">
        <f>ROUND(E989*U989,2)</f>
        <v>17.72</v>
      </c>
      <c r="W989" s="35"/>
      <c r="X989" s="49"/>
      <c r="Y989" s="52"/>
      <c r="Z989" s="52"/>
      <c r="AA989" s="52"/>
      <c r="AB989" s="52"/>
      <c r="AC989" s="52"/>
      <c r="AD989" s="52"/>
      <c r="AE989" s="52"/>
      <c r="AF989" s="52"/>
      <c r="AG989" s="52" t="s">
        <v>354</v>
      </c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  <c r="BG989" s="52"/>
      <c r="BH989" s="52"/>
    </row>
    <row r="990" spans="1:60" outlineLevel="1" x14ac:dyDescent="0.2">
      <c r="A990" s="31"/>
      <c r="B990" s="32"/>
      <c r="C990" s="288" t="s">
        <v>1086</v>
      </c>
      <c r="D990" s="289"/>
      <c r="E990" s="289"/>
      <c r="F990" s="289"/>
      <c r="G990" s="289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52"/>
      <c r="Z990" s="52"/>
      <c r="AA990" s="52"/>
      <c r="AB990" s="52"/>
      <c r="AC990" s="52"/>
      <c r="AD990" s="52"/>
      <c r="AE990" s="52"/>
      <c r="AF990" s="52"/>
      <c r="AG990" s="52" t="s">
        <v>356</v>
      </c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  <c r="BG990" s="52"/>
      <c r="BH990" s="52"/>
    </row>
    <row r="991" spans="1:60" outlineLevel="1" x14ac:dyDescent="0.2">
      <c r="A991" s="31"/>
      <c r="B991" s="32"/>
      <c r="C991" s="230" t="s">
        <v>1082</v>
      </c>
      <c r="D991" s="33"/>
      <c r="E991" s="34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52"/>
      <c r="Z991" s="52"/>
      <c r="AA991" s="52"/>
      <c r="AB991" s="52"/>
      <c r="AC991" s="52"/>
      <c r="AD991" s="52"/>
      <c r="AE991" s="52"/>
      <c r="AF991" s="52"/>
      <c r="AG991" s="52" t="s">
        <v>358</v>
      </c>
      <c r="AH991" s="52">
        <v>0</v>
      </c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</row>
    <row r="992" spans="1:60" outlineLevel="1" x14ac:dyDescent="0.2">
      <c r="A992" s="31"/>
      <c r="B992" s="32"/>
      <c r="C992" s="230" t="s">
        <v>1090</v>
      </c>
      <c r="D992" s="33"/>
      <c r="E992" s="34">
        <v>50.625</v>
      </c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52"/>
      <c r="Z992" s="52"/>
      <c r="AA992" s="52"/>
      <c r="AB992" s="52"/>
      <c r="AC992" s="52"/>
      <c r="AD992" s="52"/>
      <c r="AE992" s="52"/>
      <c r="AF992" s="52"/>
      <c r="AG992" s="52" t="s">
        <v>358</v>
      </c>
      <c r="AH992" s="52">
        <v>0</v>
      </c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  <c r="BG992" s="52"/>
      <c r="BH992" s="52"/>
    </row>
    <row r="993" spans="1:60" ht="22.5" outlineLevel="1" x14ac:dyDescent="0.2">
      <c r="A993" s="72">
        <v>132</v>
      </c>
      <c r="B993" s="73" t="s">
        <v>1091</v>
      </c>
      <c r="C993" s="74" t="s">
        <v>1092</v>
      </c>
      <c r="D993" s="27" t="s">
        <v>456</v>
      </c>
      <c r="E993" s="28">
        <v>17.975000000000001</v>
      </c>
      <c r="F993" s="29"/>
      <c r="G993" s="30">
        <f>ROUND(E993*F993,2)</f>
        <v>0</v>
      </c>
      <c r="H993" s="29"/>
      <c r="I993" s="30">
        <f>ROUND(E993*H993,2)</f>
        <v>0</v>
      </c>
      <c r="J993" s="29"/>
      <c r="K993" s="30">
        <f>ROUND(E993*J993,2)</f>
        <v>0</v>
      </c>
      <c r="L993" s="30">
        <v>21</v>
      </c>
      <c r="M993" s="30">
        <f>G993*(1+L993/100)</f>
        <v>0</v>
      </c>
      <c r="N993" s="30">
        <v>1.73E-3</v>
      </c>
      <c r="O993" s="30">
        <f>ROUND(E993*N993,2)</f>
        <v>0.03</v>
      </c>
      <c r="P993" s="30">
        <v>0</v>
      </c>
      <c r="Q993" s="30">
        <f>ROUND(E993*P993,2)</f>
        <v>0</v>
      </c>
      <c r="R993" s="30" t="s">
        <v>1080</v>
      </c>
      <c r="S993" s="30" t="s">
        <v>329</v>
      </c>
      <c r="T993" s="49" t="s">
        <v>330</v>
      </c>
      <c r="U993" s="35">
        <v>0.36799999999999999</v>
      </c>
      <c r="V993" s="35">
        <f>ROUND(E993*U993,2)</f>
        <v>6.61</v>
      </c>
      <c r="W993" s="35"/>
      <c r="X993" s="49"/>
      <c r="Y993" s="52"/>
      <c r="Z993" s="52"/>
      <c r="AA993" s="52"/>
      <c r="AB993" s="52"/>
      <c r="AC993" s="52"/>
      <c r="AD993" s="52"/>
      <c r="AE993" s="52"/>
      <c r="AF993" s="52"/>
      <c r="AG993" s="52" t="s">
        <v>354</v>
      </c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2"/>
    </row>
    <row r="994" spans="1:60" outlineLevel="1" x14ac:dyDescent="0.2">
      <c r="A994" s="31"/>
      <c r="B994" s="32"/>
      <c r="C994" s="288" t="s">
        <v>1086</v>
      </c>
      <c r="D994" s="289"/>
      <c r="E994" s="289"/>
      <c r="F994" s="289"/>
      <c r="G994" s="289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52"/>
      <c r="Z994" s="52"/>
      <c r="AA994" s="52"/>
      <c r="AB994" s="52"/>
      <c r="AC994" s="52"/>
      <c r="AD994" s="52"/>
      <c r="AE994" s="52"/>
      <c r="AF994" s="52"/>
      <c r="AG994" s="52" t="s">
        <v>356</v>
      </c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  <c r="BG994" s="52"/>
      <c r="BH994" s="52"/>
    </row>
    <row r="995" spans="1:60" outlineLevel="1" x14ac:dyDescent="0.2">
      <c r="A995" s="31"/>
      <c r="B995" s="32"/>
      <c r="C995" s="230" t="s">
        <v>1082</v>
      </c>
      <c r="D995" s="33"/>
      <c r="E995" s="34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52"/>
      <c r="Z995" s="52"/>
      <c r="AA995" s="52"/>
      <c r="AB995" s="52"/>
      <c r="AC995" s="52"/>
      <c r="AD995" s="52"/>
      <c r="AE995" s="52"/>
      <c r="AF995" s="52"/>
      <c r="AG995" s="52" t="s">
        <v>358</v>
      </c>
      <c r="AH995" s="52">
        <v>0</v>
      </c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  <c r="BG995" s="52"/>
      <c r="BH995" s="52"/>
    </row>
    <row r="996" spans="1:60" outlineLevel="1" x14ac:dyDescent="0.2">
      <c r="A996" s="31"/>
      <c r="B996" s="32"/>
      <c r="C996" s="230" t="s">
        <v>1093</v>
      </c>
      <c r="D996" s="33"/>
      <c r="E996" s="34">
        <v>17.975000000000001</v>
      </c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52"/>
      <c r="Z996" s="52"/>
      <c r="AA996" s="52"/>
      <c r="AB996" s="52"/>
      <c r="AC996" s="52"/>
      <c r="AD996" s="52"/>
      <c r="AE996" s="52"/>
      <c r="AF996" s="52"/>
      <c r="AG996" s="52" t="s">
        <v>358</v>
      </c>
      <c r="AH996" s="52">
        <v>0</v>
      </c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  <c r="BG996" s="52"/>
      <c r="BH996" s="52"/>
    </row>
    <row r="997" spans="1:60" outlineLevel="1" x14ac:dyDescent="0.2">
      <c r="A997" s="72">
        <v>133</v>
      </c>
      <c r="B997" s="73" t="s">
        <v>1094</v>
      </c>
      <c r="C997" s="74" t="s">
        <v>1095</v>
      </c>
      <c r="D997" s="27" t="s">
        <v>456</v>
      </c>
      <c r="E997" s="28">
        <v>205.2</v>
      </c>
      <c r="F997" s="29"/>
      <c r="G997" s="30">
        <f>ROUND(E997*F997,2)</f>
        <v>0</v>
      </c>
      <c r="H997" s="29"/>
      <c r="I997" s="30">
        <f>ROUND(E997*H997,2)</f>
        <v>0</v>
      </c>
      <c r="J997" s="29"/>
      <c r="K997" s="30">
        <f>ROUND(E997*J997,2)</f>
        <v>0</v>
      </c>
      <c r="L997" s="30">
        <v>21</v>
      </c>
      <c r="M997" s="30">
        <f>G997*(1+L997/100)</f>
        <v>0</v>
      </c>
      <c r="N997" s="30">
        <v>1.3600000000000001E-3</v>
      </c>
      <c r="O997" s="30">
        <f>ROUND(E997*N997,2)</f>
        <v>0.28000000000000003</v>
      </c>
      <c r="P997" s="30">
        <v>0</v>
      </c>
      <c r="Q997" s="30">
        <f>ROUND(E997*P997,2)</f>
        <v>0</v>
      </c>
      <c r="R997" s="30"/>
      <c r="S997" s="30" t="s">
        <v>587</v>
      </c>
      <c r="T997" s="49" t="s">
        <v>330</v>
      </c>
      <c r="U997" s="35">
        <v>0.34</v>
      </c>
      <c r="V997" s="35">
        <f>ROUND(E997*U997,2)</f>
        <v>69.77</v>
      </c>
      <c r="W997" s="35"/>
      <c r="X997" s="49"/>
      <c r="Y997" s="52"/>
      <c r="Z997" s="52"/>
      <c r="AA997" s="52"/>
      <c r="AB997" s="52"/>
      <c r="AC997" s="52"/>
      <c r="AD997" s="52"/>
      <c r="AE997" s="52"/>
      <c r="AF997" s="52"/>
      <c r="AG997" s="52" t="s">
        <v>354</v>
      </c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  <c r="BG997" s="52"/>
      <c r="BH997" s="52"/>
    </row>
    <row r="998" spans="1:60" outlineLevel="1" x14ac:dyDescent="0.2">
      <c r="A998" s="31"/>
      <c r="B998" s="32"/>
      <c r="C998" s="230" t="s">
        <v>1082</v>
      </c>
      <c r="D998" s="33"/>
      <c r="E998" s="34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52"/>
      <c r="Z998" s="52"/>
      <c r="AA998" s="52"/>
      <c r="AB998" s="52"/>
      <c r="AC998" s="52"/>
      <c r="AD998" s="52"/>
      <c r="AE998" s="52"/>
      <c r="AF998" s="52"/>
      <c r="AG998" s="52" t="s">
        <v>358</v>
      </c>
      <c r="AH998" s="52">
        <v>0</v>
      </c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  <c r="BG998" s="52"/>
      <c r="BH998" s="52"/>
    </row>
    <row r="999" spans="1:60" outlineLevel="1" x14ac:dyDescent="0.2">
      <c r="A999" s="31"/>
      <c r="B999" s="32"/>
      <c r="C999" s="230" t="s">
        <v>1096</v>
      </c>
      <c r="D999" s="33"/>
      <c r="E999" s="34">
        <v>205.2</v>
      </c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52"/>
      <c r="Z999" s="52"/>
      <c r="AA999" s="52"/>
      <c r="AB999" s="52"/>
      <c r="AC999" s="52"/>
      <c r="AD999" s="52"/>
      <c r="AE999" s="52"/>
      <c r="AF999" s="52"/>
      <c r="AG999" s="52" t="s">
        <v>358</v>
      </c>
      <c r="AH999" s="52">
        <v>0</v>
      </c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  <c r="BE999" s="52"/>
      <c r="BF999" s="52"/>
      <c r="BG999" s="52"/>
      <c r="BH999" s="52"/>
    </row>
    <row r="1000" spans="1:60" outlineLevel="1" x14ac:dyDescent="0.2">
      <c r="A1000" s="72">
        <v>134</v>
      </c>
      <c r="B1000" s="73" t="s">
        <v>1097</v>
      </c>
      <c r="C1000" s="74" t="s">
        <v>1098</v>
      </c>
      <c r="D1000" s="27" t="s">
        <v>640</v>
      </c>
      <c r="E1000" s="28">
        <v>4</v>
      </c>
      <c r="F1000" s="29"/>
      <c r="G1000" s="30">
        <f>ROUND(E1000*F1000,2)</f>
        <v>0</v>
      </c>
      <c r="H1000" s="29"/>
      <c r="I1000" s="30">
        <f>ROUND(E1000*H1000,2)</f>
        <v>0</v>
      </c>
      <c r="J1000" s="29"/>
      <c r="K1000" s="30">
        <f>ROUND(E1000*J1000,2)</f>
        <v>0</v>
      </c>
      <c r="L1000" s="30">
        <v>21</v>
      </c>
      <c r="M1000" s="30">
        <f>G1000*(1+L1000/100)</f>
        <v>0</v>
      </c>
      <c r="N1000" s="30">
        <v>0</v>
      </c>
      <c r="O1000" s="30">
        <f>ROUND(E1000*N1000,2)</f>
        <v>0</v>
      </c>
      <c r="P1000" s="30">
        <v>0</v>
      </c>
      <c r="Q1000" s="30">
        <f>ROUND(E1000*P1000,2)</f>
        <v>0</v>
      </c>
      <c r="R1000" s="30"/>
      <c r="S1000" s="30" t="s">
        <v>587</v>
      </c>
      <c r="T1000" s="49" t="s">
        <v>330</v>
      </c>
      <c r="U1000" s="35">
        <v>0</v>
      </c>
      <c r="V1000" s="35">
        <f>ROUND(E1000*U1000,2)</f>
        <v>0</v>
      </c>
      <c r="W1000" s="35"/>
      <c r="X1000" s="49"/>
      <c r="Y1000" s="52"/>
      <c r="Z1000" s="52"/>
      <c r="AA1000" s="52"/>
      <c r="AB1000" s="52"/>
      <c r="AC1000" s="52"/>
      <c r="AD1000" s="52"/>
      <c r="AE1000" s="52"/>
      <c r="AF1000" s="52"/>
      <c r="AG1000" s="52" t="s">
        <v>354</v>
      </c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  <c r="BE1000" s="52"/>
      <c r="BF1000" s="52"/>
      <c r="BG1000" s="52"/>
      <c r="BH1000" s="52"/>
    </row>
    <row r="1001" spans="1:60" outlineLevel="1" x14ac:dyDescent="0.2">
      <c r="A1001" s="31"/>
      <c r="B1001" s="32"/>
      <c r="C1001" s="292" t="s">
        <v>1099</v>
      </c>
      <c r="D1001" s="293"/>
      <c r="E1001" s="293"/>
      <c r="F1001" s="293"/>
      <c r="G1001" s="293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52"/>
      <c r="Z1001" s="52"/>
      <c r="AA1001" s="52"/>
      <c r="AB1001" s="52"/>
      <c r="AC1001" s="52"/>
      <c r="AD1001" s="52"/>
      <c r="AE1001" s="52"/>
      <c r="AF1001" s="52"/>
      <c r="AG1001" s="52" t="s">
        <v>642</v>
      </c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  <c r="BE1001" s="52"/>
      <c r="BF1001" s="52"/>
      <c r="BG1001" s="52"/>
      <c r="BH1001" s="52"/>
    </row>
    <row r="1002" spans="1:60" outlineLevel="1" x14ac:dyDescent="0.2">
      <c r="A1002" s="31"/>
      <c r="B1002" s="32"/>
      <c r="C1002" s="294" t="s">
        <v>1100</v>
      </c>
      <c r="D1002" s="295"/>
      <c r="E1002" s="295"/>
      <c r="F1002" s="295"/>
      <c r="G1002" s="29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52"/>
      <c r="Z1002" s="52"/>
      <c r="AA1002" s="52"/>
      <c r="AB1002" s="52"/>
      <c r="AC1002" s="52"/>
      <c r="AD1002" s="52"/>
      <c r="AE1002" s="52"/>
      <c r="AF1002" s="52"/>
      <c r="AG1002" s="52" t="s">
        <v>642</v>
      </c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  <c r="BE1002" s="52"/>
      <c r="BF1002" s="52"/>
      <c r="BG1002" s="52"/>
      <c r="BH1002" s="52"/>
    </row>
    <row r="1003" spans="1:60" outlineLevel="1" x14ac:dyDescent="0.2">
      <c r="A1003" s="31"/>
      <c r="B1003" s="32"/>
      <c r="C1003" s="294" t="s">
        <v>1101</v>
      </c>
      <c r="D1003" s="295"/>
      <c r="E1003" s="295"/>
      <c r="F1003" s="295"/>
      <c r="G1003" s="29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52"/>
      <c r="Z1003" s="52"/>
      <c r="AA1003" s="52"/>
      <c r="AB1003" s="52"/>
      <c r="AC1003" s="52"/>
      <c r="AD1003" s="52"/>
      <c r="AE1003" s="52"/>
      <c r="AF1003" s="52"/>
      <c r="AG1003" s="52" t="s">
        <v>642</v>
      </c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  <c r="BE1003" s="52"/>
      <c r="BF1003" s="52"/>
      <c r="BG1003" s="52"/>
      <c r="BH1003" s="52"/>
    </row>
    <row r="1004" spans="1:60" outlineLevel="1" x14ac:dyDescent="0.2">
      <c r="A1004" s="31"/>
      <c r="B1004" s="32"/>
      <c r="C1004" s="294" t="s">
        <v>1102</v>
      </c>
      <c r="D1004" s="295"/>
      <c r="E1004" s="295"/>
      <c r="F1004" s="295"/>
      <c r="G1004" s="29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52"/>
      <c r="Z1004" s="52"/>
      <c r="AA1004" s="52"/>
      <c r="AB1004" s="52"/>
      <c r="AC1004" s="52"/>
      <c r="AD1004" s="52"/>
      <c r="AE1004" s="52"/>
      <c r="AF1004" s="52"/>
      <c r="AG1004" s="52" t="s">
        <v>642</v>
      </c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  <c r="BE1004" s="52"/>
      <c r="BF1004" s="52"/>
      <c r="BG1004" s="52"/>
      <c r="BH1004" s="52"/>
    </row>
    <row r="1005" spans="1:60" outlineLevel="1" x14ac:dyDescent="0.2">
      <c r="A1005" s="31"/>
      <c r="B1005" s="32"/>
      <c r="C1005" s="230" t="s">
        <v>1103</v>
      </c>
      <c r="D1005" s="33"/>
      <c r="E1005" s="34">
        <v>4</v>
      </c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52"/>
      <c r="Z1005" s="52"/>
      <c r="AA1005" s="52"/>
      <c r="AB1005" s="52"/>
      <c r="AC1005" s="52"/>
      <c r="AD1005" s="52"/>
      <c r="AE1005" s="52"/>
      <c r="AF1005" s="52"/>
      <c r="AG1005" s="52" t="s">
        <v>358</v>
      </c>
      <c r="AH1005" s="52">
        <v>0</v>
      </c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</row>
    <row r="1006" spans="1:60" outlineLevel="1" x14ac:dyDescent="0.2">
      <c r="A1006" s="31">
        <v>135</v>
      </c>
      <c r="B1006" s="32" t="s">
        <v>1104</v>
      </c>
      <c r="C1006" s="80" t="s">
        <v>1105</v>
      </c>
      <c r="D1006" s="81" t="s">
        <v>25</v>
      </c>
      <c r="E1006" s="82"/>
      <c r="F1006" s="83"/>
      <c r="G1006" s="35">
        <f>ROUND(E1006*F1006,2)</f>
        <v>0</v>
      </c>
      <c r="H1006" s="83"/>
      <c r="I1006" s="35">
        <f>ROUND(E1006*H1006,2)</f>
        <v>0</v>
      </c>
      <c r="J1006" s="83"/>
      <c r="K1006" s="35">
        <f>ROUND(E1006*J1006,2)</f>
        <v>0</v>
      </c>
      <c r="L1006" s="35">
        <v>21</v>
      </c>
      <c r="M1006" s="35">
        <f>G1006*(1+L1006/100)</f>
        <v>0</v>
      </c>
      <c r="N1006" s="35">
        <v>0</v>
      </c>
      <c r="O1006" s="35">
        <f>ROUND(E1006*N1006,2)</f>
        <v>0</v>
      </c>
      <c r="P1006" s="35">
        <v>0</v>
      </c>
      <c r="Q1006" s="35">
        <f>ROUND(E1006*P1006,2)</f>
        <v>0</v>
      </c>
      <c r="R1006" s="35" t="s">
        <v>1080</v>
      </c>
      <c r="S1006" s="35" t="s">
        <v>329</v>
      </c>
      <c r="T1006" s="35" t="s">
        <v>330</v>
      </c>
      <c r="U1006" s="35">
        <v>0</v>
      </c>
      <c r="V1006" s="35">
        <f>ROUND(E1006*U1006,2)</f>
        <v>0</v>
      </c>
      <c r="W1006" s="35"/>
      <c r="X1006" s="35"/>
      <c r="Y1006" s="52"/>
      <c r="Z1006" s="52"/>
      <c r="AA1006" s="52"/>
      <c r="AB1006" s="52"/>
      <c r="AC1006" s="52"/>
      <c r="AD1006" s="52"/>
      <c r="AE1006" s="52"/>
      <c r="AF1006" s="52"/>
      <c r="AG1006" s="52" t="s">
        <v>922</v>
      </c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2"/>
    </row>
    <row r="1007" spans="1:60" outlineLevel="1" x14ac:dyDescent="0.2">
      <c r="A1007" s="31"/>
      <c r="B1007" s="32"/>
      <c r="C1007" s="290" t="s">
        <v>1003</v>
      </c>
      <c r="D1007" s="291"/>
      <c r="E1007" s="291"/>
      <c r="F1007" s="291"/>
      <c r="G1007" s="291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52"/>
      <c r="Z1007" s="52"/>
      <c r="AA1007" s="52"/>
      <c r="AB1007" s="52"/>
      <c r="AC1007" s="52"/>
      <c r="AD1007" s="52"/>
      <c r="AE1007" s="52"/>
      <c r="AF1007" s="52"/>
      <c r="AG1007" s="52" t="s">
        <v>356</v>
      </c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  <c r="BE1007" s="52"/>
      <c r="BF1007" s="52"/>
      <c r="BG1007" s="52"/>
      <c r="BH1007" s="52"/>
    </row>
    <row r="1008" spans="1:60" x14ac:dyDescent="0.2">
      <c r="A1008" s="18" t="s">
        <v>324</v>
      </c>
      <c r="B1008" s="19" t="s">
        <v>165</v>
      </c>
      <c r="C1008" s="20" t="s">
        <v>166</v>
      </c>
      <c r="D1008" s="21"/>
      <c r="E1008" s="22"/>
      <c r="F1008" s="23"/>
      <c r="G1008" s="23">
        <f>SUMIF(AG1009:AG1058,"&lt;&gt;NOR",G1009:G1058)</f>
        <v>0</v>
      </c>
      <c r="H1008" s="23"/>
      <c r="I1008" s="23">
        <f>SUM(I1009:I1058)</f>
        <v>0</v>
      </c>
      <c r="J1008" s="23"/>
      <c r="K1008" s="23">
        <f>SUM(K1009:K1058)</f>
        <v>0</v>
      </c>
      <c r="L1008" s="23"/>
      <c r="M1008" s="23">
        <f>SUM(M1009:M1058)</f>
        <v>0</v>
      </c>
      <c r="N1008" s="23"/>
      <c r="O1008" s="23">
        <f>SUM(O1009:O1058)</f>
        <v>0.2</v>
      </c>
      <c r="P1008" s="23"/>
      <c r="Q1008" s="23">
        <f>SUM(Q1009:Q1058)</f>
        <v>0</v>
      </c>
      <c r="R1008" s="23"/>
      <c r="S1008" s="23"/>
      <c r="T1008" s="46"/>
      <c r="U1008" s="47"/>
      <c r="V1008" s="47">
        <f>SUM(V1009:V1058)</f>
        <v>11.530000000000001</v>
      </c>
      <c r="W1008" s="47"/>
      <c r="X1008" s="46"/>
      <c r="AG1008" t="s">
        <v>325</v>
      </c>
    </row>
    <row r="1009" spans="1:60" ht="22.5" outlineLevel="1" x14ac:dyDescent="0.2">
      <c r="A1009" s="72">
        <v>136</v>
      </c>
      <c r="B1009" s="73" t="s">
        <v>1106</v>
      </c>
      <c r="C1009" s="74" t="s">
        <v>1107</v>
      </c>
      <c r="D1009" s="27" t="s">
        <v>425</v>
      </c>
      <c r="E1009" s="28">
        <v>3</v>
      </c>
      <c r="F1009" s="29"/>
      <c r="G1009" s="30">
        <f>ROUND(E1009*F1009,2)</f>
        <v>0</v>
      </c>
      <c r="H1009" s="29"/>
      <c r="I1009" s="30">
        <f>ROUND(E1009*H1009,2)</f>
        <v>0</v>
      </c>
      <c r="J1009" s="29"/>
      <c r="K1009" s="30">
        <f>ROUND(E1009*J1009,2)</f>
        <v>0</v>
      </c>
      <c r="L1009" s="30">
        <v>21</v>
      </c>
      <c r="M1009" s="30">
        <f>G1009*(1+L1009/100)</f>
        <v>0</v>
      </c>
      <c r="N1009" s="30">
        <v>1.0000000000000001E-5</v>
      </c>
      <c r="O1009" s="30">
        <f>ROUND(E1009*N1009,2)</f>
        <v>0</v>
      </c>
      <c r="P1009" s="30">
        <v>0</v>
      </c>
      <c r="Q1009" s="30">
        <f>ROUND(E1009*P1009,2)</f>
        <v>0</v>
      </c>
      <c r="R1009" s="30" t="s">
        <v>1108</v>
      </c>
      <c r="S1009" s="30" t="s">
        <v>329</v>
      </c>
      <c r="T1009" s="49" t="s">
        <v>330</v>
      </c>
      <c r="U1009" s="35">
        <v>0.54730000000000001</v>
      </c>
      <c r="V1009" s="35">
        <f>ROUND(E1009*U1009,2)</f>
        <v>1.64</v>
      </c>
      <c r="W1009" s="35"/>
      <c r="X1009" s="49"/>
      <c r="Y1009" s="52"/>
      <c r="Z1009" s="52"/>
      <c r="AA1009" s="52"/>
      <c r="AB1009" s="52"/>
      <c r="AC1009" s="52"/>
      <c r="AD1009" s="52"/>
      <c r="AE1009" s="52"/>
      <c r="AF1009" s="52"/>
      <c r="AG1009" s="52" t="s">
        <v>354</v>
      </c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  <c r="BE1009" s="52"/>
      <c r="BF1009" s="52"/>
      <c r="BG1009" s="52"/>
      <c r="BH1009" s="52"/>
    </row>
    <row r="1010" spans="1:60" outlineLevel="1" x14ac:dyDescent="0.2">
      <c r="A1010" s="31"/>
      <c r="B1010" s="32"/>
      <c r="C1010" s="230" t="s">
        <v>1109</v>
      </c>
      <c r="D1010" s="33"/>
      <c r="E1010" s="34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52"/>
      <c r="Z1010" s="52"/>
      <c r="AA1010" s="52"/>
      <c r="AB1010" s="52"/>
      <c r="AC1010" s="52"/>
      <c r="AD1010" s="52"/>
      <c r="AE1010" s="52"/>
      <c r="AF1010" s="52"/>
      <c r="AG1010" s="52" t="s">
        <v>358</v>
      </c>
      <c r="AH1010" s="52">
        <v>0</v>
      </c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  <c r="BE1010" s="52"/>
      <c r="BF1010" s="52"/>
      <c r="BG1010" s="52"/>
      <c r="BH1010" s="52"/>
    </row>
    <row r="1011" spans="1:60" outlineLevel="1" x14ac:dyDescent="0.2">
      <c r="A1011" s="31"/>
      <c r="B1011" s="32"/>
      <c r="C1011" s="230" t="s">
        <v>1110</v>
      </c>
      <c r="D1011" s="33"/>
      <c r="E1011" s="34">
        <v>3</v>
      </c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52"/>
      <c r="Z1011" s="52"/>
      <c r="AA1011" s="52"/>
      <c r="AB1011" s="52"/>
      <c r="AC1011" s="52"/>
      <c r="AD1011" s="52"/>
      <c r="AE1011" s="52"/>
      <c r="AF1011" s="52"/>
      <c r="AG1011" s="52" t="s">
        <v>358</v>
      </c>
      <c r="AH1011" s="52">
        <v>0</v>
      </c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  <c r="BE1011" s="52"/>
      <c r="BF1011" s="52"/>
      <c r="BG1011" s="52"/>
      <c r="BH1011" s="52"/>
    </row>
    <row r="1012" spans="1:60" ht="22.5" outlineLevel="1" x14ac:dyDescent="0.2">
      <c r="A1012" s="72">
        <v>137</v>
      </c>
      <c r="B1012" s="73" t="s">
        <v>1111</v>
      </c>
      <c r="C1012" s="74" t="s">
        <v>1112</v>
      </c>
      <c r="D1012" s="27" t="s">
        <v>425</v>
      </c>
      <c r="E1012" s="28">
        <v>1</v>
      </c>
      <c r="F1012" s="29"/>
      <c r="G1012" s="30">
        <f>ROUND(E1012*F1012,2)</f>
        <v>0</v>
      </c>
      <c r="H1012" s="29"/>
      <c r="I1012" s="30">
        <f>ROUND(E1012*H1012,2)</f>
        <v>0</v>
      </c>
      <c r="J1012" s="29"/>
      <c r="K1012" s="30">
        <f>ROUND(E1012*J1012,2)</f>
        <v>0</v>
      </c>
      <c r="L1012" s="30">
        <v>21</v>
      </c>
      <c r="M1012" s="30">
        <f>G1012*(1+L1012/100)</f>
        <v>0</v>
      </c>
      <c r="N1012" s="30">
        <v>2.0000000000000002E-5</v>
      </c>
      <c r="O1012" s="30">
        <f>ROUND(E1012*N1012,2)</f>
        <v>0</v>
      </c>
      <c r="P1012" s="30">
        <v>0</v>
      </c>
      <c r="Q1012" s="30">
        <f>ROUND(E1012*P1012,2)</f>
        <v>0</v>
      </c>
      <c r="R1012" s="30" t="s">
        <v>1108</v>
      </c>
      <c r="S1012" s="30" t="s">
        <v>329</v>
      </c>
      <c r="T1012" s="49" t="s">
        <v>330</v>
      </c>
      <c r="U1012" s="35">
        <v>0.74034</v>
      </c>
      <c r="V1012" s="35">
        <f>ROUND(E1012*U1012,2)</f>
        <v>0.74</v>
      </c>
      <c r="W1012" s="35"/>
      <c r="X1012" s="49"/>
      <c r="Y1012" s="52"/>
      <c r="Z1012" s="52"/>
      <c r="AA1012" s="52"/>
      <c r="AB1012" s="52"/>
      <c r="AC1012" s="52"/>
      <c r="AD1012" s="52"/>
      <c r="AE1012" s="52"/>
      <c r="AF1012" s="52"/>
      <c r="AG1012" s="52" t="s">
        <v>354</v>
      </c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  <c r="BE1012" s="52"/>
      <c r="BF1012" s="52"/>
      <c r="BG1012" s="52"/>
      <c r="BH1012" s="52"/>
    </row>
    <row r="1013" spans="1:60" outlineLevel="1" x14ac:dyDescent="0.2">
      <c r="A1013" s="31"/>
      <c r="B1013" s="32"/>
      <c r="C1013" s="230" t="s">
        <v>1109</v>
      </c>
      <c r="D1013" s="33"/>
      <c r="E1013" s="34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52"/>
      <c r="Z1013" s="52"/>
      <c r="AA1013" s="52"/>
      <c r="AB1013" s="52"/>
      <c r="AC1013" s="52"/>
      <c r="AD1013" s="52"/>
      <c r="AE1013" s="52"/>
      <c r="AF1013" s="52"/>
      <c r="AG1013" s="52" t="s">
        <v>358</v>
      </c>
      <c r="AH1013" s="52">
        <v>0</v>
      </c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  <c r="BE1013" s="52"/>
      <c r="BF1013" s="52"/>
      <c r="BG1013" s="52"/>
      <c r="BH1013" s="52"/>
    </row>
    <row r="1014" spans="1:60" outlineLevel="1" x14ac:dyDescent="0.2">
      <c r="A1014" s="31"/>
      <c r="B1014" s="32"/>
      <c r="C1014" s="230" t="s">
        <v>1113</v>
      </c>
      <c r="D1014" s="33"/>
      <c r="E1014" s="34">
        <v>1</v>
      </c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52"/>
      <c r="Z1014" s="52"/>
      <c r="AA1014" s="52"/>
      <c r="AB1014" s="52"/>
      <c r="AC1014" s="52"/>
      <c r="AD1014" s="52"/>
      <c r="AE1014" s="52"/>
      <c r="AF1014" s="52"/>
      <c r="AG1014" s="52" t="s">
        <v>358</v>
      </c>
      <c r="AH1014" s="52">
        <v>0</v>
      </c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  <c r="BE1014" s="52"/>
      <c r="BF1014" s="52"/>
      <c r="BG1014" s="52"/>
      <c r="BH1014" s="52"/>
    </row>
    <row r="1015" spans="1:60" ht="22.5" outlineLevel="1" x14ac:dyDescent="0.2">
      <c r="A1015" s="72">
        <v>138</v>
      </c>
      <c r="B1015" s="73" t="s">
        <v>1114</v>
      </c>
      <c r="C1015" s="74" t="s">
        <v>1115</v>
      </c>
      <c r="D1015" s="27" t="s">
        <v>425</v>
      </c>
      <c r="E1015" s="28">
        <v>11</v>
      </c>
      <c r="F1015" s="29"/>
      <c r="G1015" s="30">
        <f>ROUND(E1015*F1015,2)</f>
        <v>0</v>
      </c>
      <c r="H1015" s="29"/>
      <c r="I1015" s="30">
        <f>ROUND(E1015*H1015,2)</f>
        <v>0</v>
      </c>
      <c r="J1015" s="29"/>
      <c r="K1015" s="30">
        <f>ROUND(E1015*J1015,2)</f>
        <v>0</v>
      </c>
      <c r="L1015" s="30">
        <v>21</v>
      </c>
      <c r="M1015" s="30">
        <f>G1015*(1+L1015/100)</f>
        <v>0</v>
      </c>
      <c r="N1015" s="30">
        <v>2.0000000000000002E-5</v>
      </c>
      <c r="O1015" s="30">
        <f>ROUND(E1015*N1015,2)</f>
        <v>0</v>
      </c>
      <c r="P1015" s="30">
        <v>0</v>
      </c>
      <c r="Q1015" s="30">
        <f>ROUND(E1015*P1015,2)</f>
        <v>0</v>
      </c>
      <c r="R1015" s="30" t="s">
        <v>1108</v>
      </c>
      <c r="S1015" s="30" t="s">
        <v>329</v>
      </c>
      <c r="T1015" s="49" t="s">
        <v>330</v>
      </c>
      <c r="U1015" s="35">
        <v>0.83213999999999999</v>
      </c>
      <c r="V1015" s="35">
        <f>ROUND(E1015*U1015,2)</f>
        <v>9.15</v>
      </c>
      <c r="W1015" s="35"/>
      <c r="X1015" s="49"/>
      <c r="Y1015" s="52"/>
      <c r="Z1015" s="52"/>
      <c r="AA1015" s="52"/>
      <c r="AB1015" s="52"/>
      <c r="AC1015" s="52"/>
      <c r="AD1015" s="52"/>
      <c r="AE1015" s="52"/>
      <c r="AF1015" s="52"/>
      <c r="AG1015" s="52" t="s">
        <v>354</v>
      </c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  <c r="BE1015" s="52"/>
      <c r="BF1015" s="52"/>
      <c r="BG1015" s="52"/>
      <c r="BH1015" s="52"/>
    </row>
    <row r="1016" spans="1:60" outlineLevel="1" x14ac:dyDescent="0.2">
      <c r="A1016" s="31"/>
      <c r="B1016" s="32"/>
      <c r="C1016" s="230" t="s">
        <v>1109</v>
      </c>
      <c r="D1016" s="33"/>
      <c r="E1016" s="34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52"/>
      <c r="Z1016" s="52"/>
      <c r="AA1016" s="52"/>
      <c r="AB1016" s="52"/>
      <c r="AC1016" s="52"/>
      <c r="AD1016" s="52"/>
      <c r="AE1016" s="52"/>
      <c r="AF1016" s="52"/>
      <c r="AG1016" s="52" t="s">
        <v>358</v>
      </c>
      <c r="AH1016" s="52">
        <v>0</v>
      </c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  <c r="BE1016" s="52"/>
      <c r="BF1016" s="52"/>
      <c r="BG1016" s="52"/>
      <c r="BH1016" s="52"/>
    </row>
    <row r="1017" spans="1:60" outlineLevel="1" x14ac:dyDescent="0.2">
      <c r="A1017" s="31"/>
      <c r="B1017" s="32"/>
      <c r="C1017" s="230" t="s">
        <v>1116</v>
      </c>
      <c r="D1017" s="33"/>
      <c r="E1017" s="34">
        <v>9</v>
      </c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52"/>
      <c r="Z1017" s="52"/>
      <c r="AA1017" s="52"/>
      <c r="AB1017" s="52"/>
      <c r="AC1017" s="52"/>
      <c r="AD1017" s="52"/>
      <c r="AE1017" s="52"/>
      <c r="AF1017" s="52"/>
      <c r="AG1017" s="52" t="s">
        <v>358</v>
      </c>
      <c r="AH1017" s="52">
        <v>0</v>
      </c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  <c r="BE1017" s="52"/>
      <c r="BF1017" s="52"/>
      <c r="BG1017" s="52"/>
      <c r="BH1017" s="52"/>
    </row>
    <row r="1018" spans="1:60" outlineLevel="1" x14ac:dyDescent="0.2">
      <c r="A1018" s="31"/>
      <c r="B1018" s="32"/>
      <c r="C1018" s="230" t="s">
        <v>1117</v>
      </c>
      <c r="D1018" s="33"/>
      <c r="E1018" s="34">
        <v>2</v>
      </c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52"/>
      <c r="Z1018" s="52"/>
      <c r="AA1018" s="52"/>
      <c r="AB1018" s="52"/>
      <c r="AC1018" s="52"/>
      <c r="AD1018" s="52"/>
      <c r="AE1018" s="52"/>
      <c r="AF1018" s="52"/>
      <c r="AG1018" s="52" t="s">
        <v>358</v>
      </c>
      <c r="AH1018" s="52">
        <v>0</v>
      </c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  <c r="BG1018" s="52"/>
      <c r="BH1018" s="52"/>
    </row>
    <row r="1019" spans="1:60" outlineLevel="1" x14ac:dyDescent="0.2">
      <c r="A1019" s="24">
        <v>139</v>
      </c>
      <c r="B1019" s="25" t="s">
        <v>1118</v>
      </c>
      <c r="C1019" s="26" t="s">
        <v>1119</v>
      </c>
      <c r="D1019" s="27" t="s">
        <v>1120</v>
      </c>
      <c r="E1019" s="28">
        <v>1</v>
      </c>
      <c r="F1019" s="29"/>
      <c r="G1019" s="30">
        <f>ROUND(E1019*F1019,2)</f>
        <v>0</v>
      </c>
      <c r="H1019" s="29"/>
      <c r="I1019" s="30">
        <f>ROUND(E1019*H1019,2)</f>
        <v>0</v>
      </c>
      <c r="J1019" s="29"/>
      <c r="K1019" s="30">
        <f>ROUND(E1019*J1019,2)</f>
        <v>0</v>
      </c>
      <c r="L1019" s="30">
        <v>21</v>
      </c>
      <c r="M1019" s="30">
        <f>G1019*(1+L1019/100)</f>
        <v>0</v>
      </c>
      <c r="N1019" s="30">
        <v>0</v>
      </c>
      <c r="O1019" s="30">
        <f>ROUND(E1019*N1019,2)</f>
        <v>0</v>
      </c>
      <c r="P1019" s="30">
        <v>0</v>
      </c>
      <c r="Q1019" s="30">
        <f>ROUND(E1019*P1019,2)</f>
        <v>0</v>
      </c>
      <c r="R1019" s="30"/>
      <c r="S1019" s="30" t="s">
        <v>587</v>
      </c>
      <c r="T1019" s="49" t="s">
        <v>330</v>
      </c>
      <c r="U1019" s="35">
        <v>0</v>
      </c>
      <c r="V1019" s="35">
        <f>ROUND(E1019*U1019,2)</f>
        <v>0</v>
      </c>
      <c r="W1019" s="35"/>
      <c r="X1019" s="50"/>
      <c r="Y1019" s="52"/>
      <c r="Z1019" s="52"/>
      <c r="AA1019" s="52"/>
      <c r="AB1019" s="52"/>
      <c r="AC1019" s="52"/>
      <c r="AD1019" s="52"/>
      <c r="AE1019" s="52"/>
      <c r="AF1019" s="52"/>
      <c r="AG1019" s="52" t="s">
        <v>354</v>
      </c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2"/>
    </row>
    <row r="1020" spans="1:60" outlineLevel="1" x14ac:dyDescent="0.2">
      <c r="A1020" s="31"/>
      <c r="B1020" s="32"/>
      <c r="C1020" s="292" t="s">
        <v>1121</v>
      </c>
      <c r="D1020" s="293"/>
      <c r="E1020" s="293"/>
      <c r="F1020" s="293"/>
      <c r="G1020" s="293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52"/>
      <c r="Z1020" s="52"/>
      <c r="AA1020" s="52"/>
      <c r="AB1020" s="52"/>
      <c r="AC1020" s="52"/>
      <c r="AD1020" s="52"/>
      <c r="AE1020" s="52"/>
      <c r="AF1020" s="52"/>
      <c r="AG1020" s="52" t="s">
        <v>642</v>
      </c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  <c r="BG1020" s="52"/>
      <c r="BH1020" s="52"/>
    </row>
    <row r="1021" spans="1:60" outlineLevel="1" x14ac:dyDescent="0.2">
      <c r="A1021" s="31"/>
      <c r="B1021" s="32"/>
      <c r="C1021" s="294" t="s">
        <v>1122</v>
      </c>
      <c r="D1021" s="295"/>
      <c r="E1021" s="295"/>
      <c r="F1021" s="295"/>
      <c r="G1021" s="29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52"/>
      <c r="Z1021" s="52"/>
      <c r="AA1021" s="52"/>
      <c r="AB1021" s="52"/>
      <c r="AC1021" s="52"/>
      <c r="AD1021" s="52"/>
      <c r="AE1021" s="52"/>
      <c r="AF1021" s="52"/>
      <c r="AG1021" s="52" t="s">
        <v>642</v>
      </c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  <c r="BE1021" s="52"/>
      <c r="BF1021" s="52"/>
      <c r="BG1021" s="52"/>
      <c r="BH1021" s="52"/>
    </row>
    <row r="1022" spans="1:60" outlineLevel="1" x14ac:dyDescent="0.2">
      <c r="A1022" s="31"/>
      <c r="B1022" s="32"/>
      <c r="C1022" s="294" t="s">
        <v>1123</v>
      </c>
      <c r="D1022" s="295"/>
      <c r="E1022" s="295"/>
      <c r="F1022" s="295"/>
      <c r="G1022" s="29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52"/>
      <c r="Z1022" s="52"/>
      <c r="AA1022" s="52"/>
      <c r="AB1022" s="52"/>
      <c r="AC1022" s="52"/>
      <c r="AD1022" s="52"/>
      <c r="AE1022" s="52"/>
      <c r="AF1022" s="52"/>
      <c r="AG1022" s="52" t="s">
        <v>642</v>
      </c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  <c r="BE1022" s="52"/>
      <c r="BF1022" s="52"/>
      <c r="BG1022" s="52"/>
      <c r="BH1022" s="52"/>
    </row>
    <row r="1023" spans="1:60" outlineLevel="1" x14ac:dyDescent="0.2">
      <c r="A1023" s="31"/>
      <c r="B1023" s="32"/>
      <c r="C1023" s="294" t="s">
        <v>1124</v>
      </c>
      <c r="D1023" s="295"/>
      <c r="E1023" s="295"/>
      <c r="F1023" s="295"/>
      <c r="G1023" s="29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52"/>
      <c r="Z1023" s="52"/>
      <c r="AA1023" s="52"/>
      <c r="AB1023" s="52"/>
      <c r="AC1023" s="52"/>
      <c r="AD1023" s="52"/>
      <c r="AE1023" s="52"/>
      <c r="AF1023" s="52"/>
      <c r="AG1023" s="52" t="s">
        <v>642</v>
      </c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  <c r="BG1023" s="52"/>
      <c r="BH1023" s="52"/>
    </row>
    <row r="1024" spans="1:60" outlineLevel="1" x14ac:dyDescent="0.2">
      <c r="A1024" s="31"/>
      <c r="B1024" s="32"/>
      <c r="C1024" s="294" t="s">
        <v>1125</v>
      </c>
      <c r="D1024" s="295"/>
      <c r="E1024" s="295"/>
      <c r="F1024" s="295"/>
      <c r="G1024" s="29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52"/>
      <c r="Z1024" s="52"/>
      <c r="AA1024" s="52"/>
      <c r="AB1024" s="52"/>
      <c r="AC1024" s="52"/>
      <c r="AD1024" s="52"/>
      <c r="AE1024" s="52"/>
      <c r="AF1024" s="52"/>
      <c r="AG1024" s="52" t="s">
        <v>642</v>
      </c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  <c r="BE1024" s="52"/>
      <c r="BF1024" s="52"/>
      <c r="BG1024" s="52"/>
      <c r="BH1024" s="52"/>
    </row>
    <row r="1025" spans="1:60" outlineLevel="1" x14ac:dyDescent="0.2">
      <c r="A1025" s="31"/>
      <c r="B1025" s="32"/>
      <c r="C1025" s="294" t="s">
        <v>1126</v>
      </c>
      <c r="D1025" s="295"/>
      <c r="E1025" s="295"/>
      <c r="F1025" s="295"/>
      <c r="G1025" s="29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52"/>
      <c r="Z1025" s="52"/>
      <c r="AA1025" s="52"/>
      <c r="AB1025" s="52"/>
      <c r="AC1025" s="52"/>
      <c r="AD1025" s="52"/>
      <c r="AE1025" s="52"/>
      <c r="AF1025" s="52"/>
      <c r="AG1025" s="52" t="s">
        <v>642</v>
      </c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  <c r="BB1025" s="52"/>
      <c r="BC1025" s="52"/>
      <c r="BD1025" s="52"/>
      <c r="BE1025" s="52"/>
      <c r="BF1025" s="52"/>
      <c r="BG1025" s="52"/>
      <c r="BH1025" s="52"/>
    </row>
    <row r="1026" spans="1:60" outlineLevel="1" x14ac:dyDescent="0.2">
      <c r="A1026" s="31"/>
      <c r="B1026" s="32"/>
      <c r="C1026" s="294" t="s">
        <v>1127</v>
      </c>
      <c r="D1026" s="295"/>
      <c r="E1026" s="295"/>
      <c r="F1026" s="295"/>
      <c r="G1026" s="29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52"/>
      <c r="Z1026" s="52"/>
      <c r="AA1026" s="52"/>
      <c r="AB1026" s="52"/>
      <c r="AC1026" s="52"/>
      <c r="AD1026" s="52"/>
      <c r="AE1026" s="52"/>
      <c r="AF1026" s="52"/>
      <c r="AG1026" s="52" t="s">
        <v>642</v>
      </c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  <c r="BG1026" s="52"/>
      <c r="BH1026" s="52"/>
    </row>
    <row r="1027" spans="1:60" outlineLevel="1" x14ac:dyDescent="0.2">
      <c r="A1027" s="31"/>
      <c r="B1027" s="32"/>
      <c r="C1027" s="230" t="s">
        <v>1109</v>
      </c>
      <c r="D1027" s="33"/>
      <c r="E1027" s="34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52"/>
      <c r="Z1027" s="52"/>
      <c r="AA1027" s="52"/>
      <c r="AB1027" s="52"/>
      <c r="AC1027" s="52"/>
      <c r="AD1027" s="52"/>
      <c r="AE1027" s="52"/>
      <c r="AF1027" s="52"/>
      <c r="AG1027" s="52" t="s">
        <v>358</v>
      </c>
      <c r="AH1027" s="52">
        <v>0</v>
      </c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  <c r="BE1027" s="52"/>
      <c r="BF1027" s="52"/>
      <c r="BG1027" s="52"/>
      <c r="BH1027" s="52"/>
    </row>
    <row r="1028" spans="1:60" outlineLevel="1" x14ac:dyDescent="0.2">
      <c r="A1028" s="31"/>
      <c r="B1028" s="32"/>
      <c r="C1028" s="230" t="s">
        <v>1128</v>
      </c>
      <c r="D1028" s="33"/>
      <c r="E1028" s="34">
        <v>1</v>
      </c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52"/>
      <c r="Z1028" s="52"/>
      <c r="AA1028" s="52"/>
      <c r="AB1028" s="52"/>
      <c r="AC1028" s="52"/>
      <c r="AD1028" s="52"/>
      <c r="AE1028" s="52"/>
      <c r="AF1028" s="52"/>
      <c r="AG1028" s="52" t="s">
        <v>358</v>
      </c>
      <c r="AH1028" s="52">
        <v>0</v>
      </c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  <c r="BG1028" s="52"/>
      <c r="BH1028" s="52"/>
    </row>
    <row r="1029" spans="1:60" outlineLevel="1" x14ac:dyDescent="0.2">
      <c r="A1029" s="72">
        <v>140</v>
      </c>
      <c r="B1029" s="73" t="s">
        <v>1129</v>
      </c>
      <c r="C1029" s="74" t="s">
        <v>1130</v>
      </c>
      <c r="D1029" s="27" t="s">
        <v>640</v>
      </c>
      <c r="E1029" s="28">
        <v>1</v>
      </c>
      <c r="F1029" s="29"/>
      <c r="G1029" s="30">
        <f>ROUND(E1029*F1029,2)</f>
        <v>0</v>
      </c>
      <c r="H1029" s="29"/>
      <c r="I1029" s="30">
        <f>ROUND(E1029*H1029,2)</f>
        <v>0</v>
      </c>
      <c r="J1029" s="29"/>
      <c r="K1029" s="30">
        <f>ROUND(E1029*J1029,2)</f>
        <v>0</v>
      </c>
      <c r="L1029" s="30">
        <v>21</v>
      </c>
      <c r="M1029" s="30">
        <f>G1029*(1+L1029/100)</f>
        <v>0</v>
      </c>
      <c r="N1029" s="30">
        <v>0</v>
      </c>
      <c r="O1029" s="30">
        <f>ROUND(E1029*N1029,2)</f>
        <v>0</v>
      </c>
      <c r="P1029" s="30">
        <v>0</v>
      </c>
      <c r="Q1029" s="30">
        <f>ROUND(E1029*P1029,2)</f>
        <v>0</v>
      </c>
      <c r="R1029" s="30"/>
      <c r="S1029" s="30" t="s">
        <v>587</v>
      </c>
      <c r="T1029" s="49" t="s">
        <v>330</v>
      </c>
      <c r="U1029" s="35">
        <v>0</v>
      </c>
      <c r="V1029" s="35">
        <f>ROUND(E1029*U1029,2)</f>
        <v>0</v>
      </c>
      <c r="W1029" s="35"/>
      <c r="X1029" s="49"/>
      <c r="Y1029" s="52"/>
      <c r="Z1029" s="52"/>
      <c r="AA1029" s="52"/>
      <c r="AB1029" s="52"/>
      <c r="AC1029" s="52"/>
      <c r="AD1029" s="52"/>
      <c r="AE1029" s="52"/>
      <c r="AF1029" s="52"/>
      <c r="AG1029" s="52" t="s">
        <v>354</v>
      </c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  <c r="BE1029" s="52"/>
      <c r="BF1029" s="52"/>
      <c r="BG1029" s="52"/>
      <c r="BH1029" s="52"/>
    </row>
    <row r="1030" spans="1:60" outlineLevel="1" x14ac:dyDescent="0.2">
      <c r="A1030" s="31"/>
      <c r="B1030" s="32"/>
      <c r="C1030" s="292" t="s">
        <v>1121</v>
      </c>
      <c r="D1030" s="293"/>
      <c r="E1030" s="293"/>
      <c r="F1030" s="293"/>
      <c r="G1030" s="293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52"/>
      <c r="Z1030" s="52"/>
      <c r="AA1030" s="52"/>
      <c r="AB1030" s="52"/>
      <c r="AC1030" s="52"/>
      <c r="AD1030" s="52"/>
      <c r="AE1030" s="52"/>
      <c r="AF1030" s="52"/>
      <c r="AG1030" s="52" t="s">
        <v>642</v>
      </c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  <c r="BE1030" s="52"/>
      <c r="BF1030" s="52"/>
      <c r="BG1030" s="52"/>
      <c r="BH1030" s="52"/>
    </row>
    <row r="1031" spans="1:60" outlineLevel="1" x14ac:dyDescent="0.2">
      <c r="A1031" s="31"/>
      <c r="B1031" s="32"/>
      <c r="C1031" s="294" t="s">
        <v>1122</v>
      </c>
      <c r="D1031" s="295"/>
      <c r="E1031" s="295"/>
      <c r="F1031" s="295"/>
      <c r="G1031" s="29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52"/>
      <c r="Z1031" s="52"/>
      <c r="AA1031" s="52"/>
      <c r="AB1031" s="52"/>
      <c r="AC1031" s="52"/>
      <c r="AD1031" s="52"/>
      <c r="AE1031" s="52"/>
      <c r="AF1031" s="52"/>
      <c r="AG1031" s="52" t="s">
        <v>642</v>
      </c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  <c r="BG1031" s="52"/>
      <c r="BH1031" s="52"/>
    </row>
    <row r="1032" spans="1:60" outlineLevel="1" x14ac:dyDescent="0.2">
      <c r="A1032" s="31"/>
      <c r="B1032" s="32"/>
      <c r="C1032" s="294" t="s">
        <v>1123</v>
      </c>
      <c r="D1032" s="295"/>
      <c r="E1032" s="295"/>
      <c r="F1032" s="295"/>
      <c r="G1032" s="29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52"/>
      <c r="Z1032" s="52"/>
      <c r="AA1032" s="52"/>
      <c r="AB1032" s="52"/>
      <c r="AC1032" s="52"/>
      <c r="AD1032" s="52"/>
      <c r="AE1032" s="52"/>
      <c r="AF1032" s="52"/>
      <c r="AG1032" s="52" t="s">
        <v>642</v>
      </c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2"/>
    </row>
    <row r="1033" spans="1:60" outlineLevel="1" x14ac:dyDescent="0.2">
      <c r="A1033" s="31"/>
      <c r="B1033" s="32"/>
      <c r="C1033" s="294" t="s">
        <v>1124</v>
      </c>
      <c r="D1033" s="295"/>
      <c r="E1033" s="295"/>
      <c r="F1033" s="295"/>
      <c r="G1033" s="29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52"/>
      <c r="Z1033" s="52"/>
      <c r="AA1033" s="52"/>
      <c r="AB1033" s="52"/>
      <c r="AC1033" s="52"/>
      <c r="AD1033" s="52"/>
      <c r="AE1033" s="52"/>
      <c r="AF1033" s="52"/>
      <c r="AG1033" s="52" t="s">
        <v>642</v>
      </c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  <c r="BE1033" s="52"/>
      <c r="BF1033" s="52"/>
      <c r="BG1033" s="52"/>
      <c r="BH1033" s="52"/>
    </row>
    <row r="1034" spans="1:60" outlineLevel="1" x14ac:dyDescent="0.2">
      <c r="A1034" s="31"/>
      <c r="B1034" s="32"/>
      <c r="C1034" s="294" t="s">
        <v>1125</v>
      </c>
      <c r="D1034" s="295"/>
      <c r="E1034" s="295"/>
      <c r="F1034" s="295"/>
      <c r="G1034" s="29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52"/>
      <c r="Z1034" s="52"/>
      <c r="AA1034" s="52"/>
      <c r="AB1034" s="52"/>
      <c r="AC1034" s="52"/>
      <c r="AD1034" s="52"/>
      <c r="AE1034" s="52"/>
      <c r="AF1034" s="52"/>
      <c r="AG1034" s="52" t="s">
        <v>642</v>
      </c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  <c r="BG1034" s="52"/>
      <c r="BH1034" s="52"/>
    </row>
    <row r="1035" spans="1:60" outlineLevel="1" x14ac:dyDescent="0.2">
      <c r="A1035" s="31"/>
      <c r="B1035" s="32"/>
      <c r="C1035" s="294" t="s">
        <v>1126</v>
      </c>
      <c r="D1035" s="295"/>
      <c r="E1035" s="295"/>
      <c r="F1035" s="295"/>
      <c r="G1035" s="29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52"/>
      <c r="Z1035" s="52"/>
      <c r="AA1035" s="52"/>
      <c r="AB1035" s="52"/>
      <c r="AC1035" s="52"/>
      <c r="AD1035" s="52"/>
      <c r="AE1035" s="52"/>
      <c r="AF1035" s="52"/>
      <c r="AG1035" s="52" t="s">
        <v>642</v>
      </c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  <c r="BG1035" s="52"/>
      <c r="BH1035" s="52"/>
    </row>
    <row r="1036" spans="1:60" outlineLevel="1" x14ac:dyDescent="0.2">
      <c r="A1036" s="31"/>
      <c r="B1036" s="32"/>
      <c r="C1036" s="294" t="s">
        <v>1127</v>
      </c>
      <c r="D1036" s="295"/>
      <c r="E1036" s="295"/>
      <c r="F1036" s="295"/>
      <c r="G1036" s="29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52"/>
      <c r="Z1036" s="52"/>
      <c r="AA1036" s="52"/>
      <c r="AB1036" s="52"/>
      <c r="AC1036" s="52"/>
      <c r="AD1036" s="52"/>
      <c r="AE1036" s="52"/>
      <c r="AF1036" s="52"/>
      <c r="AG1036" s="52" t="s">
        <v>642</v>
      </c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  <c r="BG1036" s="52"/>
      <c r="BH1036" s="52"/>
    </row>
    <row r="1037" spans="1:60" outlineLevel="1" x14ac:dyDescent="0.2">
      <c r="A1037" s="31"/>
      <c r="B1037" s="32"/>
      <c r="C1037" s="230" t="s">
        <v>1109</v>
      </c>
      <c r="D1037" s="33"/>
      <c r="E1037" s="34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52"/>
      <c r="Z1037" s="52"/>
      <c r="AA1037" s="52"/>
      <c r="AB1037" s="52"/>
      <c r="AC1037" s="52"/>
      <c r="AD1037" s="52"/>
      <c r="AE1037" s="52"/>
      <c r="AF1037" s="52"/>
      <c r="AG1037" s="52" t="s">
        <v>358</v>
      </c>
      <c r="AH1037" s="52">
        <v>0</v>
      </c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  <c r="BG1037" s="52"/>
      <c r="BH1037" s="52"/>
    </row>
    <row r="1038" spans="1:60" outlineLevel="1" x14ac:dyDescent="0.2">
      <c r="A1038" s="31"/>
      <c r="B1038" s="32"/>
      <c r="C1038" s="230" t="s">
        <v>1131</v>
      </c>
      <c r="D1038" s="33"/>
      <c r="E1038" s="34">
        <v>1</v>
      </c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52"/>
      <c r="Z1038" s="52"/>
      <c r="AA1038" s="52"/>
      <c r="AB1038" s="52"/>
      <c r="AC1038" s="52"/>
      <c r="AD1038" s="52"/>
      <c r="AE1038" s="52"/>
      <c r="AF1038" s="52"/>
      <c r="AG1038" s="52" t="s">
        <v>358</v>
      </c>
      <c r="AH1038" s="52">
        <v>0</v>
      </c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  <c r="BG1038" s="52"/>
      <c r="BH1038" s="52"/>
    </row>
    <row r="1039" spans="1:60" outlineLevel="1" x14ac:dyDescent="0.2">
      <c r="A1039" s="72">
        <v>141</v>
      </c>
      <c r="B1039" s="73" t="s">
        <v>1132</v>
      </c>
      <c r="C1039" s="74" t="s">
        <v>1133</v>
      </c>
      <c r="D1039" s="27" t="s">
        <v>640</v>
      </c>
      <c r="E1039" s="28">
        <v>1</v>
      </c>
      <c r="F1039" s="29"/>
      <c r="G1039" s="30">
        <f>ROUND(E1039*F1039,2)</f>
        <v>0</v>
      </c>
      <c r="H1039" s="29"/>
      <c r="I1039" s="30">
        <f>ROUND(E1039*H1039,2)</f>
        <v>0</v>
      </c>
      <c r="J1039" s="29"/>
      <c r="K1039" s="30">
        <f>ROUND(E1039*J1039,2)</f>
        <v>0</v>
      </c>
      <c r="L1039" s="30">
        <v>21</v>
      </c>
      <c r="M1039" s="30">
        <f>G1039*(1+L1039/100)</f>
        <v>0</v>
      </c>
      <c r="N1039" s="30">
        <v>0</v>
      </c>
      <c r="O1039" s="30">
        <f>ROUND(E1039*N1039,2)</f>
        <v>0</v>
      </c>
      <c r="P1039" s="30">
        <v>0</v>
      </c>
      <c r="Q1039" s="30">
        <f>ROUND(E1039*P1039,2)</f>
        <v>0</v>
      </c>
      <c r="R1039" s="30"/>
      <c r="S1039" s="30" t="s">
        <v>587</v>
      </c>
      <c r="T1039" s="49" t="s">
        <v>330</v>
      </c>
      <c r="U1039" s="35">
        <v>0</v>
      </c>
      <c r="V1039" s="35">
        <f>ROUND(E1039*U1039,2)</f>
        <v>0</v>
      </c>
      <c r="W1039" s="35"/>
      <c r="X1039" s="49"/>
      <c r="Y1039" s="52"/>
      <c r="Z1039" s="52"/>
      <c r="AA1039" s="52"/>
      <c r="AB1039" s="52"/>
      <c r="AC1039" s="52"/>
      <c r="AD1039" s="52"/>
      <c r="AE1039" s="52"/>
      <c r="AF1039" s="52"/>
      <c r="AG1039" s="52" t="s">
        <v>354</v>
      </c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  <c r="BG1039" s="52"/>
      <c r="BH1039" s="52"/>
    </row>
    <row r="1040" spans="1:60" outlineLevel="1" x14ac:dyDescent="0.2">
      <c r="A1040" s="31"/>
      <c r="B1040" s="32"/>
      <c r="C1040" s="292" t="s">
        <v>1121</v>
      </c>
      <c r="D1040" s="293"/>
      <c r="E1040" s="293"/>
      <c r="F1040" s="293"/>
      <c r="G1040" s="293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52"/>
      <c r="Z1040" s="52"/>
      <c r="AA1040" s="52"/>
      <c r="AB1040" s="52"/>
      <c r="AC1040" s="52"/>
      <c r="AD1040" s="52"/>
      <c r="AE1040" s="52"/>
      <c r="AF1040" s="52"/>
      <c r="AG1040" s="52" t="s">
        <v>642</v>
      </c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  <c r="BG1040" s="52"/>
      <c r="BH1040" s="52"/>
    </row>
    <row r="1041" spans="1:60" outlineLevel="1" x14ac:dyDescent="0.2">
      <c r="A1041" s="31"/>
      <c r="B1041" s="32"/>
      <c r="C1041" s="294" t="s">
        <v>1122</v>
      </c>
      <c r="D1041" s="295"/>
      <c r="E1041" s="295"/>
      <c r="F1041" s="295"/>
      <c r="G1041" s="29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52"/>
      <c r="Z1041" s="52"/>
      <c r="AA1041" s="52"/>
      <c r="AB1041" s="52"/>
      <c r="AC1041" s="52"/>
      <c r="AD1041" s="52"/>
      <c r="AE1041" s="52"/>
      <c r="AF1041" s="52"/>
      <c r="AG1041" s="52" t="s">
        <v>642</v>
      </c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  <c r="BG1041" s="52"/>
      <c r="BH1041" s="52"/>
    </row>
    <row r="1042" spans="1:60" outlineLevel="1" x14ac:dyDescent="0.2">
      <c r="A1042" s="31"/>
      <c r="B1042" s="32"/>
      <c r="C1042" s="294" t="s">
        <v>1123</v>
      </c>
      <c r="D1042" s="295"/>
      <c r="E1042" s="295"/>
      <c r="F1042" s="295"/>
      <c r="G1042" s="29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52"/>
      <c r="Z1042" s="52"/>
      <c r="AA1042" s="52"/>
      <c r="AB1042" s="52"/>
      <c r="AC1042" s="52"/>
      <c r="AD1042" s="52"/>
      <c r="AE1042" s="52"/>
      <c r="AF1042" s="52"/>
      <c r="AG1042" s="52" t="s">
        <v>642</v>
      </c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  <c r="BG1042" s="52"/>
      <c r="BH1042" s="52"/>
    </row>
    <row r="1043" spans="1:60" outlineLevel="1" x14ac:dyDescent="0.2">
      <c r="A1043" s="31"/>
      <c r="B1043" s="32"/>
      <c r="C1043" s="294" t="s">
        <v>1124</v>
      </c>
      <c r="D1043" s="295"/>
      <c r="E1043" s="295"/>
      <c r="F1043" s="295"/>
      <c r="G1043" s="29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52"/>
      <c r="Z1043" s="52"/>
      <c r="AA1043" s="52"/>
      <c r="AB1043" s="52"/>
      <c r="AC1043" s="52"/>
      <c r="AD1043" s="52"/>
      <c r="AE1043" s="52"/>
      <c r="AF1043" s="52"/>
      <c r="AG1043" s="52" t="s">
        <v>642</v>
      </c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  <c r="BG1043" s="52"/>
      <c r="BH1043" s="52"/>
    </row>
    <row r="1044" spans="1:60" outlineLevel="1" x14ac:dyDescent="0.2">
      <c r="A1044" s="31"/>
      <c r="B1044" s="32"/>
      <c r="C1044" s="294" t="s">
        <v>1134</v>
      </c>
      <c r="D1044" s="295"/>
      <c r="E1044" s="295"/>
      <c r="F1044" s="295"/>
      <c r="G1044" s="29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52"/>
      <c r="Z1044" s="52"/>
      <c r="AA1044" s="52"/>
      <c r="AB1044" s="52"/>
      <c r="AC1044" s="52"/>
      <c r="AD1044" s="52"/>
      <c r="AE1044" s="52"/>
      <c r="AF1044" s="52"/>
      <c r="AG1044" s="52" t="s">
        <v>642</v>
      </c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  <c r="BG1044" s="52"/>
      <c r="BH1044" s="52"/>
    </row>
    <row r="1045" spans="1:60" outlineLevel="1" x14ac:dyDescent="0.2">
      <c r="A1045" s="31"/>
      <c r="B1045" s="32"/>
      <c r="C1045" s="294" t="s">
        <v>1135</v>
      </c>
      <c r="D1045" s="295"/>
      <c r="E1045" s="295"/>
      <c r="F1045" s="295"/>
      <c r="G1045" s="29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52"/>
      <c r="Z1045" s="52"/>
      <c r="AA1045" s="52"/>
      <c r="AB1045" s="52"/>
      <c r="AC1045" s="52"/>
      <c r="AD1045" s="52"/>
      <c r="AE1045" s="52"/>
      <c r="AF1045" s="52"/>
      <c r="AG1045" s="52" t="s">
        <v>642</v>
      </c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2"/>
    </row>
    <row r="1046" spans="1:60" outlineLevel="1" x14ac:dyDescent="0.2">
      <c r="A1046" s="31"/>
      <c r="B1046" s="32"/>
      <c r="C1046" s="294" t="s">
        <v>1136</v>
      </c>
      <c r="D1046" s="295"/>
      <c r="E1046" s="295"/>
      <c r="F1046" s="295"/>
      <c r="G1046" s="29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52"/>
      <c r="Z1046" s="52"/>
      <c r="AA1046" s="52"/>
      <c r="AB1046" s="52"/>
      <c r="AC1046" s="52"/>
      <c r="AD1046" s="52"/>
      <c r="AE1046" s="52"/>
      <c r="AF1046" s="52"/>
      <c r="AG1046" s="52" t="s">
        <v>642</v>
      </c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  <c r="BG1046" s="52"/>
      <c r="BH1046" s="52"/>
    </row>
    <row r="1047" spans="1:60" outlineLevel="1" x14ac:dyDescent="0.2">
      <c r="A1047" s="31"/>
      <c r="B1047" s="32"/>
      <c r="C1047" s="294" t="s">
        <v>1126</v>
      </c>
      <c r="D1047" s="295"/>
      <c r="E1047" s="295"/>
      <c r="F1047" s="295"/>
      <c r="G1047" s="29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52"/>
      <c r="Z1047" s="52"/>
      <c r="AA1047" s="52"/>
      <c r="AB1047" s="52"/>
      <c r="AC1047" s="52"/>
      <c r="AD1047" s="52"/>
      <c r="AE1047" s="52"/>
      <c r="AF1047" s="52"/>
      <c r="AG1047" s="52" t="s">
        <v>642</v>
      </c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  <c r="BG1047" s="52"/>
      <c r="BH1047" s="52"/>
    </row>
    <row r="1048" spans="1:60" outlineLevel="1" x14ac:dyDescent="0.2">
      <c r="A1048" s="31"/>
      <c r="B1048" s="32"/>
      <c r="C1048" s="294" t="s">
        <v>1127</v>
      </c>
      <c r="D1048" s="295"/>
      <c r="E1048" s="295"/>
      <c r="F1048" s="295"/>
      <c r="G1048" s="29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52"/>
      <c r="Z1048" s="52"/>
      <c r="AA1048" s="52"/>
      <c r="AB1048" s="52"/>
      <c r="AC1048" s="52"/>
      <c r="AD1048" s="52"/>
      <c r="AE1048" s="52"/>
      <c r="AF1048" s="52"/>
      <c r="AG1048" s="52" t="s">
        <v>642</v>
      </c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  <c r="BG1048" s="52"/>
      <c r="BH1048" s="52"/>
    </row>
    <row r="1049" spans="1:60" outlineLevel="1" x14ac:dyDescent="0.2">
      <c r="A1049" s="31"/>
      <c r="B1049" s="32"/>
      <c r="C1049" s="230" t="s">
        <v>1109</v>
      </c>
      <c r="D1049" s="33"/>
      <c r="E1049" s="34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52"/>
      <c r="Z1049" s="52"/>
      <c r="AA1049" s="52"/>
      <c r="AB1049" s="52"/>
      <c r="AC1049" s="52"/>
      <c r="AD1049" s="52"/>
      <c r="AE1049" s="52"/>
      <c r="AF1049" s="52"/>
      <c r="AG1049" s="52" t="s">
        <v>358</v>
      </c>
      <c r="AH1049" s="52">
        <v>0</v>
      </c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  <c r="BG1049" s="52"/>
      <c r="BH1049" s="52"/>
    </row>
    <row r="1050" spans="1:60" outlineLevel="1" x14ac:dyDescent="0.2">
      <c r="A1050" s="31"/>
      <c r="B1050" s="32"/>
      <c r="C1050" s="230" t="s">
        <v>1137</v>
      </c>
      <c r="D1050" s="33"/>
      <c r="E1050" s="34">
        <v>1</v>
      </c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52"/>
      <c r="Z1050" s="52"/>
      <c r="AA1050" s="52"/>
      <c r="AB1050" s="52"/>
      <c r="AC1050" s="52"/>
      <c r="AD1050" s="52"/>
      <c r="AE1050" s="52"/>
      <c r="AF1050" s="52"/>
      <c r="AG1050" s="52" t="s">
        <v>358</v>
      </c>
      <c r="AH1050" s="52">
        <v>0</v>
      </c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  <c r="BG1050" s="52"/>
      <c r="BH1050" s="52"/>
    </row>
    <row r="1051" spans="1:60" ht="33.75" outlineLevel="1" x14ac:dyDescent="0.2">
      <c r="A1051" s="24">
        <v>142</v>
      </c>
      <c r="B1051" s="25" t="s">
        <v>1138</v>
      </c>
      <c r="C1051" s="26" t="s">
        <v>1139</v>
      </c>
      <c r="D1051" s="27" t="s">
        <v>456</v>
      </c>
      <c r="E1051" s="28">
        <v>64.706249999999997</v>
      </c>
      <c r="F1051" s="29"/>
      <c r="G1051" s="30">
        <f>ROUND(E1051*F1051,2)</f>
        <v>0</v>
      </c>
      <c r="H1051" s="29"/>
      <c r="I1051" s="30">
        <f>ROUND(E1051*H1051,2)</f>
        <v>0</v>
      </c>
      <c r="J1051" s="29"/>
      <c r="K1051" s="30">
        <f>ROUND(E1051*J1051,2)</f>
        <v>0</v>
      </c>
      <c r="L1051" s="30">
        <v>21</v>
      </c>
      <c r="M1051" s="30">
        <f>G1051*(1+L1051/100)</f>
        <v>0</v>
      </c>
      <c r="N1051" s="30">
        <v>3.0400000000000002E-3</v>
      </c>
      <c r="O1051" s="30">
        <f>ROUND(E1051*N1051,2)</f>
        <v>0.2</v>
      </c>
      <c r="P1051" s="30">
        <v>0</v>
      </c>
      <c r="Q1051" s="30">
        <f>ROUND(E1051*P1051,2)</f>
        <v>0</v>
      </c>
      <c r="R1051" s="30" t="s">
        <v>489</v>
      </c>
      <c r="S1051" s="30" t="s">
        <v>329</v>
      </c>
      <c r="T1051" s="49" t="s">
        <v>330</v>
      </c>
      <c r="U1051" s="35">
        <v>0</v>
      </c>
      <c r="V1051" s="35">
        <f>ROUND(E1051*U1051,2)</f>
        <v>0</v>
      </c>
      <c r="W1051" s="35"/>
      <c r="X1051" s="50"/>
      <c r="Y1051" s="52"/>
      <c r="Z1051" s="52"/>
      <c r="AA1051" s="52"/>
      <c r="AB1051" s="52"/>
      <c r="AC1051" s="52"/>
      <c r="AD1051" s="52"/>
      <c r="AE1051" s="52"/>
      <c r="AF1051" s="52"/>
      <c r="AG1051" s="52" t="s">
        <v>490</v>
      </c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  <c r="BG1051" s="52"/>
      <c r="BH1051" s="52"/>
    </row>
    <row r="1052" spans="1:60" outlineLevel="1" x14ac:dyDescent="0.2">
      <c r="A1052" s="31"/>
      <c r="B1052" s="32"/>
      <c r="C1052" s="230" t="s">
        <v>1109</v>
      </c>
      <c r="D1052" s="33"/>
      <c r="E1052" s="34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52"/>
      <c r="Z1052" s="52"/>
      <c r="AA1052" s="52"/>
      <c r="AB1052" s="52"/>
      <c r="AC1052" s="52"/>
      <c r="AD1052" s="52"/>
      <c r="AE1052" s="52"/>
      <c r="AF1052" s="52"/>
      <c r="AG1052" s="52" t="s">
        <v>358</v>
      </c>
      <c r="AH1052" s="52">
        <v>0</v>
      </c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  <c r="BG1052" s="52"/>
      <c r="BH1052" s="52"/>
    </row>
    <row r="1053" spans="1:60" ht="22.5" outlineLevel="1" x14ac:dyDescent="0.2">
      <c r="A1053" s="31"/>
      <c r="B1053" s="32"/>
      <c r="C1053" s="230" t="s">
        <v>1140</v>
      </c>
      <c r="D1053" s="33"/>
      <c r="E1053" s="34">
        <v>50.225000000000001</v>
      </c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52"/>
      <c r="Z1053" s="52"/>
      <c r="AA1053" s="52"/>
      <c r="AB1053" s="52"/>
      <c r="AC1053" s="52"/>
      <c r="AD1053" s="52"/>
      <c r="AE1053" s="52"/>
      <c r="AF1053" s="52"/>
      <c r="AG1053" s="52" t="s">
        <v>358</v>
      </c>
      <c r="AH1053" s="52">
        <v>0</v>
      </c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  <c r="BG1053" s="52"/>
      <c r="BH1053" s="52"/>
    </row>
    <row r="1054" spans="1:60" outlineLevel="1" x14ac:dyDescent="0.2">
      <c r="A1054" s="31"/>
      <c r="B1054" s="32"/>
      <c r="C1054" s="230" t="s">
        <v>1141</v>
      </c>
      <c r="D1054" s="33"/>
      <c r="E1054" s="34">
        <v>11.4</v>
      </c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52"/>
      <c r="Z1054" s="52"/>
      <c r="AA1054" s="52"/>
      <c r="AB1054" s="52"/>
      <c r="AC1054" s="52"/>
      <c r="AD1054" s="52"/>
      <c r="AE1054" s="52"/>
      <c r="AF1054" s="52"/>
      <c r="AG1054" s="52" t="s">
        <v>358</v>
      </c>
      <c r="AH1054" s="52">
        <v>0</v>
      </c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  <c r="BG1054" s="52"/>
      <c r="BH1054" s="52"/>
    </row>
    <row r="1055" spans="1:60" outlineLevel="1" x14ac:dyDescent="0.2">
      <c r="A1055" s="31"/>
      <c r="B1055" s="32"/>
      <c r="C1055" s="231" t="s">
        <v>1142</v>
      </c>
      <c r="D1055" s="77"/>
      <c r="E1055" s="78">
        <v>3.0812499999999998</v>
      </c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52"/>
      <c r="Z1055" s="52"/>
      <c r="AA1055" s="52"/>
      <c r="AB1055" s="52"/>
      <c r="AC1055" s="52"/>
      <c r="AD1055" s="52"/>
      <c r="AE1055" s="52"/>
      <c r="AF1055" s="52"/>
      <c r="AG1055" s="52" t="s">
        <v>358</v>
      </c>
      <c r="AH1055" s="52">
        <v>4</v>
      </c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  <c r="BB1055" s="52"/>
      <c r="BC1055" s="52"/>
      <c r="BD1055" s="52"/>
      <c r="BE1055" s="52"/>
      <c r="BF1055" s="52"/>
      <c r="BG1055" s="52"/>
      <c r="BH1055" s="52"/>
    </row>
    <row r="1056" spans="1:60" outlineLevel="1" x14ac:dyDescent="0.2">
      <c r="A1056" s="31"/>
      <c r="B1056" s="32"/>
      <c r="C1056" s="231" t="s">
        <v>492</v>
      </c>
      <c r="D1056" s="77"/>
      <c r="E1056" s="78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52"/>
      <c r="Z1056" s="52"/>
      <c r="AA1056" s="52"/>
      <c r="AB1056" s="52"/>
      <c r="AC1056" s="52"/>
      <c r="AD1056" s="52"/>
      <c r="AE1056" s="52"/>
      <c r="AF1056" s="52"/>
      <c r="AG1056" s="52" t="s">
        <v>358</v>
      </c>
      <c r="AH1056" s="52">
        <v>4</v>
      </c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  <c r="BB1056" s="52"/>
      <c r="BC1056" s="52"/>
      <c r="BD1056" s="52"/>
      <c r="BE1056" s="52"/>
      <c r="BF1056" s="52"/>
      <c r="BG1056" s="52"/>
      <c r="BH1056" s="52"/>
    </row>
    <row r="1057" spans="1:60" outlineLevel="1" x14ac:dyDescent="0.2">
      <c r="A1057" s="31">
        <v>143</v>
      </c>
      <c r="B1057" s="32" t="s">
        <v>1143</v>
      </c>
      <c r="C1057" s="80" t="s">
        <v>1144</v>
      </c>
      <c r="D1057" s="81" t="s">
        <v>25</v>
      </c>
      <c r="E1057" s="82"/>
      <c r="F1057" s="83"/>
      <c r="G1057" s="35">
        <f>ROUND(E1057*F1057,2)</f>
        <v>0</v>
      </c>
      <c r="H1057" s="83"/>
      <c r="I1057" s="35">
        <f>ROUND(E1057*H1057,2)</f>
        <v>0</v>
      </c>
      <c r="J1057" s="83"/>
      <c r="K1057" s="35">
        <f>ROUND(E1057*J1057,2)</f>
        <v>0</v>
      </c>
      <c r="L1057" s="35">
        <v>21</v>
      </c>
      <c r="M1057" s="35">
        <f>G1057*(1+L1057/100)</f>
        <v>0</v>
      </c>
      <c r="N1057" s="35">
        <v>0</v>
      </c>
      <c r="O1057" s="35">
        <f>ROUND(E1057*N1057,2)</f>
        <v>0</v>
      </c>
      <c r="P1057" s="35">
        <v>0</v>
      </c>
      <c r="Q1057" s="35">
        <f>ROUND(E1057*P1057,2)</f>
        <v>0</v>
      </c>
      <c r="R1057" s="35" t="s">
        <v>1108</v>
      </c>
      <c r="S1057" s="35" t="s">
        <v>329</v>
      </c>
      <c r="T1057" s="35" t="s">
        <v>330</v>
      </c>
      <c r="U1057" s="35">
        <v>0</v>
      </c>
      <c r="V1057" s="35">
        <f>ROUND(E1057*U1057,2)</f>
        <v>0</v>
      </c>
      <c r="W1057" s="35"/>
      <c r="X1057" s="35"/>
      <c r="Y1057" s="52"/>
      <c r="Z1057" s="52"/>
      <c r="AA1057" s="52"/>
      <c r="AB1057" s="52"/>
      <c r="AC1057" s="52"/>
      <c r="AD1057" s="52"/>
      <c r="AE1057" s="52"/>
      <c r="AF1057" s="52"/>
      <c r="AG1057" s="52" t="s">
        <v>922</v>
      </c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  <c r="BG1057" s="52"/>
      <c r="BH1057" s="52"/>
    </row>
    <row r="1058" spans="1:60" outlineLevel="1" x14ac:dyDescent="0.2">
      <c r="A1058" s="31"/>
      <c r="B1058" s="32"/>
      <c r="C1058" s="290" t="s">
        <v>1003</v>
      </c>
      <c r="D1058" s="291"/>
      <c r="E1058" s="291"/>
      <c r="F1058" s="291"/>
      <c r="G1058" s="291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52"/>
      <c r="Z1058" s="52"/>
      <c r="AA1058" s="52"/>
      <c r="AB1058" s="52"/>
      <c r="AC1058" s="52"/>
      <c r="AD1058" s="52"/>
      <c r="AE1058" s="52"/>
      <c r="AF1058" s="52"/>
      <c r="AG1058" s="52" t="s">
        <v>356</v>
      </c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2"/>
    </row>
    <row r="1059" spans="1:60" x14ac:dyDescent="0.2">
      <c r="A1059" s="18" t="s">
        <v>324</v>
      </c>
      <c r="B1059" s="19" t="s">
        <v>167</v>
      </c>
      <c r="C1059" s="20" t="s">
        <v>168</v>
      </c>
      <c r="D1059" s="21"/>
      <c r="E1059" s="22"/>
      <c r="F1059" s="23"/>
      <c r="G1059" s="23">
        <f>SUMIF(AG1060:AG1481,"&lt;&gt;NOR",G1060:G1481)</f>
        <v>0</v>
      </c>
      <c r="H1059" s="23"/>
      <c r="I1059" s="23">
        <f>SUM(I1060:I1481)</f>
        <v>0</v>
      </c>
      <c r="J1059" s="23"/>
      <c r="K1059" s="23">
        <f>SUM(K1060:K1481)</f>
        <v>0</v>
      </c>
      <c r="L1059" s="23"/>
      <c r="M1059" s="23">
        <f>SUM(M1060:M1481)</f>
        <v>0</v>
      </c>
      <c r="N1059" s="23"/>
      <c r="O1059" s="23">
        <f>SUM(O1060:O1481)</f>
        <v>8.4700000000000006</v>
      </c>
      <c r="P1059" s="23"/>
      <c r="Q1059" s="23">
        <f>SUM(Q1060:Q1481)</f>
        <v>0</v>
      </c>
      <c r="R1059" s="23"/>
      <c r="S1059" s="23"/>
      <c r="T1059" s="46"/>
      <c r="U1059" s="47"/>
      <c r="V1059" s="47">
        <f>SUM(V1060:V1481)</f>
        <v>329.75</v>
      </c>
      <c r="W1059" s="47"/>
      <c r="X1059" s="46"/>
      <c r="AG1059" t="s">
        <v>325</v>
      </c>
    </row>
    <row r="1060" spans="1:60" ht="22.5" outlineLevel="1" x14ac:dyDescent="0.2">
      <c r="A1060" s="24">
        <v>144</v>
      </c>
      <c r="B1060" s="25" t="s">
        <v>1145</v>
      </c>
      <c r="C1060" s="26" t="s">
        <v>1146</v>
      </c>
      <c r="D1060" s="27" t="s">
        <v>380</v>
      </c>
      <c r="E1060" s="28">
        <v>361.97</v>
      </c>
      <c r="F1060" s="29"/>
      <c r="G1060" s="30">
        <f>ROUND(E1060*F1060,2)</f>
        <v>0</v>
      </c>
      <c r="H1060" s="29"/>
      <c r="I1060" s="30">
        <f>ROUND(E1060*H1060,2)</f>
        <v>0</v>
      </c>
      <c r="J1060" s="29"/>
      <c r="K1060" s="30">
        <f>ROUND(E1060*J1060,2)</f>
        <v>0</v>
      </c>
      <c r="L1060" s="30">
        <v>21</v>
      </c>
      <c r="M1060" s="30">
        <f>G1060*(1+L1060/100)</f>
        <v>0</v>
      </c>
      <c r="N1060" s="30">
        <v>6.4700000000000001E-3</v>
      </c>
      <c r="O1060" s="30">
        <f>ROUND(E1060*N1060,2)</f>
        <v>2.34</v>
      </c>
      <c r="P1060" s="30">
        <v>0</v>
      </c>
      <c r="Q1060" s="30">
        <f>ROUND(E1060*P1060,2)</f>
        <v>0</v>
      </c>
      <c r="R1060" s="30" t="s">
        <v>1147</v>
      </c>
      <c r="S1060" s="30" t="s">
        <v>329</v>
      </c>
      <c r="T1060" s="49" t="s">
        <v>330</v>
      </c>
      <c r="U1060" s="35">
        <v>0.91100000000000003</v>
      </c>
      <c r="V1060" s="35">
        <f>ROUND(E1060*U1060,2)</f>
        <v>329.75</v>
      </c>
      <c r="W1060" s="35"/>
      <c r="X1060" s="50"/>
      <c r="Y1060" s="52"/>
      <c r="Z1060" s="52"/>
      <c r="AA1060" s="52"/>
      <c r="AB1060" s="52"/>
      <c r="AC1060" s="52"/>
      <c r="AD1060" s="52"/>
      <c r="AE1060" s="52"/>
      <c r="AF1060" s="52"/>
      <c r="AG1060" s="52" t="s">
        <v>354</v>
      </c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  <c r="BG1060" s="52"/>
      <c r="BH1060" s="52"/>
    </row>
    <row r="1061" spans="1:60" outlineLevel="1" x14ac:dyDescent="0.2">
      <c r="A1061" s="31"/>
      <c r="B1061" s="32"/>
      <c r="C1061" s="288" t="s">
        <v>1148</v>
      </c>
      <c r="D1061" s="289"/>
      <c r="E1061" s="289"/>
      <c r="F1061" s="289"/>
      <c r="G1061" s="289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52"/>
      <c r="Z1061" s="52"/>
      <c r="AA1061" s="52"/>
      <c r="AB1061" s="52"/>
      <c r="AC1061" s="52"/>
      <c r="AD1061" s="52"/>
      <c r="AE1061" s="52"/>
      <c r="AF1061" s="52"/>
      <c r="AG1061" s="52" t="s">
        <v>356</v>
      </c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  <c r="BG1061" s="52"/>
      <c r="BH1061" s="52"/>
    </row>
    <row r="1062" spans="1:60" outlineLevel="1" x14ac:dyDescent="0.2">
      <c r="A1062" s="31"/>
      <c r="B1062" s="32"/>
      <c r="C1062" s="230" t="s">
        <v>512</v>
      </c>
      <c r="D1062" s="33"/>
      <c r="E1062" s="34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52"/>
      <c r="Z1062" s="52"/>
      <c r="AA1062" s="52"/>
      <c r="AB1062" s="52"/>
      <c r="AC1062" s="52"/>
      <c r="AD1062" s="52"/>
      <c r="AE1062" s="52"/>
      <c r="AF1062" s="52"/>
      <c r="AG1062" s="52" t="s">
        <v>358</v>
      </c>
      <c r="AH1062" s="52">
        <v>0</v>
      </c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  <c r="BB1062" s="52"/>
      <c r="BC1062" s="52"/>
      <c r="BD1062" s="52"/>
      <c r="BE1062" s="52"/>
      <c r="BF1062" s="52"/>
      <c r="BG1062" s="52"/>
      <c r="BH1062" s="52"/>
    </row>
    <row r="1063" spans="1:60" outlineLevel="1" x14ac:dyDescent="0.2">
      <c r="A1063" s="31"/>
      <c r="B1063" s="32"/>
      <c r="C1063" s="230" t="s">
        <v>1149</v>
      </c>
      <c r="D1063" s="33"/>
      <c r="E1063" s="34">
        <v>121.84</v>
      </c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52"/>
      <c r="Z1063" s="52"/>
      <c r="AA1063" s="52"/>
      <c r="AB1063" s="52"/>
      <c r="AC1063" s="52"/>
      <c r="AD1063" s="52"/>
      <c r="AE1063" s="52"/>
      <c r="AF1063" s="52"/>
      <c r="AG1063" s="52" t="s">
        <v>358</v>
      </c>
      <c r="AH1063" s="52">
        <v>0</v>
      </c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  <c r="BB1063" s="52"/>
      <c r="BC1063" s="52"/>
      <c r="BD1063" s="52"/>
      <c r="BE1063" s="52"/>
      <c r="BF1063" s="52"/>
      <c r="BG1063" s="52"/>
      <c r="BH1063" s="52"/>
    </row>
    <row r="1064" spans="1:60" outlineLevel="1" x14ac:dyDescent="0.2">
      <c r="A1064" s="31"/>
      <c r="B1064" s="32"/>
      <c r="C1064" s="230" t="s">
        <v>1150</v>
      </c>
      <c r="D1064" s="33"/>
      <c r="E1064" s="34">
        <v>46.68</v>
      </c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52"/>
      <c r="Z1064" s="52"/>
      <c r="AA1064" s="52"/>
      <c r="AB1064" s="52"/>
      <c r="AC1064" s="52"/>
      <c r="AD1064" s="52"/>
      <c r="AE1064" s="52"/>
      <c r="AF1064" s="52"/>
      <c r="AG1064" s="52" t="s">
        <v>358</v>
      </c>
      <c r="AH1064" s="52">
        <v>0</v>
      </c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  <c r="BB1064" s="52"/>
      <c r="BC1064" s="52"/>
      <c r="BD1064" s="52"/>
      <c r="BE1064" s="52"/>
      <c r="BF1064" s="52"/>
      <c r="BG1064" s="52"/>
      <c r="BH1064" s="52"/>
    </row>
    <row r="1065" spans="1:60" outlineLevel="1" x14ac:dyDescent="0.2">
      <c r="A1065" s="31"/>
      <c r="B1065" s="32"/>
      <c r="C1065" s="230" t="s">
        <v>1151</v>
      </c>
      <c r="D1065" s="33"/>
      <c r="E1065" s="34">
        <v>193.45</v>
      </c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52"/>
      <c r="Z1065" s="52"/>
      <c r="AA1065" s="52"/>
      <c r="AB1065" s="52"/>
      <c r="AC1065" s="52"/>
      <c r="AD1065" s="52"/>
      <c r="AE1065" s="52"/>
      <c r="AF1065" s="52"/>
      <c r="AG1065" s="52" t="s">
        <v>358</v>
      </c>
      <c r="AH1065" s="52">
        <v>0</v>
      </c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  <c r="BB1065" s="52"/>
      <c r="BC1065" s="52"/>
      <c r="BD1065" s="52"/>
      <c r="BE1065" s="52"/>
      <c r="BF1065" s="52"/>
      <c r="BG1065" s="52"/>
      <c r="BH1065" s="52"/>
    </row>
    <row r="1066" spans="1:60" outlineLevel="1" x14ac:dyDescent="0.2">
      <c r="A1066" s="24">
        <v>145</v>
      </c>
      <c r="B1066" s="25" t="s">
        <v>1152</v>
      </c>
      <c r="C1066" s="26" t="s">
        <v>1153</v>
      </c>
      <c r="D1066" s="27" t="s">
        <v>640</v>
      </c>
      <c r="E1066" s="28">
        <v>1</v>
      </c>
      <c r="F1066" s="29"/>
      <c r="G1066" s="30">
        <f>ROUND(E1066*F1066,2)</f>
        <v>0</v>
      </c>
      <c r="H1066" s="29"/>
      <c r="I1066" s="30">
        <f>ROUND(E1066*H1066,2)</f>
        <v>0</v>
      </c>
      <c r="J1066" s="29"/>
      <c r="K1066" s="30">
        <f>ROUND(E1066*J1066,2)</f>
        <v>0</v>
      </c>
      <c r="L1066" s="30">
        <v>21</v>
      </c>
      <c r="M1066" s="30">
        <f>G1066*(1+L1066/100)</f>
        <v>0</v>
      </c>
      <c r="N1066" s="30">
        <v>0</v>
      </c>
      <c r="O1066" s="30">
        <f>ROUND(E1066*N1066,2)</f>
        <v>0</v>
      </c>
      <c r="P1066" s="30">
        <v>0</v>
      </c>
      <c r="Q1066" s="30">
        <f>ROUND(E1066*P1066,2)</f>
        <v>0</v>
      </c>
      <c r="R1066" s="30"/>
      <c r="S1066" s="30" t="s">
        <v>587</v>
      </c>
      <c r="T1066" s="49" t="s">
        <v>330</v>
      </c>
      <c r="U1066" s="35">
        <v>0</v>
      </c>
      <c r="V1066" s="35">
        <f>ROUND(E1066*U1066,2)</f>
        <v>0</v>
      </c>
      <c r="W1066" s="35"/>
      <c r="X1066" s="50"/>
      <c r="Y1066" s="52"/>
      <c r="Z1066" s="52"/>
      <c r="AA1066" s="52"/>
      <c r="AB1066" s="52"/>
      <c r="AC1066" s="52"/>
      <c r="AD1066" s="52"/>
      <c r="AE1066" s="52"/>
      <c r="AF1066" s="52"/>
      <c r="AG1066" s="52" t="s">
        <v>354</v>
      </c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  <c r="BB1066" s="52"/>
      <c r="BC1066" s="52"/>
      <c r="BD1066" s="52"/>
      <c r="BE1066" s="52"/>
      <c r="BF1066" s="52"/>
      <c r="BG1066" s="52"/>
      <c r="BH1066" s="52"/>
    </row>
    <row r="1067" spans="1:60" outlineLevel="1" x14ac:dyDescent="0.2">
      <c r="A1067" s="31"/>
      <c r="B1067" s="32"/>
      <c r="C1067" s="292" t="s">
        <v>1154</v>
      </c>
      <c r="D1067" s="293"/>
      <c r="E1067" s="293"/>
      <c r="F1067" s="293"/>
      <c r="G1067" s="293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52"/>
      <c r="Z1067" s="52"/>
      <c r="AA1067" s="52"/>
      <c r="AB1067" s="52"/>
      <c r="AC1067" s="52"/>
      <c r="AD1067" s="52"/>
      <c r="AE1067" s="52"/>
      <c r="AF1067" s="52"/>
      <c r="AG1067" s="52" t="s">
        <v>642</v>
      </c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  <c r="AU1067" s="52"/>
      <c r="AV1067" s="52"/>
      <c r="AW1067" s="52"/>
      <c r="AX1067" s="52"/>
      <c r="AY1067" s="52"/>
      <c r="AZ1067" s="52"/>
      <c r="BA1067" s="52"/>
      <c r="BB1067" s="52"/>
      <c r="BC1067" s="52"/>
      <c r="BD1067" s="52"/>
      <c r="BE1067" s="52"/>
      <c r="BF1067" s="52"/>
      <c r="BG1067" s="52"/>
      <c r="BH1067" s="52"/>
    </row>
    <row r="1068" spans="1:60" outlineLevel="1" x14ac:dyDescent="0.2">
      <c r="A1068" s="31"/>
      <c r="B1068" s="32"/>
      <c r="C1068" s="294" t="s">
        <v>1155</v>
      </c>
      <c r="D1068" s="295"/>
      <c r="E1068" s="295"/>
      <c r="F1068" s="295"/>
      <c r="G1068" s="29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52"/>
      <c r="Z1068" s="52"/>
      <c r="AA1068" s="52"/>
      <c r="AB1068" s="52"/>
      <c r="AC1068" s="52"/>
      <c r="AD1068" s="52"/>
      <c r="AE1068" s="52"/>
      <c r="AF1068" s="52"/>
      <c r="AG1068" s="52" t="s">
        <v>642</v>
      </c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2"/>
      <c r="AV1068" s="52"/>
      <c r="AW1068" s="52"/>
      <c r="AX1068" s="52"/>
      <c r="AY1068" s="52"/>
      <c r="AZ1068" s="52"/>
      <c r="BA1068" s="52"/>
      <c r="BB1068" s="52"/>
      <c r="BC1068" s="52"/>
      <c r="BD1068" s="52"/>
      <c r="BE1068" s="52"/>
      <c r="BF1068" s="52"/>
      <c r="BG1068" s="52"/>
      <c r="BH1068" s="52"/>
    </row>
    <row r="1069" spans="1:60" outlineLevel="1" x14ac:dyDescent="0.2">
      <c r="A1069" s="31"/>
      <c r="B1069" s="32"/>
      <c r="C1069" s="294" t="s">
        <v>742</v>
      </c>
      <c r="D1069" s="295"/>
      <c r="E1069" s="295"/>
      <c r="F1069" s="295"/>
      <c r="G1069" s="29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52"/>
      <c r="Z1069" s="52"/>
      <c r="AA1069" s="52"/>
      <c r="AB1069" s="52"/>
      <c r="AC1069" s="52"/>
      <c r="AD1069" s="52"/>
      <c r="AE1069" s="52"/>
      <c r="AF1069" s="52"/>
      <c r="AG1069" s="52" t="s">
        <v>642</v>
      </c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2"/>
      <c r="AV1069" s="52"/>
      <c r="AW1069" s="52"/>
      <c r="AX1069" s="52"/>
      <c r="AY1069" s="52"/>
      <c r="AZ1069" s="52"/>
      <c r="BA1069" s="52"/>
      <c r="BB1069" s="52"/>
      <c r="BC1069" s="52"/>
      <c r="BD1069" s="52"/>
      <c r="BE1069" s="52"/>
      <c r="BF1069" s="52"/>
      <c r="BG1069" s="52"/>
      <c r="BH1069" s="52"/>
    </row>
    <row r="1070" spans="1:60" outlineLevel="1" x14ac:dyDescent="0.2">
      <c r="A1070" s="31"/>
      <c r="B1070" s="32"/>
      <c r="C1070" s="294" t="s">
        <v>1156</v>
      </c>
      <c r="D1070" s="295"/>
      <c r="E1070" s="295"/>
      <c r="F1070" s="295"/>
      <c r="G1070" s="29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52"/>
      <c r="Z1070" s="52"/>
      <c r="AA1070" s="52"/>
      <c r="AB1070" s="52"/>
      <c r="AC1070" s="52"/>
      <c r="AD1070" s="52"/>
      <c r="AE1070" s="52"/>
      <c r="AF1070" s="52"/>
      <c r="AG1070" s="52" t="s">
        <v>642</v>
      </c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2"/>
      <c r="AV1070" s="52"/>
      <c r="AW1070" s="52"/>
      <c r="AX1070" s="52"/>
      <c r="AY1070" s="52"/>
      <c r="AZ1070" s="52"/>
      <c r="BA1070" s="52"/>
      <c r="BB1070" s="52"/>
      <c r="BC1070" s="52"/>
      <c r="BD1070" s="52"/>
      <c r="BE1070" s="52"/>
      <c r="BF1070" s="52"/>
      <c r="BG1070" s="52"/>
      <c r="BH1070" s="52"/>
    </row>
    <row r="1071" spans="1:60" outlineLevel="1" x14ac:dyDescent="0.2">
      <c r="A1071" s="31"/>
      <c r="B1071" s="32"/>
      <c r="C1071" s="294" t="s">
        <v>1157</v>
      </c>
      <c r="D1071" s="295"/>
      <c r="E1071" s="295"/>
      <c r="F1071" s="295"/>
      <c r="G1071" s="29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52"/>
      <c r="Z1071" s="52"/>
      <c r="AA1071" s="52"/>
      <c r="AB1071" s="52"/>
      <c r="AC1071" s="52"/>
      <c r="AD1071" s="52"/>
      <c r="AE1071" s="52"/>
      <c r="AF1071" s="52"/>
      <c r="AG1071" s="52" t="s">
        <v>642</v>
      </c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2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2"/>
    </row>
    <row r="1072" spans="1:60" outlineLevel="1" x14ac:dyDescent="0.2">
      <c r="A1072" s="31"/>
      <c r="B1072" s="32"/>
      <c r="C1072" s="294" t="s">
        <v>1158</v>
      </c>
      <c r="D1072" s="295"/>
      <c r="E1072" s="295"/>
      <c r="F1072" s="295"/>
      <c r="G1072" s="29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52"/>
      <c r="Z1072" s="52"/>
      <c r="AA1072" s="52"/>
      <c r="AB1072" s="52"/>
      <c r="AC1072" s="52"/>
      <c r="AD1072" s="52"/>
      <c r="AE1072" s="52"/>
      <c r="AF1072" s="52"/>
      <c r="AG1072" s="52" t="s">
        <v>642</v>
      </c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2"/>
      <c r="AV1072" s="52"/>
      <c r="AW1072" s="52"/>
      <c r="AX1072" s="52"/>
      <c r="AY1072" s="52"/>
      <c r="AZ1072" s="52"/>
      <c r="BA1072" s="52"/>
      <c r="BB1072" s="52"/>
      <c r="BC1072" s="52"/>
      <c r="BD1072" s="52"/>
      <c r="BE1072" s="52"/>
      <c r="BF1072" s="52"/>
      <c r="BG1072" s="52"/>
      <c r="BH1072" s="52"/>
    </row>
    <row r="1073" spans="1:60" outlineLevel="1" x14ac:dyDescent="0.2">
      <c r="A1073" s="31"/>
      <c r="B1073" s="32"/>
      <c r="C1073" s="294" t="s">
        <v>1159</v>
      </c>
      <c r="D1073" s="295"/>
      <c r="E1073" s="295"/>
      <c r="F1073" s="295"/>
      <c r="G1073" s="29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52"/>
      <c r="Z1073" s="52"/>
      <c r="AA1073" s="52"/>
      <c r="AB1073" s="52"/>
      <c r="AC1073" s="52"/>
      <c r="AD1073" s="52"/>
      <c r="AE1073" s="52"/>
      <c r="AF1073" s="52"/>
      <c r="AG1073" s="52" t="s">
        <v>642</v>
      </c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2"/>
      <c r="AV1073" s="52"/>
      <c r="AW1073" s="52"/>
      <c r="AX1073" s="52"/>
      <c r="AY1073" s="52"/>
      <c r="AZ1073" s="52"/>
      <c r="BA1073" s="52"/>
      <c r="BB1073" s="52"/>
      <c r="BC1073" s="52"/>
      <c r="BD1073" s="52"/>
      <c r="BE1073" s="52"/>
      <c r="BF1073" s="52"/>
      <c r="BG1073" s="52"/>
      <c r="BH1073" s="52"/>
    </row>
    <row r="1074" spans="1:60" outlineLevel="1" x14ac:dyDescent="0.2">
      <c r="A1074" s="31"/>
      <c r="B1074" s="32"/>
      <c r="C1074" s="294" t="s">
        <v>749</v>
      </c>
      <c r="D1074" s="295"/>
      <c r="E1074" s="295"/>
      <c r="F1074" s="295"/>
      <c r="G1074" s="29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52"/>
      <c r="Z1074" s="52"/>
      <c r="AA1074" s="52"/>
      <c r="AB1074" s="52"/>
      <c r="AC1074" s="52"/>
      <c r="AD1074" s="52"/>
      <c r="AE1074" s="52"/>
      <c r="AF1074" s="52"/>
      <c r="AG1074" s="52" t="s">
        <v>642</v>
      </c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2"/>
      <c r="AV1074" s="52"/>
      <c r="AW1074" s="52"/>
      <c r="AX1074" s="52"/>
      <c r="AY1074" s="52"/>
      <c r="AZ1074" s="52"/>
      <c r="BA1074" s="52"/>
      <c r="BB1074" s="52"/>
      <c r="BC1074" s="52"/>
      <c r="BD1074" s="52"/>
      <c r="BE1074" s="52"/>
      <c r="BF1074" s="52"/>
      <c r="BG1074" s="52"/>
      <c r="BH1074" s="52"/>
    </row>
    <row r="1075" spans="1:60" outlineLevel="1" x14ac:dyDescent="0.2">
      <c r="A1075" s="31"/>
      <c r="B1075" s="32"/>
      <c r="C1075" s="294" t="s">
        <v>1160</v>
      </c>
      <c r="D1075" s="295"/>
      <c r="E1075" s="295"/>
      <c r="F1075" s="295"/>
      <c r="G1075" s="29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52"/>
      <c r="Z1075" s="52"/>
      <c r="AA1075" s="52"/>
      <c r="AB1075" s="52"/>
      <c r="AC1075" s="52"/>
      <c r="AD1075" s="52"/>
      <c r="AE1075" s="52"/>
      <c r="AF1075" s="52"/>
      <c r="AG1075" s="52" t="s">
        <v>642</v>
      </c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52"/>
      <c r="AW1075" s="52"/>
      <c r="AX1075" s="52"/>
      <c r="AY1075" s="52"/>
      <c r="AZ1075" s="52"/>
      <c r="BA1075" s="52"/>
      <c r="BB1075" s="52"/>
      <c r="BC1075" s="52"/>
      <c r="BD1075" s="52"/>
      <c r="BE1075" s="52"/>
      <c r="BF1075" s="52"/>
      <c r="BG1075" s="52"/>
      <c r="BH1075" s="52"/>
    </row>
    <row r="1076" spans="1:60" outlineLevel="1" x14ac:dyDescent="0.2">
      <c r="A1076" s="31"/>
      <c r="B1076" s="32"/>
      <c r="C1076" s="294" t="s">
        <v>1161</v>
      </c>
      <c r="D1076" s="295"/>
      <c r="E1076" s="295"/>
      <c r="F1076" s="295"/>
      <c r="G1076" s="29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52"/>
      <c r="Z1076" s="52"/>
      <c r="AA1076" s="52"/>
      <c r="AB1076" s="52"/>
      <c r="AC1076" s="52"/>
      <c r="AD1076" s="52"/>
      <c r="AE1076" s="52"/>
      <c r="AF1076" s="52"/>
      <c r="AG1076" s="52" t="s">
        <v>642</v>
      </c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2"/>
      <c r="AV1076" s="52"/>
      <c r="AW1076" s="52"/>
      <c r="AX1076" s="52"/>
      <c r="AY1076" s="52"/>
      <c r="AZ1076" s="52"/>
      <c r="BA1076" s="52"/>
      <c r="BB1076" s="52"/>
      <c r="BC1076" s="52"/>
      <c r="BD1076" s="52"/>
      <c r="BE1076" s="52"/>
      <c r="BF1076" s="52"/>
      <c r="BG1076" s="52"/>
      <c r="BH1076" s="52"/>
    </row>
    <row r="1077" spans="1:60" outlineLevel="1" x14ac:dyDescent="0.2">
      <c r="A1077" s="31"/>
      <c r="B1077" s="32"/>
      <c r="C1077" s="294" t="s">
        <v>697</v>
      </c>
      <c r="D1077" s="295"/>
      <c r="E1077" s="295"/>
      <c r="F1077" s="295"/>
      <c r="G1077" s="29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52"/>
      <c r="Z1077" s="52"/>
      <c r="AA1077" s="52"/>
      <c r="AB1077" s="52"/>
      <c r="AC1077" s="52"/>
      <c r="AD1077" s="52"/>
      <c r="AE1077" s="52"/>
      <c r="AF1077" s="52"/>
      <c r="AG1077" s="52" t="s">
        <v>642</v>
      </c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2"/>
      <c r="AV1077" s="52"/>
      <c r="AW1077" s="52"/>
      <c r="AX1077" s="52"/>
      <c r="AY1077" s="52"/>
      <c r="AZ1077" s="52"/>
      <c r="BA1077" s="52"/>
      <c r="BB1077" s="52"/>
      <c r="BC1077" s="52"/>
      <c r="BD1077" s="52"/>
      <c r="BE1077" s="52"/>
      <c r="BF1077" s="52"/>
      <c r="BG1077" s="52"/>
      <c r="BH1077" s="52"/>
    </row>
    <row r="1078" spans="1:60" outlineLevel="1" x14ac:dyDescent="0.2">
      <c r="A1078" s="31"/>
      <c r="B1078" s="32"/>
      <c r="C1078" s="294" t="s">
        <v>698</v>
      </c>
      <c r="D1078" s="295"/>
      <c r="E1078" s="295"/>
      <c r="F1078" s="295"/>
      <c r="G1078" s="29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52"/>
      <c r="Z1078" s="52"/>
      <c r="AA1078" s="52"/>
      <c r="AB1078" s="52"/>
      <c r="AC1078" s="52"/>
      <c r="AD1078" s="52"/>
      <c r="AE1078" s="52"/>
      <c r="AF1078" s="52"/>
      <c r="AG1078" s="52" t="s">
        <v>642</v>
      </c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2"/>
      <c r="AV1078" s="52"/>
      <c r="AW1078" s="52"/>
      <c r="AX1078" s="52"/>
      <c r="AY1078" s="52"/>
      <c r="AZ1078" s="52"/>
      <c r="BA1078" s="52"/>
      <c r="BB1078" s="52"/>
      <c r="BC1078" s="52"/>
      <c r="BD1078" s="52"/>
      <c r="BE1078" s="52"/>
      <c r="BF1078" s="52"/>
      <c r="BG1078" s="52"/>
      <c r="BH1078" s="52"/>
    </row>
    <row r="1079" spans="1:60" outlineLevel="1" x14ac:dyDescent="0.2">
      <c r="A1079" s="31"/>
      <c r="B1079" s="32"/>
      <c r="C1079" s="294" t="s">
        <v>699</v>
      </c>
      <c r="D1079" s="295"/>
      <c r="E1079" s="295"/>
      <c r="F1079" s="295"/>
      <c r="G1079" s="29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52"/>
      <c r="Z1079" s="52"/>
      <c r="AA1079" s="52"/>
      <c r="AB1079" s="52"/>
      <c r="AC1079" s="52"/>
      <c r="AD1079" s="52"/>
      <c r="AE1079" s="52"/>
      <c r="AF1079" s="52"/>
      <c r="AG1079" s="52" t="s">
        <v>642</v>
      </c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2"/>
      <c r="AV1079" s="52"/>
      <c r="AW1079" s="52"/>
      <c r="AX1079" s="52"/>
      <c r="AY1079" s="52"/>
      <c r="AZ1079" s="52"/>
      <c r="BA1079" s="52"/>
      <c r="BB1079" s="52"/>
      <c r="BC1079" s="52"/>
      <c r="BD1079" s="52"/>
      <c r="BE1079" s="52"/>
      <c r="BF1079" s="52"/>
      <c r="BG1079" s="52"/>
      <c r="BH1079" s="52"/>
    </row>
    <row r="1080" spans="1:60" outlineLevel="1" x14ac:dyDescent="0.2">
      <c r="A1080" s="31"/>
      <c r="B1080" s="32"/>
      <c r="C1080" s="294" t="s">
        <v>700</v>
      </c>
      <c r="D1080" s="295"/>
      <c r="E1080" s="295"/>
      <c r="F1080" s="295"/>
      <c r="G1080" s="29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52"/>
      <c r="Z1080" s="52"/>
      <c r="AA1080" s="52"/>
      <c r="AB1080" s="52"/>
      <c r="AC1080" s="52"/>
      <c r="AD1080" s="52"/>
      <c r="AE1080" s="52"/>
      <c r="AF1080" s="52"/>
      <c r="AG1080" s="52" t="s">
        <v>642</v>
      </c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52"/>
      <c r="AW1080" s="52"/>
      <c r="AX1080" s="52"/>
      <c r="AY1080" s="52"/>
      <c r="AZ1080" s="52"/>
      <c r="BA1080" s="52"/>
      <c r="BB1080" s="52"/>
      <c r="BC1080" s="52"/>
      <c r="BD1080" s="52"/>
      <c r="BE1080" s="52"/>
      <c r="BF1080" s="52"/>
      <c r="BG1080" s="52"/>
      <c r="BH1080" s="52"/>
    </row>
    <row r="1081" spans="1:60" outlineLevel="1" x14ac:dyDescent="0.2">
      <c r="A1081" s="31"/>
      <c r="B1081" s="32"/>
      <c r="C1081" s="294" t="s">
        <v>1162</v>
      </c>
      <c r="D1081" s="295"/>
      <c r="E1081" s="295"/>
      <c r="F1081" s="295"/>
      <c r="G1081" s="29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52"/>
      <c r="Z1081" s="52"/>
      <c r="AA1081" s="52"/>
      <c r="AB1081" s="52"/>
      <c r="AC1081" s="52"/>
      <c r="AD1081" s="52"/>
      <c r="AE1081" s="52"/>
      <c r="AF1081" s="52"/>
      <c r="AG1081" s="52" t="s">
        <v>642</v>
      </c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52"/>
      <c r="AW1081" s="52"/>
      <c r="AX1081" s="52"/>
      <c r="AY1081" s="52"/>
      <c r="AZ1081" s="52"/>
      <c r="BA1081" s="52"/>
      <c r="BB1081" s="52"/>
      <c r="BC1081" s="52"/>
      <c r="BD1081" s="52"/>
      <c r="BE1081" s="52"/>
      <c r="BF1081" s="52"/>
      <c r="BG1081" s="52"/>
      <c r="BH1081" s="52"/>
    </row>
    <row r="1082" spans="1:60" outlineLevel="1" x14ac:dyDescent="0.2">
      <c r="A1082" s="31"/>
      <c r="B1082" s="32"/>
      <c r="C1082" s="294" t="s">
        <v>1163</v>
      </c>
      <c r="D1082" s="295"/>
      <c r="E1082" s="295"/>
      <c r="F1082" s="295"/>
      <c r="G1082" s="29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52"/>
      <c r="Z1082" s="52"/>
      <c r="AA1082" s="52"/>
      <c r="AB1082" s="52"/>
      <c r="AC1082" s="52"/>
      <c r="AD1082" s="52"/>
      <c r="AE1082" s="52"/>
      <c r="AF1082" s="52"/>
      <c r="AG1082" s="52" t="s">
        <v>642</v>
      </c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2"/>
      <c r="AV1082" s="52"/>
      <c r="AW1082" s="52"/>
      <c r="AX1082" s="52"/>
      <c r="AY1082" s="52"/>
      <c r="AZ1082" s="52"/>
      <c r="BA1082" s="52"/>
      <c r="BB1082" s="52"/>
      <c r="BC1082" s="52"/>
      <c r="BD1082" s="52"/>
      <c r="BE1082" s="52"/>
      <c r="BF1082" s="52"/>
      <c r="BG1082" s="52"/>
      <c r="BH1082" s="52"/>
    </row>
    <row r="1083" spans="1:60" outlineLevel="1" x14ac:dyDescent="0.2">
      <c r="A1083" s="31"/>
      <c r="B1083" s="32"/>
      <c r="C1083" s="294" t="s">
        <v>1164</v>
      </c>
      <c r="D1083" s="295"/>
      <c r="E1083" s="295"/>
      <c r="F1083" s="295"/>
      <c r="G1083" s="29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52"/>
      <c r="Z1083" s="52"/>
      <c r="AA1083" s="52"/>
      <c r="AB1083" s="52"/>
      <c r="AC1083" s="52"/>
      <c r="AD1083" s="52"/>
      <c r="AE1083" s="52"/>
      <c r="AF1083" s="52"/>
      <c r="AG1083" s="52" t="s">
        <v>642</v>
      </c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2"/>
      <c r="AV1083" s="52"/>
      <c r="AW1083" s="52"/>
      <c r="AX1083" s="52"/>
      <c r="AY1083" s="52"/>
      <c r="AZ1083" s="52"/>
      <c r="BA1083" s="52"/>
      <c r="BB1083" s="52"/>
      <c r="BC1083" s="52"/>
      <c r="BD1083" s="52"/>
      <c r="BE1083" s="52"/>
      <c r="BF1083" s="52"/>
      <c r="BG1083" s="52"/>
      <c r="BH1083" s="52"/>
    </row>
    <row r="1084" spans="1:60" outlineLevel="1" x14ac:dyDescent="0.2">
      <c r="A1084" s="31"/>
      <c r="B1084" s="32"/>
      <c r="C1084" s="294" t="s">
        <v>1165</v>
      </c>
      <c r="D1084" s="295"/>
      <c r="E1084" s="295"/>
      <c r="F1084" s="295"/>
      <c r="G1084" s="29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52"/>
      <c r="Z1084" s="52"/>
      <c r="AA1084" s="52"/>
      <c r="AB1084" s="52"/>
      <c r="AC1084" s="52"/>
      <c r="AD1084" s="52"/>
      <c r="AE1084" s="52"/>
      <c r="AF1084" s="52"/>
      <c r="AG1084" s="52" t="s">
        <v>642</v>
      </c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2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2"/>
    </row>
    <row r="1085" spans="1:60" outlineLevel="1" x14ac:dyDescent="0.2">
      <c r="A1085" s="31"/>
      <c r="B1085" s="32"/>
      <c r="C1085" s="294" t="s">
        <v>735</v>
      </c>
      <c r="D1085" s="295"/>
      <c r="E1085" s="295"/>
      <c r="F1085" s="295"/>
      <c r="G1085" s="29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52"/>
      <c r="Z1085" s="52"/>
      <c r="AA1085" s="52"/>
      <c r="AB1085" s="52"/>
      <c r="AC1085" s="52"/>
      <c r="AD1085" s="52"/>
      <c r="AE1085" s="52"/>
      <c r="AF1085" s="52"/>
      <c r="AG1085" s="52" t="s">
        <v>642</v>
      </c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2"/>
      <c r="AV1085" s="52"/>
      <c r="AW1085" s="52"/>
      <c r="AX1085" s="52"/>
      <c r="AY1085" s="52"/>
      <c r="AZ1085" s="52"/>
      <c r="BA1085" s="52"/>
      <c r="BB1085" s="52"/>
      <c r="BC1085" s="52"/>
      <c r="BD1085" s="52"/>
      <c r="BE1085" s="52"/>
      <c r="BF1085" s="52"/>
      <c r="BG1085" s="52"/>
      <c r="BH1085" s="52"/>
    </row>
    <row r="1086" spans="1:60" outlineLevel="1" x14ac:dyDescent="0.2">
      <c r="A1086" s="31"/>
      <c r="B1086" s="32"/>
      <c r="C1086" s="230" t="s">
        <v>1166</v>
      </c>
      <c r="D1086" s="33"/>
      <c r="E1086" s="34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52"/>
      <c r="Z1086" s="52"/>
      <c r="AA1086" s="52"/>
      <c r="AB1086" s="52"/>
      <c r="AC1086" s="52"/>
      <c r="AD1086" s="52"/>
      <c r="AE1086" s="52"/>
      <c r="AF1086" s="52"/>
      <c r="AG1086" s="52" t="s">
        <v>358</v>
      </c>
      <c r="AH1086" s="52">
        <v>0</v>
      </c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/>
      <c r="BB1086" s="52"/>
      <c r="BC1086" s="52"/>
      <c r="BD1086" s="52"/>
      <c r="BE1086" s="52"/>
      <c r="BF1086" s="52"/>
      <c r="BG1086" s="52"/>
      <c r="BH1086" s="52"/>
    </row>
    <row r="1087" spans="1:60" outlineLevel="1" x14ac:dyDescent="0.2">
      <c r="A1087" s="31"/>
      <c r="B1087" s="32"/>
      <c r="C1087" s="230" t="s">
        <v>1167</v>
      </c>
      <c r="D1087" s="33"/>
      <c r="E1087" s="34">
        <v>1</v>
      </c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52"/>
      <c r="Z1087" s="52"/>
      <c r="AA1087" s="52"/>
      <c r="AB1087" s="52"/>
      <c r="AC1087" s="52"/>
      <c r="AD1087" s="52"/>
      <c r="AE1087" s="52"/>
      <c r="AF1087" s="52"/>
      <c r="AG1087" s="52" t="s">
        <v>358</v>
      </c>
      <c r="AH1087" s="52">
        <v>0</v>
      </c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2"/>
      <c r="AV1087" s="52"/>
      <c r="AW1087" s="52"/>
      <c r="AX1087" s="52"/>
      <c r="AY1087" s="52"/>
      <c r="AZ1087" s="52"/>
      <c r="BA1087" s="52"/>
      <c r="BB1087" s="52"/>
      <c r="BC1087" s="52"/>
      <c r="BD1087" s="52"/>
      <c r="BE1087" s="52"/>
      <c r="BF1087" s="52"/>
      <c r="BG1087" s="52"/>
      <c r="BH1087" s="52"/>
    </row>
    <row r="1088" spans="1:60" ht="22.5" outlineLevel="1" x14ac:dyDescent="0.2">
      <c r="A1088" s="24">
        <v>146</v>
      </c>
      <c r="B1088" s="25" t="s">
        <v>1168</v>
      </c>
      <c r="C1088" s="26" t="s">
        <v>1169</v>
      </c>
      <c r="D1088" s="27" t="s">
        <v>640</v>
      </c>
      <c r="E1088" s="28">
        <v>1</v>
      </c>
      <c r="F1088" s="29"/>
      <c r="G1088" s="30">
        <f>ROUND(E1088*F1088,2)</f>
        <v>0</v>
      </c>
      <c r="H1088" s="29"/>
      <c r="I1088" s="30">
        <f>ROUND(E1088*H1088,2)</f>
        <v>0</v>
      </c>
      <c r="J1088" s="29"/>
      <c r="K1088" s="30">
        <f>ROUND(E1088*J1088,2)</f>
        <v>0</v>
      </c>
      <c r="L1088" s="30">
        <v>21</v>
      </c>
      <c r="M1088" s="30">
        <f>G1088*(1+L1088/100)</f>
        <v>0</v>
      </c>
      <c r="N1088" s="30">
        <v>0</v>
      </c>
      <c r="O1088" s="30">
        <f>ROUND(E1088*N1088,2)</f>
        <v>0</v>
      </c>
      <c r="P1088" s="30">
        <v>0</v>
      </c>
      <c r="Q1088" s="30">
        <f>ROUND(E1088*P1088,2)</f>
        <v>0</v>
      </c>
      <c r="R1088" s="30"/>
      <c r="S1088" s="30" t="s">
        <v>587</v>
      </c>
      <c r="T1088" s="49" t="s">
        <v>330</v>
      </c>
      <c r="U1088" s="35">
        <v>0</v>
      </c>
      <c r="V1088" s="35">
        <f>ROUND(E1088*U1088,2)</f>
        <v>0</v>
      </c>
      <c r="W1088" s="35"/>
      <c r="X1088" s="50"/>
      <c r="Y1088" s="52"/>
      <c r="Z1088" s="52"/>
      <c r="AA1088" s="52"/>
      <c r="AB1088" s="52"/>
      <c r="AC1088" s="52"/>
      <c r="AD1088" s="52"/>
      <c r="AE1088" s="52"/>
      <c r="AF1088" s="52"/>
      <c r="AG1088" s="52" t="s">
        <v>354</v>
      </c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2"/>
      <c r="AV1088" s="52"/>
      <c r="AW1088" s="52"/>
      <c r="AX1088" s="52"/>
      <c r="AY1088" s="52"/>
      <c r="AZ1088" s="52"/>
      <c r="BA1088" s="52"/>
      <c r="BB1088" s="52"/>
      <c r="BC1088" s="52"/>
      <c r="BD1088" s="52"/>
      <c r="BE1088" s="52"/>
      <c r="BF1088" s="52"/>
      <c r="BG1088" s="52"/>
      <c r="BH1088" s="52"/>
    </row>
    <row r="1089" spans="1:60" outlineLevel="1" x14ac:dyDescent="0.2">
      <c r="A1089" s="31"/>
      <c r="B1089" s="32"/>
      <c r="C1089" s="292" t="s">
        <v>1170</v>
      </c>
      <c r="D1089" s="293"/>
      <c r="E1089" s="293"/>
      <c r="F1089" s="293"/>
      <c r="G1089" s="293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52"/>
      <c r="Z1089" s="52"/>
      <c r="AA1089" s="52"/>
      <c r="AB1089" s="52"/>
      <c r="AC1089" s="52"/>
      <c r="AD1089" s="52"/>
      <c r="AE1089" s="52"/>
      <c r="AF1089" s="52"/>
      <c r="AG1089" s="52" t="s">
        <v>642</v>
      </c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2"/>
      <c r="AV1089" s="52"/>
      <c r="AW1089" s="52"/>
      <c r="AX1089" s="52"/>
      <c r="AY1089" s="52"/>
      <c r="AZ1089" s="52"/>
      <c r="BA1089" s="52"/>
      <c r="BB1089" s="52"/>
      <c r="BC1089" s="52"/>
      <c r="BD1089" s="52"/>
      <c r="BE1089" s="52"/>
      <c r="BF1089" s="52"/>
      <c r="BG1089" s="52"/>
      <c r="BH1089" s="52"/>
    </row>
    <row r="1090" spans="1:60" outlineLevel="1" x14ac:dyDescent="0.2">
      <c r="A1090" s="31"/>
      <c r="B1090" s="32"/>
      <c r="C1090" s="294" t="s">
        <v>740</v>
      </c>
      <c r="D1090" s="295"/>
      <c r="E1090" s="295"/>
      <c r="F1090" s="295"/>
      <c r="G1090" s="29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52"/>
      <c r="Z1090" s="52"/>
      <c r="AA1090" s="52"/>
      <c r="AB1090" s="52"/>
      <c r="AC1090" s="52"/>
      <c r="AD1090" s="52"/>
      <c r="AE1090" s="52"/>
      <c r="AF1090" s="52"/>
      <c r="AG1090" s="52" t="s">
        <v>642</v>
      </c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2"/>
      <c r="AV1090" s="52"/>
      <c r="AW1090" s="52"/>
      <c r="AX1090" s="52"/>
      <c r="AY1090" s="52"/>
      <c r="AZ1090" s="52"/>
      <c r="BA1090" s="52"/>
      <c r="BB1090" s="52"/>
      <c r="BC1090" s="52"/>
      <c r="BD1090" s="52"/>
      <c r="BE1090" s="52"/>
      <c r="BF1090" s="52"/>
      <c r="BG1090" s="52"/>
      <c r="BH1090" s="52"/>
    </row>
    <row r="1091" spans="1:60" outlineLevel="1" x14ac:dyDescent="0.2">
      <c r="A1091" s="31"/>
      <c r="B1091" s="32"/>
      <c r="C1091" s="294" t="s">
        <v>1171</v>
      </c>
      <c r="D1091" s="295"/>
      <c r="E1091" s="295"/>
      <c r="F1091" s="295"/>
      <c r="G1091" s="29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52"/>
      <c r="Z1091" s="52"/>
      <c r="AA1091" s="52"/>
      <c r="AB1091" s="52"/>
      <c r="AC1091" s="52"/>
      <c r="AD1091" s="52"/>
      <c r="AE1091" s="52"/>
      <c r="AF1091" s="52"/>
      <c r="AG1091" s="52" t="s">
        <v>642</v>
      </c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2"/>
      <c r="AV1091" s="52"/>
      <c r="AW1091" s="52"/>
      <c r="AX1091" s="52"/>
      <c r="AY1091" s="52"/>
      <c r="AZ1091" s="52"/>
      <c r="BA1091" s="52"/>
      <c r="BB1091" s="52"/>
      <c r="BC1091" s="52"/>
      <c r="BD1091" s="52"/>
      <c r="BE1091" s="52"/>
      <c r="BF1091" s="52"/>
      <c r="BG1091" s="52"/>
      <c r="BH1091" s="52"/>
    </row>
    <row r="1092" spans="1:60" outlineLevel="1" x14ac:dyDescent="0.2">
      <c r="A1092" s="31"/>
      <c r="B1092" s="32"/>
      <c r="C1092" s="294" t="s">
        <v>742</v>
      </c>
      <c r="D1092" s="295"/>
      <c r="E1092" s="295"/>
      <c r="F1092" s="295"/>
      <c r="G1092" s="29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52"/>
      <c r="Z1092" s="52"/>
      <c r="AA1092" s="52"/>
      <c r="AB1092" s="52"/>
      <c r="AC1092" s="52"/>
      <c r="AD1092" s="52"/>
      <c r="AE1092" s="52"/>
      <c r="AF1092" s="52"/>
      <c r="AG1092" s="52" t="s">
        <v>642</v>
      </c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2"/>
      <c r="AV1092" s="52"/>
      <c r="AW1092" s="52"/>
      <c r="AX1092" s="52"/>
      <c r="AY1092" s="52"/>
      <c r="AZ1092" s="52"/>
      <c r="BA1092" s="52"/>
      <c r="BB1092" s="52"/>
      <c r="BC1092" s="52"/>
      <c r="BD1092" s="52"/>
      <c r="BE1092" s="52"/>
      <c r="BF1092" s="52"/>
      <c r="BG1092" s="52"/>
      <c r="BH1092" s="52"/>
    </row>
    <row r="1093" spans="1:60" outlineLevel="1" x14ac:dyDescent="0.2">
      <c r="A1093" s="31"/>
      <c r="B1093" s="32"/>
      <c r="C1093" s="294" t="s">
        <v>1172</v>
      </c>
      <c r="D1093" s="295"/>
      <c r="E1093" s="295"/>
      <c r="F1093" s="295"/>
      <c r="G1093" s="29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52"/>
      <c r="Z1093" s="52"/>
      <c r="AA1093" s="52"/>
      <c r="AB1093" s="52"/>
      <c r="AC1093" s="52"/>
      <c r="AD1093" s="52"/>
      <c r="AE1093" s="52"/>
      <c r="AF1093" s="52"/>
      <c r="AG1093" s="52" t="s">
        <v>642</v>
      </c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2"/>
      <c r="AV1093" s="52"/>
      <c r="AW1093" s="52"/>
      <c r="AX1093" s="52"/>
      <c r="AY1093" s="52"/>
      <c r="AZ1093" s="52"/>
      <c r="BA1093" s="52"/>
      <c r="BB1093" s="52"/>
      <c r="BC1093" s="52"/>
      <c r="BD1093" s="52"/>
      <c r="BE1093" s="52"/>
      <c r="BF1093" s="52"/>
      <c r="BG1093" s="52"/>
      <c r="BH1093" s="52"/>
    </row>
    <row r="1094" spans="1:60" outlineLevel="1" x14ac:dyDescent="0.2">
      <c r="A1094" s="31"/>
      <c r="B1094" s="32"/>
      <c r="C1094" s="294" t="s">
        <v>744</v>
      </c>
      <c r="D1094" s="295"/>
      <c r="E1094" s="295"/>
      <c r="F1094" s="295"/>
      <c r="G1094" s="29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52"/>
      <c r="Z1094" s="52"/>
      <c r="AA1094" s="52"/>
      <c r="AB1094" s="52"/>
      <c r="AC1094" s="52"/>
      <c r="AD1094" s="52"/>
      <c r="AE1094" s="52"/>
      <c r="AF1094" s="52"/>
      <c r="AG1094" s="52" t="s">
        <v>642</v>
      </c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/>
      <c r="BB1094" s="52"/>
      <c r="BC1094" s="52"/>
      <c r="BD1094" s="52"/>
      <c r="BE1094" s="52"/>
      <c r="BF1094" s="52"/>
      <c r="BG1094" s="52"/>
      <c r="BH1094" s="52"/>
    </row>
    <row r="1095" spans="1:60" outlineLevel="1" x14ac:dyDescent="0.2">
      <c r="A1095" s="31"/>
      <c r="B1095" s="32"/>
      <c r="C1095" s="294" t="s">
        <v>745</v>
      </c>
      <c r="D1095" s="295"/>
      <c r="E1095" s="295"/>
      <c r="F1095" s="295"/>
      <c r="G1095" s="29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52"/>
      <c r="Z1095" s="52"/>
      <c r="AA1095" s="52"/>
      <c r="AB1095" s="52"/>
      <c r="AC1095" s="52"/>
      <c r="AD1095" s="52"/>
      <c r="AE1095" s="52"/>
      <c r="AF1095" s="52"/>
      <c r="AG1095" s="52" t="s">
        <v>642</v>
      </c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  <c r="BB1095" s="52"/>
      <c r="BC1095" s="52"/>
      <c r="BD1095" s="52"/>
      <c r="BE1095" s="52"/>
      <c r="BF1095" s="52"/>
      <c r="BG1095" s="52"/>
      <c r="BH1095" s="52"/>
    </row>
    <row r="1096" spans="1:60" outlineLevel="1" x14ac:dyDescent="0.2">
      <c r="A1096" s="31"/>
      <c r="B1096" s="32"/>
      <c r="C1096" s="294" t="s">
        <v>746</v>
      </c>
      <c r="D1096" s="295"/>
      <c r="E1096" s="295"/>
      <c r="F1096" s="295"/>
      <c r="G1096" s="29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52"/>
      <c r="Z1096" s="52"/>
      <c r="AA1096" s="52"/>
      <c r="AB1096" s="52"/>
      <c r="AC1096" s="52"/>
      <c r="AD1096" s="52"/>
      <c r="AE1096" s="52"/>
      <c r="AF1096" s="52"/>
      <c r="AG1096" s="52" t="s">
        <v>642</v>
      </c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2"/>
      <c r="AV1096" s="52"/>
      <c r="AW1096" s="52"/>
      <c r="AX1096" s="52"/>
      <c r="AY1096" s="52"/>
      <c r="AZ1096" s="52"/>
      <c r="BA1096" s="52"/>
      <c r="BB1096" s="52"/>
      <c r="BC1096" s="52"/>
      <c r="BD1096" s="52"/>
      <c r="BE1096" s="52"/>
      <c r="BF1096" s="52"/>
      <c r="BG1096" s="52"/>
      <c r="BH1096" s="52"/>
    </row>
    <row r="1097" spans="1:60" outlineLevel="1" x14ac:dyDescent="0.2">
      <c r="A1097" s="31"/>
      <c r="B1097" s="32"/>
      <c r="C1097" s="294" t="s">
        <v>747</v>
      </c>
      <c r="D1097" s="295"/>
      <c r="E1097" s="295"/>
      <c r="F1097" s="295"/>
      <c r="G1097" s="29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52"/>
      <c r="Z1097" s="52"/>
      <c r="AA1097" s="52"/>
      <c r="AB1097" s="52"/>
      <c r="AC1097" s="52"/>
      <c r="AD1097" s="52"/>
      <c r="AE1097" s="52"/>
      <c r="AF1097" s="52"/>
      <c r="AG1097" s="52" t="s">
        <v>642</v>
      </c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2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2"/>
    </row>
    <row r="1098" spans="1:60" outlineLevel="1" x14ac:dyDescent="0.2">
      <c r="A1098" s="31"/>
      <c r="B1098" s="32"/>
      <c r="C1098" s="294" t="s">
        <v>692</v>
      </c>
      <c r="D1098" s="295"/>
      <c r="E1098" s="295"/>
      <c r="F1098" s="295"/>
      <c r="G1098" s="29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52"/>
      <c r="Z1098" s="52"/>
      <c r="AA1098" s="52"/>
      <c r="AB1098" s="52"/>
      <c r="AC1098" s="52"/>
      <c r="AD1098" s="52"/>
      <c r="AE1098" s="52"/>
      <c r="AF1098" s="52"/>
      <c r="AG1098" s="52" t="s">
        <v>642</v>
      </c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2"/>
      <c r="AV1098" s="52"/>
      <c r="AW1098" s="52"/>
      <c r="AX1098" s="52"/>
      <c r="AY1098" s="52"/>
      <c r="AZ1098" s="52"/>
      <c r="BA1098" s="52"/>
      <c r="BB1098" s="52"/>
      <c r="BC1098" s="52"/>
      <c r="BD1098" s="52"/>
      <c r="BE1098" s="52"/>
      <c r="BF1098" s="52"/>
      <c r="BG1098" s="52"/>
      <c r="BH1098" s="52"/>
    </row>
    <row r="1099" spans="1:60" outlineLevel="1" x14ac:dyDescent="0.2">
      <c r="A1099" s="31"/>
      <c r="B1099" s="32"/>
      <c r="C1099" s="294" t="s">
        <v>748</v>
      </c>
      <c r="D1099" s="295"/>
      <c r="E1099" s="295"/>
      <c r="F1099" s="295"/>
      <c r="G1099" s="29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52"/>
      <c r="Z1099" s="52"/>
      <c r="AA1099" s="52"/>
      <c r="AB1099" s="52"/>
      <c r="AC1099" s="52"/>
      <c r="AD1099" s="52"/>
      <c r="AE1099" s="52"/>
      <c r="AF1099" s="52"/>
      <c r="AG1099" s="52" t="s">
        <v>642</v>
      </c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2"/>
      <c r="AV1099" s="52"/>
      <c r="AW1099" s="52"/>
      <c r="AX1099" s="52"/>
      <c r="AY1099" s="52"/>
      <c r="AZ1099" s="52"/>
      <c r="BA1099" s="52"/>
      <c r="BB1099" s="52"/>
      <c r="BC1099" s="52"/>
      <c r="BD1099" s="52"/>
      <c r="BE1099" s="52"/>
      <c r="BF1099" s="52"/>
      <c r="BG1099" s="52"/>
      <c r="BH1099" s="52"/>
    </row>
    <row r="1100" spans="1:60" outlineLevel="1" x14ac:dyDescent="0.2">
      <c r="A1100" s="31"/>
      <c r="B1100" s="32"/>
      <c r="C1100" s="294" t="s">
        <v>1159</v>
      </c>
      <c r="D1100" s="295"/>
      <c r="E1100" s="295"/>
      <c r="F1100" s="295"/>
      <c r="G1100" s="29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52"/>
      <c r="Z1100" s="52"/>
      <c r="AA1100" s="52"/>
      <c r="AB1100" s="52"/>
      <c r="AC1100" s="52"/>
      <c r="AD1100" s="52"/>
      <c r="AE1100" s="52"/>
      <c r="AF1100" s="52"/>
      <c r="AG1100" s="52" t="s">
        <v>642</v>
      </c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  <c r="BB1100" s="52"/>
      <c r="BC1100" s="52"/>
      <c r="BD1100" s="52"/>
      <c r="BE1100" s="52"/>
      <c r="BF1100" s="52"/>
      <c r="BG1100" s="52"/>
      <c r="BH1100" s="52"/>
    </row>
    <row r="1101" spans="1:60" outlineLevel="1" x14ac:dyDescent="0.2">
      <c r="A1101" s="31"/>
      <c r="B1101" s="32"/>
      <c r="C1101" s="294" t="s">
        <v>749</v>
      </c>
      <c r="D1101" s="295"/>
      <c r="E1101" s="295"/>
      <c r="F1101" s="295"/>
      <c r="G1101" s="29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52"/>
      <c r="Z1101" s="52"/>
      <c r="AA1101" s="52"/>
      <c r="AB1101" s="52"/>
      <c r="AC1101" s="52"/>
      <c r="AD1101" s="52"/>
      <c r="AE1101" s="52"/>
      <c r="AF1101" s="52"/>
      <c r="AG1101" s="52" t="s">
        <v>642</v>
      </c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  <c r="BB1101" s="52"/>
      <c r="BC1101" s="52"/>
      <c r="BD1101" s="52"/>
      <c r="BE1101" s="52"/>
      <c r="BF1101" s="52"/>
      <c r="BG1101" s="52"/>
      <c r="BH1101" s="52"/>
    </row>
    <row r="1102" spans="1:60" outlineLevel="1" x14ac:dyDescent="0.2">
      <c r="A1102" s="31"/>
      <c r="B1102" s="32"/>
      <c r="C1102" s="294" t="s">
        <v>697</v>
      </c>
      <c r="D1102" s="295"/>
      <c r="E1102" s="295"/>
      <c r="F1102" s="295"/>
      <c r="G1102" s="29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52"/>
      <c r="Z1102" s="52"/>
      <c r="AA1102" s="52"/>
      <c r="AB1102" s="52"/>
      <c r="AC1102" s="52"/>
      <c r="AD1102" s="52"/>
      <c r="AE1102" s="52"/>
      <c r="AF1102" s="52"/>
      <c r="AG1102" s="52" t="s">
        <v>642</v>
      </c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/>
      <c r="BB1102" s="52"/>
      <c r="BC1102" s="52"/>
      <c r="BD1102" s="52"/>
      <c r="BE1102" s="52"/>
      <c r="BF1102" s="52"/>
      <c r="BG1102" s="52"/>
      <c r="BH1102" s="52"/>
    </row>
    <row r="1103" spans="1:60" outlineLevel="1" x14ac:dyDescent="0.2">
      <c r="A1103" s="31"/>
      <c r="B1103" s="32"/>
      <c r="C1103" s="294" t="s">
        <v>698</v>
      </c>
      <c r="D1103" s="295"/>
      <c r="E1103" s="295"/>
      <c r="F1103" s="295"/>
      <c r="G1103" s="29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52"/>
      <c r="Z1103" s="52"/>
      <c r="AA1103" s="52"/>
      <c r="AB1103" s="52"/>
      <c r="AC1103" s="52"/>
      <c r="AD1103" s="52"/>
      <c r="AE1103" s="52"/>
      <c r="AF1103" s="52"/>
      <c r="AG1103" s="52" t="s">
        <v>642</v>
      </c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/>
      <c r="BB1103" s="52"/>
      <c r="BC1103" s="52"/>
      <c r="BD1103" s="52"/>
      <c r="BE1103" s="52"/>
      <c r="BF1103" s="52"/>
      <c r="BG1103" s="52"/>
      <c r="BH1103" s="52"/>
    </row>
    <row r="1104" spans="1:60" outlineLevel="1" x14ac:dyDescent="0.2">
      <c r="A1104" s="31"/>
      <c r="B1104" s="32"/>
      <c r="C1104" s="294" t="s">
        <v>699</v>
      </c>
      <c r="D1104" s="295"/>
      <c r="E1104" s="295"/>
      <c r="F1104" s="295"/>
      <c r="G1104" s="29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52"/>
      <c r="Z1104" s="52"/>
      <c r="AA1104" s="52"/>
      <c r="AB1104" s="52"/>
      <c r="AC1104" s="52"/>
      <c r="AD1104" s="52"/>
      <c r="AE1104" s="52"/>
      <c r="AF1104" s="52"/>
      <c r="AG1104" s="52" t="s">
        <v>642</v>
      </c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/>
      <c r="BB1104" s="52"/>
      <c r="BC1104" s="52"/>
      <c r="BD1104" s="52"/>
      <c r="BE1104" s="52"/>
      <c r="BF1104" s="52"/>
      <c r="BG1104" s="52"/>
      <c r="BH1104" s="52"/>
    </row>
    <row r="1105" spans="1:60" outlineLevel="1" x14ac:dyDescent="0.2">
      <c r="A1105" s="31"/>
      <c r="B1105" s="32"/>
      <c r="C1105" s="294" t="s">
        <v>700</v>
      </c>
      <c r="D1105" s="295"/>
      <c r="E1105" s="295"/>
      <c r="F1105" s="295"/>
      <c r="G1105" s="29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52"/>
      <c r="Z1105" s="52"/>
      <c r="AA1105" s="52"/>
      <c r="AB1105" s="52"/>
      <c r="AC1105" s="52"/>
      <c r="AD1105" s="52"/>
      <c r="AE1105" s="52"/>
      <c r="AF1105" s="52"/>
      <c r="AG1105" s="52" t="s">
        <v>642</v>
      </c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/>
      <c r="BB1105" s="52"/>
      <c r="BC1105" s="52"/>
      <c r="BD1105" s="52"/>
      <c r="BE1105" s="52"/>
      <c r="BF1105" s="52"/>
      <c r="BG1105" s="52"/>
      <c r="BH1105" s="52"/>
    </row>
    <row r="1106" spans="1:60" outlineLevel="1" x14ac:dyDescent="0.2">
      <c r="A1106" s="31"/>
      <c r="B1106" s="32"/>
      <c r="C1106" s="294" t="s">
        <v>750</v>
      </c>
      <c r="D1106" s="295"/>
      <c r="E1106" s="295"/>
      <c r="F1106" s="295"/>
      <c r="G1106" s="29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52"/>
      <c r="Z1106" s="52"/>
      <c r="AA1106" s="52"/>
      <c r="AB1106" s="52"/>
      <c r="AC1106" s="52"/>
      <c r="AD1106" s="52"/>
      <c r="AE1106" s="52"/>
      <c r="AF1106" s="52"/>
      <c r="AG1106" s="52" t="s">
        <v>642</v>
      </c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  <c r="AU1106" s="52"/>
      <c r="AV1106" s="52"/>
      <c r="AW1106" s="52"/>
      <c r="AX1106" s="52"/>
      <c r="AY1106" s="52"/>
      <c r="AZ1106" s="52"/>
      <c r="BA1106" s="52"/>
      <c r="BB1106" s="52"/>
      <c r="BC1106" s="52"/>
      <c r="BD1106" s="52"/>
      <c r="BE1106" s="52"/>
      <c r="BF1106" s="52"/>
      <c r="BG1106" s="52"/>
      <c r="BH1106" s="52"/>
    </row>
    <row r="1107" spans="1:60" outlineLevel="1" x14ac:dyDescent="0.2">
      <c r="A1107" s="31"/>
      <c r="B1107" s="32"/>
      <c r="C1107" s="294" t="s">
        <v>751</v>
      </c>
      <c r="D1107" s="295"/>
      <c r="E1107" s="295"/>
      <c r="F1107" s="295"/>
      <c r="G1107" s="29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52"/>
      <c r="Z1107" s="52"/>
      <c r="AA1107" s="52"/>
      <c r="AB1107" s="52"/>
      <c r="AC1107" s="52"/>
      <c r="AD1107" s="52"/>
      <c r="AE1107" s="52"/>
      <c r="AF1107" s="52"/>
      <c r="AG1107" s="52" t="s">
        <v>642</v>
      </c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2"/>
      <c r="AV1107" s="52"/>
      <c r="AW1107" s="52"/>
      <c r="AX1107" s="52"/>
      <c r="AY1107" s="52"/>
      <c r="AZ1107" s="52"/>
      <c r="BA1107" s="52"/>
      <c r="BB1107" s="52"/>
      <c r="BC1107" s="52"/>
      <c r="BD1107" s="52"/>
      <c r="BE1107" s="52"/>
      <c r="BF1107" s="52"/>
      <c r="BG1107" s="52"/>
      <c r="BH1107" s="52"/>
    </row>
    <row r="1108" spans="1:60" outlineLevel="1" x14ac:dyDescent="0.2">
      <c r="A1108" s="31"/>
      <c r="B1108" s="32"/>
      <c r="C1108" s="294" t="s">
        <v>735</v>
      </c>
      <c r="D1108" s="295"/>
      <c r="E1108" s="295"/>
      <c r="F1108" s="295"/>
      <c r="G1108" s="29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52"/>
      <c r="Z1108" s="52"/>
      <c r="AA1108" s="52"/>
      <c r="AB1108" s="52"/>
      <c r="AC1108" s="52"/>
      <c r="AD1108" s="52"/>
      <c r="AE1108" s="52"/>
      <c r="AF1108" s="52"/>
      <c r="AG1108" s="52" t="s">
        <v>642</v>
      </c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  <c r="AU1108" s="52"/>
      <c r="AV1108" s="52"/>
      <c r="AW1108" s="52"/>
      <c r="AX1108" s="52"/>
      <c r="AY1108" s="52"/>
      <c r="AZ1108" s="52"/>
      <c r="BA1108" s="52"/>
      <c r="BB1108" s="52"/>
      <c r="BC1108" s="52"/>
      <c r="BD1108" s="52"/>
      <c r="BE1108" s="52"/>
      <c r="BF1108" s="52"/>
      <c r="BG1108" s="52"/>
      <c r="BH1108" s="52"/>
    </row>
    <row r="1109" spans="1:60" outlineLevel="1" x14ac:dyDescent="0.2">
      <c r="A1109" s="31"/>
      <c r="B1109" s="32"/>
      <c r="C1109" s="294" t="s">
        <v>752</v>
      </c>
      <c r="D1109" s="295"/>
      <c r="E1109" s="295"/>
      <c r="F1109" s="295"/>
      <c r="G1109" s="29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52"/>
      <c r="Z1109" s="52"/>
      <c r="AA1109" s="52"/>
      <c r="AB1109" s="52"/>
      <c r="AC1109" s="52"/>
      <c r="AD1109" s="52"/>
      <c r="AE1109" s="52"/>
      <c r="AF1109" s="52"/>
      <c r="AG1109" s="52" t="s">
        <v>642</v>
      </c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2"/>
      <c r="AV1109" s="52"/>
      <c r="AW1109" s="52"/>
      <c r="AX1109" s="52"/>
      <c r="AY1109" s="52"/>
      <c r="AZ1109" s="52"/>
      <c r="BA1109" s="52"/>
      <c r="BB1109" s="52"/>
      <c r="BC1109" s="52"/>
      <c r="BD1109" s="52"/>
      <c r="BE1109" s="52"/>
      <c r="BF1109" s="52"/>
      <c r="BG1109" s="52"/>
      <c r="BH1109" s="52"/>
    </row>
    <row r="1110" spans="1:60" outlineLevel="1" x14ac:dyDescent="0.2">
      <c r="A1110" s="31"/>
      <c r="B1110" s="32"/>
      <c r="C1110" s="294" t="s">
        <v>753</v>
      </c>
      <c r="D1110" s="295"/>
      <c r="E1110" s="295"/>
      <c r="F1110" s="295"/>
      <c r="G1110" s="29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52"/>
      <c r="Z1110" s="52"/>
      <c r="AA1110" s="52"/>
      <c r="AB1110" s="52"/>
      <c r="AC1110" s="52"/>
      <c r="AD1110" s="52"/>
      <c r="AE1110" s="52"/>
      <c r="AF1110" s="52"/>
      <c r="AG1110" s="52" t="s">
        <v>642</v>
      </c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2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2"/>
    </row>
    <row r="1111" spans="1:60" outlineLevel="1" x14ac:dyDescent="0.2">
      <c r="A1111" s="31"/>
      <c r="B1111" s="32"/>
      <c r="C1111" s="230" t="s">
        <v>1166</v>
      </c>
      <c r="D1111" s="33"/>
      <c r="E1111" s="34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52"/>
      <c r="Z1111" s="52"/>
      <c r="AA1111" s="52"/>
      <c r="AB1111" s="52"/>
      <c r="AC1111" s="52"/>
      <c r="AD1111" s="52"/>
      <c r="AE1111" s="52"/>
      <c r="AF1111" s="52"/>
      <c r="AG1111" s="52" t="s">
        <v>358</v>
      </c>
      <c r="AH1111" s="52">
        <v>0</v>
      </c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/>
      <c r="BB1111" s="52"/>
      <c r="BC1111" s="52"/>
      <c r="BD1111" s="52"/>
      <c r="BE1111" s="52"/>
      <c r="BF1111" s="52"/>
      <c r="BG1111" s="52"/>
      <c r="BH1111" s="52"/>
    </row>
    <row r="1112" spans="1:60" outlineLevel="1" x14ac:dyDescent="0.2">
      <c r="A1112" s="31"/>
      <c r="B1112" s="32"/>
      <c r="C1112" s="230" t="s">
        <v>1173</v>
      </c>
      <c r="D1112" s="33"/>
      <c r="E1112" s="34">
        <v>1</v>
      </c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52"/>
      <c r="Z1112" s="52"/>
      <c r="AA1112" s="52"/>
      <c r="AB1112" s="52"/>
      <c r="AC1112" s="52"/>
      <c r="AD1112" s="52"/>
      <c r="AE1112" s="52"/>
      <c r="AF1112" s="52"/>
      <c r="AG1112" s="52" t="s">
        <v>358</v>
      </c>
      <c r="AH1112" s="52">
        <v>0</v>
      </c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52"/>
      <c r="AW1112" s="52"/>
      <c r="AX1112" s="52"/>
      <c r="AY1112" s="52"/>
      <c r="AZ1112" s="52"/>
      <c r="BA1112" s="52"/>
      <c r="BB1112" s="52"/>
      <c r="BC1112" s="52"/>
      <c r="BD1112" s="52"/>
      <c r="BE1112" s="52"/>
      <c r="BF1112" s="52"/>
      <c r="BG1112" s="52"/>
      <c r="BH1112" s="52"/>
    </row>
    <row r="1113" spans="1:60" outlineLevel="1" x14ac:dyDescent="0.2">
      <c r="A1113" s="24">
        <v>147</v>
      </c>
      <c r="B1113" s="25" t="s">
        <v>1174</v>
      </c>
      <c r="C1113" s="26" t="s">
        <v>1175</v>
      </c>
      <c r="D1113" s="27" t="s">
        <v>640</v>
      </c>
      <c r="E1113" s="28">
        <v>1</v>
      </c>
      <c r="F1113" s="29"/>
      <c r="G1113" s="30">
        <f>ROUND(E1113*F1113,2)</f>
        <v>0</v>
      </c>
      <c r="H1113" s="29"/>
      <c r="I1113" s="30">
        <f>ROUND(E1113*H1113,2)</f>
        <v>0</v>
      </c>
      <c r="J1113" s="29"/>
      <c r="K1113" s="30">
        <f>ROUND(E1113*J1113,2)</f>
        <v>0</v>
      </c>
      <c r="L1113" s="30">
        <v>21</v>
      </c>
      <c r="M1113" s="30">
        <f>G1113*(1+L1113/100)</f>
        <v>0</v>
      </c>
      <c r="N1113" s="30">
        <v>0</v>
      </c>
      <c r="O1113" s="30">
        <f>ROUND(E1113*N1113,2)</f>
        <v>0</v>
      </c>
      <c r="P1113" s="30">
        <v>0</v>
      </c>
      <c r="Q1113" s="30">
        <f>ROUND(E1113*P1113,2)</f>
        <v>0</v>
      </c>
      <c r="R1113" s="30"/>
      <c r="S1113" s="30" t="s">
        <v>587</v>
      </c>
      <c r="T1113" s="49" t="s">
        <v>330</v>
      </c>
      <c r="U1113" s="35">
        <v>0</v>
      </c>
      <c r="V1113" s="35">
        <f>ROUND(E1113*U1113,2)</f>
        <v>0</v>
      </c>
      <c r="W1113" s="35"/>
      <c r="X1113" s="50"/>
      <c r="Y1113" s="52"/>
      <c r="Z1113" s="52"/>
      <c r="AA1113" s="52"/>
      <c r="AB1113" s="52"/>
      <c r="AC1113" s="52"/>
      <c r="AD1113" s="52"/>
      <c r="AE1113" s="52"/>
      <c r="AF1113" s="52"/>
      <c r="AG1113" s="52" t="s">
        <v>354</v>
      </c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2"/>
      <c r="AV1113" s="52"/>
      <c r="AW1113" s="52"/>
      <c r="AX1113" s="52"/>
      <c r="AY1113" s="52"/>
      <c r="AZ1113" s="52"/>
      <c r="BA1113" s="52"/>
      <c r="BB1113" s="52"/>
      <c r="BC1113" s="52"/>
      <c r="BD1113" s="52"/>
      <c r="BE1113" s="52"/>
      <c r="BF1113" s="52"/>
      <c r="BG1113" s="52"/>
      <c r="BH1113" s="52"/>
    </row>
    <row r="1114" spans="1:60" outlineLevel="1" x14ac:dyDescent="0.2">
      <c r="A1114" s="31"/>
      <c r="B1114" s="32"/>
      <c r="C1114" s="292" t="s">
        <v>1176</v>
      </c>
      <c r="D1114" s="293"/>
      <c r="E1114" s="293"/>
      <c r="F1114" s="293"/>
      <c r="G1114" s="293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52"/>
      <c r="Z1114" s="52"/>
      <c r="AA1114" s="52"/>
      <c r="AB1114" s="52"/>
      <c r="AC1114" s="52"/>
      <c r="AD1114" s="52"/>
      <c r="AE1114" s="52"/>
      <c r="AF1114" s="52"/>
      <c r="AG1114" s="52" t="s">
        <v>642</v>
      </c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2"/>
      <c r="AV1114" s="52"/>
      <c r="AW1114" s="52"/>
      <c r="AX1114" s="52"/>
      <c r="AY1114" s="52"/>
      <c r="AZ1114" s="52"/>
      <c r="BA1114" s="52"/>
      <c r="BB1114" s="52"/>
      <c r="BC1114" s="52"/>
      <c r="BD1114" s="52"/>
      <c r="BE1114" s="52"/>
      <c r="BF1114" s="52"/>
      <c r="BG1114" s="52"/>
      <c r="BH1114" s="52"/>
    </row>
    <row r="1115" spans="1:60" outlineLevel="1" x14ac:dyDescent="0.2">
      <c r="A1115" s="31"/>
      <c r="B1115" s="32"/>
      <c r="C1115" s="294" t="s">
        <v>1177</v>
      </c>
      <c r="D1115" s="295"/>
      <c r="E1115" s="295"/>
      <c r="F1115" s="295"/>
      <c r="G1115" s="29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52"/>
      <c r="Z1115" s="52"/>
      <c r="AA1115" s="52"/>
      <c r="AB1115" s="52"/>
      <c r="AC1115" s="52"/>
      <c r="AD1115" s="52"/>
      <c r="AE1115" s="52"/>
      <c r="AF1115" s="52"/>
      <c r="AG1115" s="52" t="s">
        <v>642</v>
      </c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2"/>
      <c r="AV1115" s="52"/>
      <c r="AW1115" s="52"/>
      <c r="AX1115" s="52"/>
      <c r="AY1115" s="52"/>
      <c r="AZ1115" s="52"/>
      <c r="BA1115" s="52"/>
      <c r="BB1115" s="52"/>
      <c r="BC1115" s="52"/>
      <c r="BD1115" s="52"/>
      <c r="BE1115" s="52"/>
      <c r="BF1115" s="52"/>
      <c r="BG1115" s="52"/>
      <c r="BH1115" s="52"/>
    </row>
    <row r="1116" spans="1:60" outlineLevel="1" x14ac:dyDescent="0.2">
      <c r="A1116" s="31"/>
      <c r="B1116" s="32"/>
      <c r="C1116" s="294" t="s">
        <v>759</v>
      </c>
      <c r="D1116" s="295"/>
      <c r="E1116" s="295"/>
      <c r="F1116" s="295"/>
      <c r="G1116" s="29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52"/>
      <c r="Z1116" s="52"/>
      <c r="AA1116" s="52"/>
      <c r="AB1116" s="52"/>
      <c r="AC1116" s="52"/>
      <c r="AD1116" s="52"/>
      <c r="AE1116" s="52"/>
      <c r="AF1116" s="52"/>
      <c r="AG1116" s="52" t="s">
        <v>642</v>
      </c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/>
      <c r="AZ1116" s="52"/>
      <c r="BA1116" s="52"/>
      <c r="BB1116" s="52"/>
      <c r="BC1116" s="52"/>
      <c r="BD1116" s="52"/>
      <c r="BE1116" s="52"/>
      <c r="BF1116" s="52"/>
      <c r="BG1116" s="52"/>
      <c r="BH1116" s="52"/>
    </row>
    <row r="1117" spans="1:60" outlineLevel="1" x14ac:dyDescent="0.2">
      <c r="A1117" s="31"/>
      <c r="B1117" s="32"/>
      <c r="C1117" s="294" t="s">
        <v>742</v>
      </c>
      <c r="D1117" s="295"/>
      <c r="E1117" s="295"/>
      <c r="F1117" s="295"/>
      <c r="G1117" s="29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52"/>
      <c r="Z1117" s="52"/>
      <c r="AA1117" s="52"/>
      <c r="AB1117" s="52"/>
      <c r="AC1117" s="52"/>
      <c r="AD1117" s="52"/>
      <c r="AE1117" s="52"/>
      <c r="AF1117" s="52"/>
      <c r="AG1117" s="52" t="s">
        <v>642</v>
      </c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/>
      <c r="AZ1117" s="52"/>
      <c r="BA1117" s="52"/>
      <c r="BB1117" s="52"/>
      <c r="BC1117" s="52"/>
      <c r="BD1117" s="52"/>
      <c r="BE1117" s="52"/>
      <c r="BF1117" s="52"/>
      <c r="BG1117" s="52"/>
      <c r="BH1117" s="52"/>
    </row>
    <row r="1118" spans="1:60" outlineLevel="1" x14ac:dyDescent="0.2">
      <c r="A1118" s="31"/>
      <c r="B1118" s="32"/>
      <c r="C1118" s="294" t="s">
        <v>1178</v>
      </c>
      <c r="D1118" s="295"/>
      <c r="E1118" s="295"/>
      <c r="F1118" s="295"/>
      <c r="G1118" s="29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52"/>
      <c r="Z1118" s="52"/>
      <c r="AA1118" s="52"/>
      <c r="AB1118" s="52"/>
      <c r="AC1118" s="52"/>
      <c r="AD1118" s="52"/>
      <c r="AE1118" s="52"/>
      <c r="AF1118" s="52"/>
      <c r="AG1118" s="52" t="s">
        <v>642</v>
      </c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/>
      <c r="BB1118" s="52"/>
      <c r="BC1118" s="52"/>
      <c r="BD1118" s="52"/>
      <c r="BE1118" s="52"/>
      <c r="BF1118" s="52"/>
      <c r="BG1118" s="52"/>
      <c r="BH1118" s="52"/>
    </row>
    <row r="1119" spans="1:60" outlineLevel="1" x14ac:dyDescent="0.2">
      <c r="A1119" s="31"/>
      <c r="B1119" s="32"/>
      <c r="C1119" s="294" t="s">
        <v>744</v>
      </c>
      <c r="D1119" s="295"/>
      <c r="E1119" s="295"/>
      <c r="F1119" s="295"/>
      <c r="G1119" s="29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52"/>
      <c r="Z1119" s="52"/>
      <c r="AA1119" s="52"/>
      <c r="AB1119" s="52"/>
      <c r="AC1119" s="52"/>
      <c r="AD1119" s="52"/>
      <c r="AE1119" s="52"/>
      <c r="AF1119" s="52"/>
      <c r="AG1119" s="52" t="s">
        <v>642</v>
      </c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/>
      <c r="BB1119" s="52"/>
      <c r="BC1119" s="52"/>
      <c r="BD1119" s="52"/>
      <c r="BE1119" s="52"/>
      <c r="BF1119" s="52"/>
      <c r="BG1119" s="52"/>
      <c r="BH1119" s="52"/>
    </row>
    <row r="1120" spans="1:60" outlineLevel="1" x14ac:dyDescent="0.2">
      <c r="A1120" s="31"/>
      <c r="B1120" s="32"/>
      <c r="C1120" s="294" t="s">
        <v>761</v>
      </c>
      <c r="D1120" s="295"/>
      <c r="E1120" s="295"/>
      <c r="F1120" s="295"/>
      <c r="G1120" s="29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52"/>
      <c r="Z1120" s="52"/>
      <c r="AA1120" s="52"/>
      <c r="AB1120" s="52"/>
      <c r="AC1120" s="52"/>
      <c r="AD1120" s="52"/>
      <c r="AE1120" s="52"/>
      <c r="AF1120" s="52"/>
      <c r="AG1120" s="52" t="s">
        <v>642</v>
      </c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/>
      <c r="BB1120" s="52"/>
      <c r="BC1120" s="52"/>
      <c r="BD1120" s="52"/>
      <c r="BE1120" s="52"/>
      <c r="BF1120" s="52"/>
      <c r="BG1120" s="52"/>
      <c r="BH1120" s="52"/>
    </row>
    <row r="1121" spans="1:60" outlineLevel="1" x14ac:dyDescent="0.2">
      <c r="A1121" s="31"/>
      <c r="B1121" s="32"/>
      <c r="C1121" s="294" t="s">
        <v>775</v>
      </c>
      <c r="D1121" s="295"/>
      <c r="E1121" s="295"/>
      <c r="F1121" s="295"/>
      <c r="G1121" s="29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52"/>
      <c r="Z1121" s="52"/>
      <c r="AA1121" s="52"/>
      <c r="AB1121" s="52"/>
      <c r="AC1121" s="52"/>
      <c r="AD1121" s="52"/>
      <c r="AE1121" s="52"/>
      <c r="AF1121" s="52"/>
      <c r="AG1121" s="52" t="s">
        <v>642</v>
      </c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/>
      <c r="BB1121" s="52"/>
      <c r="BC1121" s="52"/>
      <c r="BD1121" s="52"/>
      <c r="BE1121" s="52"/>
      <c r="BF1121" s="52"/>
      <c r="BG1121" s="52"/>
      <c r="BH1121" s="52"/>
    </row>
    <row r="1122" spans="1:60" outlineLevel="1" x14ac:dyDescent="0.2">
      <c r="A1122" s="31"/>
      <c r="B1122" s="32"/>
      <c r="C1122" s="294" t="s">
        <v>1179</v>
      </c>
      <c r="D1122" s="295"/>
      <c r="E1122" s="295"/>
      <c r="F1122" s="295"/>
      <c r="G1122" s="29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52"/>
      <c r="Z1122" s="52"/>
      <c r="AA1122" s="52"/>
      <c r="AB1122" s="52"/>
      <c r="AC1122" s="52"/>
      <c r="AD1122" s="52"/>
      <c r="AE1122" s="52"/>
      <c r="AF1122" s="52"/>
      <c r="AG1122" s="52" t="s">
        <v>642</v>
      </c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/>
      <c r="BB1122" s="52"/>
      <c r="BC1122" s="52"/>
      <c r="BD1122" s="52"/>
      <c r="BE1122" s="52"/>
      <c r="BF1122" s="52"/>
      <c r="BG1122" s="52"/>
      <c r="BH1122" s="52"/>
    </row>
    <row r="1123" spans="1:60" outlineLevel="1" x14ac:dyDescent="0.2">
      <c r="A1123" s="31"/>
      <c r="B1123" s="32"/>
      <c r="C1123" s="294" t="s">
        <v>692</v>
      </c>
      <c r="D1123" s="295"/>
      <c r="E1123" s="295"/>
      <c r="F1123" s="295"/>
      <c r="G1123" s="29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52"/>
      <c r="Z1123" s="52"/>
      <c r="AA1123" s="52"/>
      <c r="AB1123" s="52"/>
      <c r="AC1123" s="52"/>
      <c r="AD1123" s="52"/>
      <c r="AE1123" s="52"/>
      <c r="AF1123" s="52"/>
      <c r="AG1123" s="52" t="s">
        <v>642</v>
      </c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2"/>
    </row>
    <row r="1124" spans="1:60" outlineLevel="1" x14ac:dyDescent="0.2">
      <c r="A1124" s="31"/>
      <c r="B1124" s="32"/>
      <c r="C1124" s="294" t="s">
        <v>748</v>
      </c>
      <c r="D1124" s="295"/>
      <c r="E1124" s="295"/>
      <c r="F1124" s="295"/>
      <c r="G1124" s="29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52"/>
      <c r="Z1124" s="52"/>
      <c r="AA1124" s="52"/>
      <c r="AB1124" s="52"/>
      <c r="AC1124" s="52"/>
      <c r="AD1124" s="52"/>
      <c r="AE1124" s="52"/>
      <c r="AF1124" s="52"/>
      <c r="AG1124" s="52" t="s">
        <v>642</v>
      </c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/>
      <c r="BB1124" s="52"/>
      <c r="BC1124" s="52"/>
      <c r="BD1124" s="52"/>
      <c r="BE1124" s="52"/>
      <c r="BF1124" s="52"/>
      <c r="BG1124" s="52"/>
      <c r="BH1124" s="52"/>
    </row>
    <row r="1125" spans="1:60" outlineLevel="1" x14ac:dyDescent="0.2">
      <c r="A1125" s="31"/>
      <c r="B1125" s="32"/>
      <c r="C1125" s="294" t="s">
        <v>752</v>
      </c>
      <c r="D1125" s="295"/>
      <c r="E1125" s="295"/>
      <c r="F1125" s="295"/>
      <c r="G1125" s="29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52"/>
      <c r="Z1125" s="52"/>
      <c r="AA1125" s="52"/>
      <c r="AB1125" s="52"/>
      <c r="AC1125" s="52"/>
      <c r="AD1125" s="52"/>
      <c r="AE1125" s="52"/>
      <c r="AF1125" s="52"/>
      <c r="AG1125" s="52" t="s">
        <v>642</v>
      </c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/>
      <c r="BB1125" s="52"/>
      <c r="BC1125" s="52"/>
      <c r="BD1125" s="52"/>
      <c r="BE1125" s="52"/>
      <c r="BF1125" s="52"/>
      <c r="BG1125" s="52"/>
      <c r="BH1125" s="52"/>
    </row>
    <row r="1126" spans="1:60" outlineLevel="1" x14ac:dyDescent="0.2">
      <c r="A1126" s="31"/>
      <c r="B1126" s="32"/>
      <c r="C1126" s="294" t="s">
        <v>753</v>
      </c>
      <c r="D1126" s="295"/>
      <c r="E1126" s="295"/>
      <c r="F1126" s="295"/>
      <c r="G1126" s="29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52"/>
      <c r="Z1126" s="52"/>
      <c r="AA1126" s="52"/>
      <c r="AB1126" s="52"/>
      <c r="AC1126" s="52"/>
      <c r="AD1126" s="52"/>
      <c r="AE1126" s="52"/>
      <c r="AF1126" s="52"/>
      <c r="AG1126" s="52" t="s">
        <v>642</v>
      </c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/>
      <c r="BB1126" s="52"/>
      <c r="BC1126" s="52"/>
      <c r="BD1126" s="52"/>
      <c r="BE1126" s="52"/>
      <c r="BF1126" s="52"/>
      <c r="BG1126" s="52"/>
      <c r="BH1126" s="52"/>
    </row>
    <row r="1127" spans="1:60" outlineLevel="1" x14ac:dyDescent="0.2">
      <c r="A1127" s="31"/>
      <c r="B1127" s="32"/>
      <c r="C1127" s="294" t="s">
        <v>1159</v>
      </c>
      <c r="D1127" s="295"/>
      <c r="E1127" s="295"/>
      <c r="F1127" s="295"/>
      <c r="G1127" s="29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52"/>
      <c r="Z1127" s="52"/>
      <c r="AA1127" s="52"/>
      <c r="AB1127" s="52"/>
      <c r="AC1127" s="52"/>
      <c r="AD1127" s="52"/>
      <c r="AE1127" s="52"/>
      <c r="AF1127" s="52"/>
      <c r="AG1127" s="52" t="s">
        <v>642</v>
      </c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/>
      <c r="BB1127" s="52"/>
      <c r="BC1127" s="52"/>
      <c r="BD1127" s="52"/>
      <c r="BE1127" s="52"/>
      <c r="BF1127" s="52"/>
      <c r="BG1127" s="52"/>
      <c r="BH1127" s="52"/>
    </row>
    <row r="1128" spans="1:60" outlineLevel="1" x14ac:dyDescent="0.2">
      <c r="A1128" s="31"/>
      <c r="B1128" s="32"/>
      <c r="C1128" s="294" t="s">
        <v>749</v>
      </c>
      <c r="D1128" s="295"/>
      <c r="E1128" s="295"/>
      <c r="F1128" s="295"/>
      <c r="G1128" s="29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52"/>
      <c r="Z1128" s="52"/>
      <c r="AA1128" s="52"/>
      <c r="AB1128" s="52"/>
      <c r="AC1128" s="52"/>
      <c r="AD1128" s="52"/>
      <c r="AE1128" s="52"/>
      <c r="AF1128" s="52"/>
      <c r="AG1128" s="52" t="s">
        <v>642</v>
      </c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/>
      <c r="BB1128" s="52"/>
      <c r="BC1128" s="52"/>
      <c r="BD1128" s="52"/>
      <c r="BE1128" s="52"/>
      <c r="BF1128" s="52"/>
      <c r="BG1128" s="52"/>
      <c r="BH1128" s="52"/>
    </row>
    <row r="1129" spans="1:60" outlineLevel="1" x14ac:dyDescent="0.2">
      <c r="A1129" s="31"/>
      <c r="B1129" s="32"/>
      <c r="C1129" s="294" t="s">
        <v>1180</v>
      </c>
      <c r="D1129" s="295"/>
      <c r="E1129" s="295"/>
      <c r="F1129" s="295"/>
      <c r="G1129" s="29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52"/>
      <c r="Z1129" s="52"/>
      <c r="AA1129" s="52"/>
      <c r="AB1129" s="52"/>
      <c r="AC1129" s="52"/>
      <c r="AD1129" s="52"/>
      <c r="AE1129" s="52"/>
      <c r="AF1129" s="52"/>
      <c r="AG1129" s="52" t="s">
        <v>642</v>
      </c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/>
      <c r="BB1129" s="52"/>
      <c r="BC1129" s="52"/>
      <c r="BD1129" s="52"/>
      <c r="BE1129" s="52"/>
      <c r="BF1129" s="52"/>
      <c r="BG1129" s="52"/>
      <c r="BH1129" s="52"/>
    </row>
    <row r="1130" spans="1:60" outlineLevel="1" x14ac:dyDescent="0.2">
      <c r="A1130" s="31"/>
      <c r="B1130" s="32"/>
      <c r="C1130" s="294" t="s">
        <v>697</v>
      </c>
      <c r="D1130" s="295"/>
      <c r="E1130" s="295"/>
      <c r="F1130" s="295"/>
      <c r="G1130" s="29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52"/>
      <c r="Z1130" s="52"/>
      <c r="AA1130" s="52"/>
      <c r="AB1130" s="52"/>
      <c r="AC1130" s="52"/>
      <c r="AD1130" s="52"/>
      <c r="AE1130" s="52"/>
      <c r="AF1130" s="52"/>
      <c r="AG1130" s="52" t="s">
        <v>642</v>
      </c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/>
      <c r="BB1130" s="52"/>
      <c r="BC1130" s="52"/>
      <c r="BD1130" s="52"/>
      <c r="BE1130" s="52"/>
      <c r="BF1130" s="52"/>
      <c r="BG1130" s="52"/>
      <c r="BH1130" s="52"/>
    </row>
    <row r="1131" spans="1:60" outlineLevel="1" x14ac:dyDescent="0.2">
      <c r="A1131" s="31"/>
      <c r="B1131" s="32"/>
      <c r="C1131" s="294" t="s">
        <v>698</v>
      </c>
      <c r="D1131" s="295"/>
      <c r="E1131" s="295"/>
      <c r="F1131" s="295"/>
      <c r="G1131" s="29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52"/>
      <c r="Z1131" s="52"/>
      <c r="AA1131" s="52"/>
      <c r="AB1131" s="52"/>
      <c r="AC1131" s="52"/>
      <c r="AD1131" s="52"/>
      <c r="AE1131" s="52"/>
      <c r="AF1131" s="52"/>
      <c r="AG1131" s="52" t="s">
        <v>642</v>
      </c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/>
      <c r="BB1131" s="52"/>
      <c r="BC1131" s="52"/>
      <c r="BD1131" s="52"/>
      <c r="BE1131" s="52"/>
      <c r="BF1131" s="52"/>
      <c r="BG1131" s="52"/>
      <c r="BH1131" s="52"/>
    </row>
    <row r="1132" spans="1:60" outlineLevel="1" x14ac:dyDescent="0.2">
      <c r="A1132" s="31"/>
      <c r="B1132" s="32"/>
      <c r="C1132" s="294" t="s">
        <v>699</v>
      </c>
      <c r="D1132" s="295"/>
      <c r="E1132" s="295"/>
      <c r="F1132" s="295"/>
      <c r="G1132" s="29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52"/>
      <c r="Z1132" s="52"/>
      <c r="AA1132" s="52"/>
      <c r="AB1132" s="52"/>
      <c r="AC1132" s="52"/>
      <c r="AD1132" s="52"/>
      <c r="AE1132" s="52"/>
      <c r="AF1132" s="52"/>
      <c r="AG1132" s="52" t="s">
        <v>642</v>
      </c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52"/>
      <c r="AW1132" s="52"/>
      <c r="AX1132" s="52"/>
      <c r="AY1132" s="52"/>
      <c r="AZ1132" s="52"/>
      <c r="BA1132" s="52"/>
      <c r="BB1132" s="52"/>
      <c r="BC1132" s="52"/>
      <c r="BD1132" s="52"/>
      <c r="BE1132" s="52"/>
      <c r="BF1132" s="52"/>
      <c r="BG1132" s="52"/>
      <c r="BH1132" s="52"/>
    </row>
    <row r="1133" spans="1:60" outlineLevel="1" x14ac:dyDescent="0.2">
      <c r="A1133" s="31"/>
      <c r="B1133" s="32"/>
      <c r="C1133" s="294" t="s">
        <v>700</v>
      </c>
      <c r="D1133" s="295"/>
      <c r="E1133" s="295"/>
      <c r="F1133" s="295"/>
      <c r="G1133" s="29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52"/>
      <c r="Z1133" s="52"/>
      <c r="AA1133" s="52"/>
      <c r="AB1133" s="52"/>
      <c r="AC1133" s="52"/>
      <c r="AD1133" s="52"/>
      <c r="AE1133" s="52"/>
      <c r="AF1133" s="52"/>
      <c r="AG1133" s="52" t="s">
        <v>642</v>
      </c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52"/>
      <c r="AW1133" s="52"/>
      <c r="AX1133" s="52"/>
      <c r="AY1133" s="52"/>
      <c r="AZ1133" s="52"/>
      <c r="BA1133" s="52"/>
      <c r="BB1133" s="52"/>
      <c r="BC1133" s="52"/>
      <c r="BD1133" s="52"/>
      <c r="BE1133" s="52"/>
      <c r="BF1133" s="52"/>
      <c r="BG1133" s="52"/>
      <c r="BH1133" s="52"/>
    </row>
    <row r="1134" spans="1:60" outlineLevel="1" x14ac:dyDescent="0.2">
      <c r="A1134" s="31"/>
      <c r="B1134" s="32"/>
      <c r="C1134" s="294" t="s">
        <v>750</v>
      </c>
      <c r="D1134" s="295"/>
      <c r="E1134" s="295"/>
      <c r="F1134" s="295"/>
      <c r="G1134" s="29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52"/>
      <c r="Z1134" s="52"/>
      <c r="AA1134" s="52"/>
      <c r="AB1134" s="52"/>
      <c r="AC1134" s="52"/>
      <c r="AD1134" s="52"/>
      <c r="AE1134" s="52"/>
      <c r="AF1134" s="52"/>
      <c r="AG1134" s="52" t="s">
        <v>642</v>
      </c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/>
      <c r="AZ1134" s="52"/>
      <c r="BA1134" s="52"/>
      <c r="BB1134" s="52"/>
      <c r="BC1134" s="52"/>
      <c r="BD1134" s="52"/>
      <c r="BE1134" s="52"/>
      <c r="BF1134" s="52"/>
      <c r="BG1134" s="52"/>
      <c r="BH1134" s="52"/>
    </row>
    <row r="1135" spans="1:60" outlineLevel="1" x14ac:dyDescent="0.2">
      <c r="A1135" s="31"/>
      <c r="B1135" s="32"/>
      <c r="C1135" s="294" t="s">
        <v>751</v>
      </c>
      <c r="D1135" s="295"/>
      <c r="E1135" s="295"/>
      <c r="F1135" s="295"/>
      <c r="G1135" s="29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52"/>
      <c r="Z1135" s="52"/>
      <c r="AA1135" s="52"/>
      <c r="AB1135" s="52"/>
      <c r="AC1135" s="52"/>
      <c r="AD1135" s="52"/>
      <c r="AE1135" s="52"/>
      <c r="AF1135" s="52"/>
      <c r="AG1135" s="52" t="s">
        <v>642</v>
      </c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/>
      <c r="AZ1135" s="52"/>
      <c r="BA1135" s="52"/>
      <c r="BB1135" s="52"/>
      <c r="BC1135" s="52"/>
      <c r="BD1135" s="52"/>
      <c r="BE1135" s="52"/>
      <c r="BF1135" s="52"/>
      <c r="BG1135" s="52"/>
      <c r="BH1135" s="52"/>
    </row>
    <row r="1136" spans="1:60" outlineLevel="1" x14ac:dyDescent="0.2">
      <c r="A1136" s="31"/>
      <c r="B1136" s="32"/>
      <c r="C1136" s="294" t="s">
        <v>735</v>
      </c>
      <c r="D1136" s="295"/>
      <c r="E1136" s="295"/>
      <c r="F1136" s="295"/>
      <c r="G1136" s="29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52"/>
      <c r="Z1136" s="52"/>
      <c r="AA1136" s="52"/>
      <c r="AB1136" s="52"/>
      <c r="AC1136" s="52"/>
      <c r="AD1136" s="52"/>
      <c r="AE1136" s="52"/>
      <c r="AF1136" s="52"/>
      <c r="AG1136" s="52" t="s">
        <v>642</v>
      </c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2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2"/>
    </row>
    <row r="1137" spans="1:60" outlineLevel="1" x14ac:dyDescent="0.2">
      <c r="A1137" s="31"/>
      <c r="B1137" s="32"/>
      <c r="C1137" s="230" t="s">
        <v>1166</v>
      </c>
      <c r="D1137" s="33"/>
      <c r="E1137" s="34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52"/>
      <c r="Z1137" s="52"/>
      <c r="AA1137" s="52"/>
      <c r="AB1137" s="52"/>
      <c r="AC1137" s="52"/>
      <c r="AD1137" s="52"/>
      <c r="AE1137" s="52"/>
      <c r="AF1137" s="52"/>
      <c r="AG1137" s="52" t="s">
        <v>358</v>
      </c>
      <c r="AH1137" s="52">
        <v>0</v>
      </c>
      <c r="AI1137" s="52"/>
      <c r="AJ1137" s="52"/>
      <c r="AK1137" s="52"/>
      <c r="AL1137" s="52"/>
      <c r="AM1137" s="52"/>
      <c r="AN1137" s="52"/>
      <c r="AO1137" s="52"/>
      <c r="AP1137" s="52"/>
      <c r="AQ1137" s="52"/>
      <c r="AR1137" s="52"/>
      <c r="AS1137" s="52"/>
      <c r="AT1137" s="52"/>
      <c r="AU1137" s="52"/>
      <c r="AV1137" s="52"/>
      <c r="AW1137" s="52"/>
      <c r="AX1137" s="52"/>
      <c r="AY1137" s="52"/>
      <c r="AZ1137" s="52"/>
      <c r="BA1137" s="52"/>
      <c r="BB1137" s="52"/>
      <c r="BC1137" s="52"/>
      <c r="BD1137" s="52"/>
      <c r="BE1137" s="52"/>
      <c r="BF1137" s="52"/>
      <c r="BG1137" s="52"/>
      <c r="BH1137" s="52"/>
    </row>
    <row r="1138" spans="1:60" outlineLevel="1" x14ac:dyDescent="0.2">
      <c r="A1138" s="31"/>
      <c r="B1138" s="32"/>
      <c r="C1138" s="230" t="s">
        <v>1181</v>
      </c>
      <c r="D1138" s="33"/>
      <c r="E1138" s="34">
        <v>1</v>
      </c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52"/>
      <c r="Z1138" s="52"/>
      <c r="AA1138" s="52"/>
      <c r="AB1138" s="52"/>
      <c r="AC1138" s="52"/>
      <c r="AD1138" s="52"/>
      <c r="AE1138" s="52"/>
      <c r="AF1138" s="52"/>
      <c r="AG1138" s="52" t="s">
        <v>358</v>
      </c>
      <c r="AH1138" s="52">
        <v>0</v>
      </c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52"/>
      <c r="AW1138" s="52"/>
      <c r="AX1138" s="52"/>
      <c r="AY1138" s="52"/>
      <c r="AZ1138" s="52"/>
      <c r="BA1138" s="52"/>
      <c r="BB1138" s="52"/>
      <c r="BC1138" s="52"/>
      <c r="BD1138" s="52"/>
      <c r="BE1138" s="52"/>
      <c r="BF1138" s="52"/>
      <c r="BG1138" s="52"/>
      <c r="BH1138" s="52"/>
    </row>
    <row r="1139" spans="1:60" outlineLevel="1" x14ac:dyDescent="0.2">
      <c r="A1139" s="24">
        <v>148</v>
      </c>
      <c r="B1139" s="25" t="s">
        <v>1182</v>
      </c>
      <c r="C1139" s="26" t="s">
        <v>1183</v>
      </c>
      <c r="D1139" s="27" t="s">
        <v>640</v>
      </c>
      <c r="E1139" s="28">
        <v>1</v>
      </c>
      <c r="F1139" s="29"/>
      <c r="G1139" s="30">
        <f>ROUND(E1139*F1139,2)</f>
        <v>0</v>
      </c>
      <c r="H1139" s="29"/>
      <c r="I1139" s="30">
        <f>ROUND(E1139*H1139,2)</f>
        <v>0</v>
      </c>
      <c r="J1139" s="29"/>
      <c r="K1139" s="30">
        <f>ROUND(E1139*J1139,2)</f>
        <v>0</v>
      </c>
      <c r="L1139" s="30">
        <v>21</v>
      </c>
      <c r="M1139" s="30">
        <f>G1139*(1+L1139/100)</f>
        <v>0</v>
      </c>
      <c r="N1139" s="30">
        <v>0</v>
      </c>
      <c r="O1139" s="30">
        <f>ROUND(E1139*N1139,2)</f>
        <v>0</v>
      </c>
      <c r="P1139" s="30">
        <v>0</v>
      </c>
      <c r="Q1139" s="30">
        <f>ROUND(E1139*P1139,2)</f>
        <v>0</v>
      </c>
      <c r="R1139" s="30"/>
      <c r="S1139" s="30" t="s">
        <v>587</v>
      </c>
      <c r="T1139" s="49" t="s">
        <v>330</v>
      </c>
      <c r="U1139" s="35">
        <v>0</v>
      </c>
      <c r="V1139" s="35">
        <f>ROUND(E1139*U1139,2)</f>
        <v>0</v>
      </c>
      <c r="W1139" s="35"/>
      <c r="X1139" s="50"/>
      <c r="Y1139" s="52"/>
      <c r="Z1139" s="52"/>
      <c r="AA1139" s="52"/>
      <c r="AB1139" s="52"/>
      <c r="AC1139" s="52"/>
      <c r="AD1139" s="52"/>
      <c r="AE1139" s="52"/>
      <c r="AF1139" s="52"/>
      <c r="AG1139" s="52" t="s">
        <v>354</v>
      </c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52"/>
      <c r="AW1139" s="52"/>
      <c r="AX1139" s="52"/>
      <c r="AY1139" s="52"/>
      <c r="AZ1139" s="52"/>
      <c r="BA1139" s="52"/>
      <c r="BB1139" s="52"/>
      <c r="BC1139" s="52"/>
      <c r="BD1139" s="52"/>
      <c r="BE1139" s="52"/>
      <c r="BF1139" s="52"/>
      <c r="BG1139" s="52"/>
      <c r="BH1139" s="52"/>
    </row>
    <row r="1140" spans="1:60" outlineLevel="1" x14ac:dyDescent="0.2">
      <c r="A1140" s="31"/>
      <c r="B1140" s="32"/>
      <c r="C1140" s="292" t="s">
        <v>1184</v>
      </c>
      <c r="D1140" s="293"/>
      <c r="E1140" s="293"/>
      <c r="F1140" s="293"/>
      <c r="G1140" s="293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52"/>
      <c r="Z1140" s="52"/>
      <c r="AA1140" s="52"/>
      <c r="AB1140" s="52"/>
      <c r="AC1140" s="52"/>
      <c r="AD1140" s="52"/>
      <c r="AE1140" s="52"/>
      <c r="AF1140" s="52"/>
      <c r="AG1140" s="52" t="s">
        <v>642</v>
      </c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52"/>
      <c r="AW1140" s="52"/>
      <c r="AX1140" s="52"/>
      <c r="AY1140" s="52"/>
      <c r="AZ1140" s="52"/>
      <c r="BA1140" s="52"/>
      <c r="BB1140" s="52"/>
      <c r="BC1140" s="52"/>
      <c r="BD1140" s="52"/>
      <c r="BE1140" s="52"/>
      <c r="BF1140" s="52"/>
      <c r="BG1140" s="52"/>
      <c r="BH1140" s="52"/>
    </row>
    <row r="1141" spans="1:60" outlineLevel="1" x14ac:dyDescent="0.2">
      <c r="A1141" s="31"/>
      <c r="B1141" s="32"/>
      <c r="C1141" s="294" t="s">
        <v>1185</v>
      </c>
      <c r="D1141" s="295"/>
      <c r="E1141" s="295"/>
      <c r="F1141" s="295"/>
      <c r="G1141" s="29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52"/>
      <c r="Z1141" s="52"/>
      <c r="AA1141" s="52"/>
      <c r="AB1141" s="52"/>
      <c r="AC1141" s="52"/>
      <c r="AD1141" s="52"/>
      <c r="AE1141" s="52"/>
      <c r="AF1141" s="52"/>
      <c r="AG1141" s="52" t="s">
        <v>642</v>
      </c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52"/>
      <c r="AW1141" s="52"/>
      <c r="AX1141" s="52"/>
      <c r="AY1141" s="52"/>
      <c r="AZ1141" s="52"/>
      <c r="BA1141" s="52"/>
      <c r="BB1141" s="52"/>
      <c r="BC1141" s="52"/>
      <c r="BD1141" s="52"/>
      <c r="BE1141" s="52"/>
      <c r="BF1141" s="52"/>
      <c r="BG1141" s="52"/>
      <c r="BH1141" s="52"/>
    </row>
    <row r="1142" spans="1:60" outlineLevel="1" x14ac:dyDescent="0.2">
      <c r="A1142" s="31"/>
      <c r="B1142" s="32"/>
      <c r="C1142" s="294" t="s">
        <v>759</v>
      </c>
      <c r="D1142" s="295"/>
      <c r="E1142" s="295"/>
      <c r="F1142" s="295"/>
      <c r="G1142" s="29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52"/>
      <c r="Z1142" s="52"/>
      <c r="AA1142" s="52"/>
      <c r="AB1142" s="52"/>
      <c r="AC1142" s="52"/>
      <c r="AD1142" s="52"/>
      <c r="AE1142" s="52"/>
      <c r="AF1142" s="52"/>
      <c r="AG1142" s="52" t="s">
        <v>642</v>
      </c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52"/>
      <c r="AW1142" s="52"/>
      <c r="AX1142" s="52"/>
      <c r="AY1142" s="52"/>
      <c r="AZ1142" s="52"/>
      <c r="BA1142" s="52"/>
      <c r="BB1142" s="52"/>
      <c r="BC1142" s="52"/>
      <c r="BD1142" s="52"/>
      <c r="BE1142" s="52"/>
      <c r="BF1142" s="52"/>
      <c r="BG1142" s="52"/>
      <c r="BH1142" s="52"/>
    </row>
    <row r="1143" spans="1:60" outlineLevel="1" x14ac:dyDescent="0.2">
      <c r="A1143" s="31"/>
      <c r="B1143" s="32"/>
      <c r="C1143" s="294" t="s">
        <v>742</v>
      </c>
      <c r="D1143" s="295"/>
      <c r="E1143" s="295"/>
      <c r="F1143" s="295"/>
      <c r="G1143" s="29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52"/>
      <c r="Z1143" s="52"/>
      <c r="AA1143" s="52"/>
      <c r="AB1143" s="52"/>
      <c r="AC1143" s="52"/>
      <c r="AD1143" s="52"/>
      <c r="AE1143" s="52"/>
      <c r="AF1143" s="52"/>
      <c r="AG1143" s="52" t="s">
        <v>642</v>
      </c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52"/>
      <c r="AW1143" s="52"/>
      <c r="AX1143" s="52"/>
      <c r="AY1143" s="52"/>
      <c r="AZ1143" s="52"/>
      <c r="BA1143" s="52"/>
      <c r="BB1143" s="52"/>
      <c r="BC1143" s="52"/>
      <c r="BD1143" s="52"/>
      <c r="BE1143" s="52"/>
      <c r="BF1143" s="52"/>
      <c r="BG1143" s="52"/>
      <c r="BH1143" s="52"/>
    </row>
    <row r="1144" spans="1:60" outlineLevel="1" x14ac:dyDescent="0.2">
      <c r="A1144" s="31"/>
      <c r="B1144" s="32"/>
      <c r="C1144" s="294" t="s">
        <v>1186</v>
      </c>
      <c r="D1144" s="295"/>
      <c r="E1144" s="295"/>
      <c r="F1144" s="295"/>
      <c r="G1144" s="29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52"/>
      <c r="Z1144" s="52"/>
      <c r="AA1144" s="52"/>
      <c r="AB1144" s="52"/>
      <c r="AC1144" s="52"/>
      <c r="AD1144" s="52"/>
      <c r="AE1144" s="52"/>
      <c r="AF1144" s="52"/>
      <c r="AG1144" s="52" t="s">
        <v>642</v>
      </c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52"/>
      <c r="AW1144" s="52"/>
      <c r="AX1144" s="52"/>
      <c r="AY1144" s="52"/>
      <c r="AZ1144" s="52"/>
      <c r="BA1144" s="52"/>
      <c r="BB1144" s="52"/>
      <c r="BC1144" s="52"/>
      <c r="BD1144" s="52"/>
      <c r="BE1144" s="52"/>
      <c r="BF1144" s="52"/>
      <c r="BG1144" s="52"/>
      <c r="BH1144" s="52"/>
    </row>
    <row r="1145" spans="1:60" outlineLevel="1" x14ac:dyDescent="0.2">
      <c r="A1145" s="31"/>
      <c r="B1145" s="32"/>
      <c r="C1145" s="294" t="s">
        <v>1187</v>
      </c>
      <c r="D1145" s="295"/>
      <c r="E1145" s="295"/>
      <c r="F1145" s="295"/>
      <c r="G1145" s="29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52"/>
      <c r="Z1145" s="52"/>
      <c r="AA1145" s="52"/>
      <c r="AB1145" s="52"/>
      <c r="AC1145" s="52"/>
      <c r="AD1145" s="52"/>
      <c r="AE1145" s="52"/>
      <c r="AF1145" s="52"/>
      <c r="AG1145" s="52" t="s">
        <v>642</v>
      </c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52"/>
      <c r="AW1145" s="52"/>
      <c r="AX1145" s="52"/>
      <c r="AY1145" s="52"/>
      <c r="AZ1145" s="52"/>
      <c r="BA1145" s="52"/>
      <c r="BB1145" s="52"/>
      <c r="BC1145" s="52"/>
      <c r="BD1145" s="52"/>
      <c r="BE1145" s="52"/>
      <c r="BF1145" s="52"/>
      <c r="BG1145" s="52"/>
      <c r="BH1145" s="52"/>
    </row>
    <row r="1146" spans="1:60" outlineLevel="1" x14ac:dyDescent="0.2">
      <c r="A1146" s="31"/>
      <c r="B1146" s="32"/>
      <c r="C1146" s="294" t="s">
        <v>761</v>
      </c>
      <c r="D1146" s="295"/>
      <c r="E1146" s="295"/>
      <c r="F1146" s="295"/>
      <c r="G1146" s="29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52"/>
      <c r="Z1146" s="52"/>
      <c r="AA1146" s="52"/>
      <c r="AB1146" s="52"/>
      <c r="AC1146" s="52"/>
      <c r="AD1146" s="52"/>
      <c r="AE1146" s="52"/>
      <c r="AF1146" s="52"/>
      <c r="AG1146" s="52" t="s">
        <v>642</v>
      </c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52"/>
      <c r="AW1146" s="52"/>
      <c r="AX1146" s="52"/>
      <c r="AY1146" s="52"/>
      <c r="AZ1146" s="52"/>
      <c r="BA1146" s="52"/>
      <c r="BB1146" s="52"/>
      <c r="BC1146" s="52"/>
      <c r="BD1146" s="52"/>
      <c r="BE1146" s="52"/>
      <c r="BF1146" s="52"/>
      <c r="BG1146" s="52"/>
      <c r="BH1146" s="52"/>
    </row>
    <row r="1147" spans="1:60" outlineLevel="1" x14ac:dyDescent="0.2">
      <c r="A1147" s="31"/>
      <c r="B1147" s="32"/>
      <c r="C1147" s="294" t="s">
        <v>1179</v>
      </c>
      <c r="D1147" s="295"/>
      <c r="E1147" s="295"/>
      <c r="F1147" s="295"/>
      <c r="G1147" s="29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52"/>
      <c r="Z1147" s="52"/>
      <c r="AA1147" s="52"/>
      <c r="AB1147" s="52"/>
      <c r="AC1147" s="52"/>
      <c r="AD1147" s="52"/>
      <c r="AE1147" s="52"/>
      <c r="AF1147" s="52"/>
      <c r="AG1147" s="52" t="s">
        <v>642</v>
      </c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52"/>
      <c r="AW1147" s="52"/>
      <c r="AX1147" s="52"/>
      <c r="AY1147" s="52"/>
      <c r="AZ1147" s="52"/>
      <c r="BA1147" s="52"/>
      <c r="BB1147" s="52"/>
      <c r="BC1147" s="52"/>
      <c r="BD1147" s="52"/>
      <c r="BE1147" s="52"/>
      <c r="BF1147" s="52"/>
      <c r="BG1147" s="52"/>
      <c r="BH1147" s="52"/>
    </row>
    <row r="1148" spans="1:60" outlineLevel="1" x14ac:dyDescent="0.2">
      <c r="A1148" s="31"/>
      <c r="B1148" s="32"/>
      <c r="C1148" s="294" t="s">
        <v>692</v>
      </c>
      <c r="D1148" s="295"/>
      <c r="E1148" s="295"/>
      <c r="F1148" s="295"/>
      <c r="G1148" s="29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52"/>
      <c r="Z1148" s="52"/>
      <c r="AA1148" s="52"/>
      <c r="AB1148" s="52"/>
      <c r="AC1148" s="52"/>
      <c r="AD1148" s="52"/>
      <c r="AE1148" s="52"/>
      <c r="AF1148" s="52"/>
      <c r="AG1148" s="52" t="s">
        <v>642</v>
      </c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52"/>
      <c r="AW1148" s="52"/>
      <c r="AX1148" s="52"/>
      <c r="AY1148" s="52"/>
      <c r="AZ1148" s="52"/>
      <c r="BA1148" s="52"/>
      <c r="BB1148" s="52"/>
      <c r="BC1148" s="52"/>
      <c r="BD1148" s="52"/>
      <c r="BE1148" s="52"/>
      <c r="BF1148" s="52"/>
      <c r="BG1148" s="52"/>
      <c r="BH1148" s="52"/>
    </row>
    <row r="1149" spans="1:60" outlineLevel="1" x14ac:dyDescent="0.2">
      <c r="A1149" s="31"/>
      <c r="B1149" s="32"/>
      <c r="C1149" s="294" t="s">
        <v>748</v>
      </c>
      <c r="D1149" s="295"/>
      <c r="E1149" s="295"/>
      <c r="F1149" s="295"/>
      <c r="G1149" s="29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52"/>
      <c r="Z1149" s="52"/>
      <c r="AA1149" s="52"/>
      <c r="AB1149" s="52"/>
      <c r="AC1149" s="52"/>
      <c r="AD1149" s="52"/>
      <c r="AE1149" s="52"/>
      <c r="AF1149" s="52"/>
      <c r="AG1149" s="52" t="s">
        <v>642</v>
      </c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2"/>
    </row>
    <row r="1150" spans="1:60" outlineLevel="1" x14ac:dyDescent="0.2">
      <c r="A1150" s="31"/>
      <c r="B1150" s="32"/>
      <c r="C1150" s="294" t="s">
        <v>1164</v>
      </c>
      <c r="D1150" s="295"/>
      <c r="E1150" s="295"/>
      <c r="F1150" s="295"/>
      <c r="G1150" s="29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52"/>
      <c r="Z1150" s="52"/>
      <c r="AA1150" s="52"/>
      <c r="AB1150" s="52"/>
      <c r="AC1150" s="52"/>
      <c r="AD1150" s="52"/>
      <c r="AE1150" s="52"/>
      <c r="AF1150" s="52"/>
      <c r="AG1150" s="52" t="s">
        <v>642</v>
      </c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52"/>
      <c r="AW1150" s="52"/>
      <c r="AX1150" s="52"/>
      <c r="AY1150" s="52"/>
      <c r="AZ1150" s="52"/>
      <c r="BA1150" s="52"/>
      <c r="BB1150" s="52"/>
      <c r="BC1150" s="52"/>
      <c r="BD1150" s="52"/>
      <c r="BE1150" s="52"/>
      <c r="BF1150" s="52"/>
      <c r="BG1150" s="52"/>
      <c r="BH1150" s="52"/>
    </row>
    <row r="1151" spans="1:60" outlineLevel="1" x14ac:dyDescent="0.2">
      <c r="A1151" s="31"/>
      <c r="B1151" s="32"/>
      <c r="C1151" s="294" t="s">
        <v>1165</v>
      </c>
      <c r="D1151" s="295"/>
      <c r="E1151" s="295"/>
      <c r="F1151" s="295"/>
      <c r="G1151" s="29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52"/>
      <c r="Z1151" s="52"/>
      <c r="AA1151" s="52"/>
      <c r="AB1151" s="52"/>
      <c r="AC1151" s="52"/>
      <c r="AD1151" s="52"/>
      <c r="AE1151" s="52"/>
      <c r="AF1151" s="52"/>
      <c r="AG1151" s="52" t="s">
        <v>642</v>
      </c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52"/>
      <c r="AW1151" s="52"/>
      <c r="AX1151" s="52"/>
      <c r="AY1151" s="52"/>
      <c r="AZ1151" s="52"/>
      <c r="BA1151" s="52"/>
      <c r="BB1151" s="52"/>
      <c r="BC1151" s="52"/>
      <c r="BD1151" s="52"/>
      <c r="BE1151" s="52"/>
      <c r="BF1151" s="52"/>
      <c r="BG1151" s="52"/>
      <c r="BH1151" s="52"/>
    </row>
    <row r="1152" spans="1:60" outlineLevel="1" x14ac:dyDescent="0.2">
      <c r="A1152" s="31"/>
      <c r="B1152" s="32"/>
      <c r="C1152" s="294" t="s">
        <v>1159</v>
      </c>
      <c r="D1152" s="295"/>
      <c r="E1152" s="295"/>
      <c r="F1152" s="295"/>
      <c r="G1152" s="29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52"/>
      <c r="Z1152" s="52"/>
      <c r="AA1152" s="52"/>
      <c r="AB1152" s="52"/>
      <c r="AC1152" s="52"/>
      <c r="AD1152" s="52"/>
      <c r="AE1152" s="52"/>
      <c r="AF1152" s="52"/>
      <c r="AG1152" s="52" t="s">
        <v>642</v>
      </c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52"/>
      <c r="AW1152" s="52"/>
      <c r="AX1152" s="52"/>
      <c r="AY1152" s="52"/>
      <c r="AZ1152" s="52"/>
      <c r="BA1152" s="52"/>
      <c r="BB1152" s="52"/>
      <c r="BC1152" s="52"/>
      <c r="BD1152" s="52"/>
      <c r="BE1152" s="52"/>
      <c r="BF1152" s="52"/>
      <c r="BG1152" s="52"/>
      <c r="BH1152" s="52"/>
    </row>
    <row r="1153" spans="1:60" outlineLevel="1" x14ac:dyDescent="0.2">
      <c r="A1153" s="31"/>
      <c r="B1153" s="32"/>
      <c r="C1153" s="294" t="s">
        <v>749</v>
      </c>
      <c r="D1153" s="295"/>
      <c r="E1153" s="295"/>
      <c r="F1153" s="295"/>
      <c r="G1153" s="29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52"/>
      <c r="Z1153" s="52"/>
      <c r="AA1153" s="52"/>
      <c r="AB1153" s="52"/>
      <c r="AC1153" s="52"/>
      <c r="AD1153" s="52"/>
      <c r="AE1153" s="52"/>
      <c r="AF1153" s="52"/>
      <c r="AG1153" s="52" t="s">
        <v>642</v>
      </c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52"/>
      <c r="AW1153" s="52"/>
      <c r="AX1153" s="52"/>
      <c r="AY1153" s="52"/>
      <c r="AZ1153" s="52"/>
      <c r="BA1153" s="52"/>
      <c r="BB1153" s="52"/>
      <c r="BC1153" s="52"/>
      <c r="BD1153" s="52"/>
      <c r="BE1153" s="52"/>
      <c r="BF1153" s="52"/>
      <c r="BG1153" s="52"/>
      <c r="BH1153" s="52"/>
    </row>
    <row r="1154" spans="1:60" outlineLevel="1" x14ac:dyDescent="0.2">
      <c r="A1154" s="31"/>
      <c r="B1154" s="32"/>
      <c r="C1154" s="294" t="s">
        <v>697</v>
      </c>
      <c r="D1154" s="295"/>
      <c r="E1154" s="295"/>
      <c r="F1154" s="295"/>
      <c r="G1154" s="29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52"/>
      <c r="Z1154" s="52"/>
      <c r="AA1154" s="52"/>
      <c r="AB1154" s="52"/>
      <c r="AC1154" s="52"/>
      <c r="AD1154" s="52"/>
      <c r="AE1154" s="52"/>
      <c r="AF1154" s="52"/>
      <c r="AG1154" s="52" t="s">
        <v>642</v>
      </c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52"/>
      <c r="AW1154" s="52"/>
      <c r="AX1154" s="52"/>
      <c r="AY1154" s="52"/>
      <c r="AZ1154" s="52"/>
      <c r="BA1154" s="52"/>
      <c r="BB1154" s="52"/>
      <c r="BC1154" s="52"/>
      <c r="BD1154" s="52"/>
      <c r="BE1154" s="52"/>
      <c r="BF1154" s="52"/>
      <c r="BG1154" s="52"/>
      <c r="BH1154" s="52"/>
    </row>
    <row r="1155" spans="1:60" outlineLevel="1" x14ac:dyDescent="0.2">
      <c r="A1155" s="31"/>
      <c r="B1155" s="32"/>
      <c r="C1155" s="294" t="s">
        <v>698</v>
      </c>
      <c r="D1155" s="295"/>
      <c r="E1155" s="295"/>
      <c r="F1155" s="295"/>
      <c r="G1155" s="29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52"/>
      <c r="Z1155" s="52"/>
      <c r="AA1155" s="52"/>
      <c r="AB1155" s="52"/>
      <c r="AC1155" s="52"/>
      <c r="AD1155" s="52"/>
      <c r="AE1155" s="52"/>
      <c r="AF1155" s="52"/>
      <c r="AG1155" s="52" t="s">
        <v>642</v>
      </c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52"/>
      <c r="AW1155" s="52"/>
      <c r="AX1155" s="52"/>
      <c r="AY1155" s="52"/>
      <c r="AZ1155" s="52"/>
      <c r="BA1155" s="52"/>
      <c r="BB1155" s="52"/>
      <c r="BC1155" s="52"/>
      <c r="BD1155" s="52"/>
      <c r="BE1155" s="52"/>
      <c r="BF1155" s="52"/>
      <c r="BG1155" s="52"/>
      <c r="BH1155" s="52"/>
    </row>
    <row r="1156" spans="1:60" outlineLevel="1" x14ac:dyDescent="0.2">
      <c r="A1156" s="31"/>
      <c r="B1156" s="32"/>
      <c r="C1156" s="294" t="s">
        <v>699</v>
      </c>
      <c r="D1156" s="295"/>
      <c r="E1156" s="295"/>
      <c r="F1156" s="295"/>
      <c r="G1156" s="29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52"/>
      <c r="Z1156" s="52"/>
      <c r="AA1156" s="52"/>
      <c r="AB1156" s="52"/>
      <c r="AC1156" s="52"/>
      <c r="AD1156" s="52"/>
      <c r="AE1156" s="52"/>
      <c r="AF1156" s="52"/>
      <c r="AG1156" s="52" t="s">
        <v>642</v>
      </c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52"/>
      <c r="AW1156" s="52"/>
      <c r="AX1156" s="52"/>
      <c r="AY1156" s="52"/>
      <c r="AZ1156" s="52"/>
      <c r="BA1156" s="52"/>
      <c r="BB1156" s="52"/>
      <c r="BC1156" s="52"/>
      <c r="BD1156" s="52"/>
      <c r="BE1156" s="52"/>
      <c r="BF1156" s="52"/>
      <c r="BG1156" s="52"/>
      <c r="BH1156" s="52"/>
    </row>
    <row r="1157" spans="1:60" outlineLevel="1" x14ac:dyDescent="0.2">
      <c r="A1157" s="31"/>
      <c r="B1157" s="32"/>
      <c r="C1157" s="294" t="s">
        <v>700</v>
      </c>
      <c r="D1157" s="295"/>
      <c r="E1157" s="295"/>
      <c r="F1157" s="295"/>
      <c r="G1157" s="29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52"/>
      <c r="Z1157" s="52"/>
      <c r="AA1157" s="52"/>
      <c r="AB1157" s="52"/>
      <c r="AC1157" s="52"/>
      <c r="AD1157" s="52"/>
      <c r="AE1157" s="52"/>
      <c r="AF1157" s="52"/>
      <c r="AG1157" s="52" t="s">
        <v>642</v>
      </c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52"/>
      <c r="AW1157" s="52"/>
      <c r="AX1157" s="52"/>
      <c r="AY1157" s="52"/>
      <c r="AZ1157" s="52"/>
      <c r="BA1157" s="52"/>
      <c r="BB1157" s="52"/>
      <c r="BC1157" s="52"/>
      <c r="BD1157" s="52"/>
      <c r="BE1157" s="52"/>
      <c r="BF1157" s="52"/>
      <c r="BG1157" s="52"/>
      <c r="BH1157" s="52"/>
    </row>
    <row r="1158" spans="1:60" outlineLevel="1" x14ac:dyDescent="0.2">
      <c r="A1158" s="31"/>
      <c r="B1158" s="32"/>
      <c r="C1158" s="294" t="s">
        <v>1188</v>
      </c>
      <c r="D1158" s="295"/>
      <c r="E1158" s="295"/>
      <c r="F1158" s="295"/>
      <c r="G1158" s="29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52"/>
      <c r="Z1158" s="52"/>
      <c r="AA1158" s="52"/>
      <c r="AB1158" s="52"/>
      <c r="AC1158" s="52"/>
      <c r="AD1158" s="52"/>
      <c r="AE1158" s="52"/>
      <c r="AF1158" s="52"/>
      <c r="AG1158" s="52" t="s">
        <v>642</v>
      </c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52"/>
      <c r="AW1158" s="52"/>
      <c r="AX1158" s="52"/>
      <c r="AY1158" s="52"/>
      <c r="AZ1158" s="52"/>
      <c r="BA1158" s="52"/>
      <c r="BB1158" s="52"/>
      <c r="BC1158" s="52"/>
      <c r="BD1158" s="52"/>
      <c r="BE1158" s="52"/>
      <c r="BF1158" s="52"/>
      <c r="BG1158" s="52"/>
      <c r="BH1158" s="52"/>
    </row>
    <row r="1159" spans="1:60" outlineLevel="1" x14ac:dyDescent="0.2">
      <c r="A1159" s="31"/>
      <c r="B1159" s="32"/>
      <c r="C1159" s="294" t="s">
        <v>1189</v>
      </c>
      <c r="D1159" s="295"/>
      <c r="E1159" s="295"/>
      <c r="F1159" s="295"/>
      <c r="G1159" s="29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52"/>
      <c r="Z1159" s="52"/>
      <c r="AA1159" s="52"/>
      <c r="AB1159" s="52"/>
      <c r="AC1159" s="52"/>
      <c r="AD1159" s="52"/>
      <c r="AE1159" s="52"/>
      <c r="AF1159" s="52"/>
      <c r="AG1159" s="52" t="s">
        <v>642</v>
      </c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2"/>
      <c r="AV1159" s="52"/>
      <c r="AW1159" s="52"/>
      <c r="AX1159" s="52"/>
      <c r="AY1159" s="52"/>
      <c r="AZ1159" s="52"/>
      <c r="BA1159" s="52"/>
      <c r="BB1159" s="52"/>
      <c r="BC1159" s="52"/>
      <c r="BD1159" s="52"/>
      <c r="BE1159" s="52"/>
      <c r="BF1159" s="52"/>
      <c r="BG1159" s="52"/>
      <c r="BH1159" s="52"/>
    </row>
    <row r="1160" spans="1:60" outlineLevel="1" x14ac:dyDescent="0.2">
      <c r="A1160" s="31"/>
      <c r="B1160" s="32"/>
      <c r="C1160" s="294" t="s">
        <v>1190</v>
      </c>
      <c r="D1160" s="295"/>
      <c r="E1160" s="295"/>
      <c r="F1160" s="295"/>
      <c r="G1160" s="29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52"/>
      <c r="Z1160" s="52"/>
      <c r="AA1160" s="52"/>
      <c r="AB1160" s="52"/>
      <c r="AC1160" s="52"/>
      <c r="AD1160" s="52"/>
      <c r="AE1160" s="52"/>
      <c r="AF1160" s="52"/>
      <c r="AG1160" s="52" t="s">
        <v>642</v>
      </c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52"/>
      <c r="AW1160" s="52"/>
      <c r="AX1160" s="52"/>
      <c r="AY1160" s="52"/>
      <c r="AZ1160" s="52"/>
      <c r="BA1160" s="52"/>
      <c r="BB1160" s="52"/>
      <c r="BC1160" s="52"/>
      <c r="BD1160" s="52"/>
      <c r="BE1160" s="52"/>
      <c r="BF1160" s="52"/>
      <c r="BG1160" s="52"/>
      <c r="BH1160" s="52"/>
    </row>
    <row r="1161" spans="1:60" outlineLevel="1" x14ac:dyDescent="0.2">
      <c r="A1161" s="31"/>
      <c r="B1161" s="32"/>
      <c r="C1161" s="294" t="s">
        <v>735</v>
      </c>
      <c r="D1161" s="295"/>
      <c r="E1161" s="295"/>
      <c r="F1161" s="295"/>
      <c r="G1161" s="29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52"/>
      <c r="Z1161" s="52"/>
      <c r="AA1161" s="52"/>
      <c r="AB1161" s="52"/>
      <c r="AC1161" s="52"/>
      <c r="AD1161" s="52"/>
      <c r="AE1161" s="52"/>
      <c r="AF1161" s="52"/>
      <c r="AG1161" s="52" t="s">
        <v>642</v>
      </c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52"/>
      <c r="AW1161" s="52"/>
      <c r="AX1161" s="52"/>
      <c r="AY1161" s="52"/>
      <c r="AZ1161" s="52"/>
      <c r="BA1161" s="52"/>
      <c r="BB1161" s="52"/>
      <c r="BC1161" s="52"/>
      <c r="BD1161" s="52"/>
      <c r="BE1161" s="52"/>
      <c r="BF1161" s="52"/>
      <c r="BG1161" s="52"/>
      <c r="BH1161" s="52"/>
    </row>
    <row r="1162" spans="1:60" outlineLevel="1" x14ac:dyDescent="0.2">
      <c r="A1162" s="31"/>
      <c r="B1162" s="32"/>
      <c r="C1162" s="294" t="s">
        <v>1191</v>
      </c>
      <c r="D1162" s="295"/>
      <c r="E1162" s="295"/>
      <c r="F1162" s="295"/>
      <c r="G1162" s="29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52"/>
      <c r="Z1162" s="52"/>
      <c r="AA1162" s="52"/>
      <c r="AB1162" s="52"/>
      <c r="AC1162" s="52"/>
      <c r="AD1162" s="52"/>
      <c r="AE1162" s="52"/>
      <c r="AF1162" s="52"/>
      <c r="AG1162" s="52" t="s">
        <v>642</v>
      </c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2"/>
    </row>
    <row r="1163" spans="1:60" outlineLevel="1" x14ac:dyDescent="0.2">
      <c r="A1163" s="31"/>
      <c r="B1163" s="32"/>
      <c r="C1163" s="230" t="s">
        <v>1166</v>
      </c>
      <c r="D1163" s="33"/>
      <c r="E1163" s="34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52"/>
      <c r="Z1163" s="52"/>
      <c r="AA1163" s="52"/>
      <c r="AB1163" s="52"/>
      <c r="AC1163" s="52"/>
      <c r="AD1163" s="52"/>
      <c r="AE1163" s="52"/>
      <c r="AF1163" s="52"/>
      <c r="AG1163" s="52" t="s">
        <v>358</v>
      </c>
      <c r="AH1163" s="52">
        <v>0</v>
      </c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52"/>
      <c r="AW1163" s="52"/>
      <c r="AX1163" s="52"/>
      <c r="AY1163" s="52"/>
      <c r="AZ1163" s="52"/>
      <c r="BA1163" s="52"/>
      <c r="BB1163" s="52"/>
      <c r="BC1163" s="52"/>
      <c r="BD1163" s="52"/>
      <c r="BE1163" s="52"/>
      <c r="BF1163" s="52"/>
      <c r="BG1163" s="52"/>
      <c r="BH1163" s="52"/>
    </row>
    <row r="1164" spans="1:60" outlineLevel="1" x14ac:dyDescent="0.2">
      <c r="A1164" s="31"/>
      <c r="B1164" s="32"/>
      <c r="C1164" s="230" t="s">
        <v>1192</v>
      </c>
      <c r="D1164" s="33"/>
      <c r="E1164" s="34">
        <v>1</v>
      </c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52"/>
      <c r="Z1164" s="52"/>
      <c r="AA1164" s="52"/>
      <c r="AB1164" s="52"/>
      <c r="AC1164" s="52"/>
      <c r="AD1164" s="52"/>
      <c r="AE1164" s="52"/>
      <c r="AF1164" s="52"/>
      <c r="AG1164" s="52" t="s">
        <v>358</v>
      </c>
      <c r="AH1164" s="52">
        <v>0</v>
      </c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52"/>
      <c r="AW1164" s="52"/>
      <c r="AX1164" s="52"/>
      <c r="AY1164" s="52"/>
      <c r="AZ1164" s="52"/>
      <c r="BA1164" s="52"/>
      <c r="BB1164" s="52"/>
      <c r="BC1164" s="52"/>
      <c r="BD1164" s="52"/>
      <c r="BE1164" s="52"/>
      <c r="BF1164" s="52"/>
      <c r="BG1164" s="52"/>
      <c r="BH1164" s="52"/>
    </row>
    <row r="1165" spans="1:60" outlineLevel="1" x14ac:dyDescent="0.2">
      <c r="A1165" s="24">
        <v>149</v>
      </c>
      <c r="B1165" s="25" t="s">
        <v>1193</v>
      </c>
      <c r="C1165" s="26" t="s">
        <v>1194</v>
      </c>
      <c r="D1165" s="27" t="s">
        <v>640</v>
      </c>
      <c r="E1165" s="28">
        <v>1</v>
      </c>
      <c r="F1165" s="29"/>
      <c r="G1165" s="30">
        <f>ROUND(E1165*F1165,2)</f>
        <v>0</v>
      </c>
      <c r="H1165" s="29"/>
      <c r="I1165" s="30">
        <f>ROUND(E1165*H1165,2)</f>
        <v>0</v>
      </c>
      <c r="J1165" s="29"/>
      <c r="K1165" s="30">
        <f>ROUND(E1165*J1165,2)</f>
        <v>0</v>
      </c>
      <c r="L1165" s="30">
        <v>21</v>
      </c>
      <c r="M1165" s="30">
        <f>G1165*(1+L1165/100)</f>
        <v>0</v>
      </c>
      <c r="N1165" s="30">
        <v>0</v>
      </c>
      <c r="O1165" s="30">
        <f>ROUND(E1165*N1165,2)</f>
        <v>0</v>
      </c>
      <c r="P1165" s="30">
        <v>0</v>
      </c>
      <c r="Q1165" s="30">
        <f>ROUND(E1165*P1165,2)</f>
        <v>0</v>
      </c>
      <c r="R1165" s="30"/>
      <c r="S1165" s="30" t="s">
        <v>587</v>
      </c>
      <c r="T1165" s="49" t="s">
        <v>330</v>
      </c>
      <c r="U1165" s="35">
        <v>0</v>
      </c>
      <c r="V1165" s="35">
        <f>ROUND(E1165*U1165,2)</f>
        <v>0</v>
      </c>
      <c r="W1165" s="35"/>
      <c r="X1165" s="50"/>
      <c r="Y1165" s="52"/>
      <c r="Z1165" s="52"/>
      <c r="AA1165" s="52"/>
      <c r="AB1165" s="52"/>
      <c r="AC1165" s="52"/>
      <c r="AD1165" s="52"/>
      <c r="AE1165" s="52"/>
      <c r="AF1165" s="52"/>
      <c r="AG1165" s="52" t="s">
        <v>354</v>
      </c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52"/>
      <c r="AW1165" s="52"/>
      <c r="AX1165" s="52"/>
      <c r="AY1165" s="52"/>
      <c r="AZ1165" s="52"/>
      <c r="BA1165" s="52"/>
      <c r="BB1165" s="52"/>
      <c r="BC1165" s="52"/>
      <c r="BD1165" s="52"/>
      <c r="BE1165" s="52"/>
      <c r="BF1165" s="52"/>
      <c r="BG1165" s="52"/>
      <c r="BH1165" s="52"/>
    </row>
    <row r="1166" spans="1:60" outlineLevel="1" x14ac:dyDescent="0.2">
      <c r="A1166" s="31"/>
      <c r="B1166" s="32"/>
      <c r="C1166" s="292" t="s">
        <v>1195</v>
      </c>
      <c r="D1166" s="293"/>
      <c r="E1166" s="293"/>
      <c r="F1166" s="293"/>
      <c r="G1166" s="293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52"/>
      <c r="Z1166" s="52"/>
      <c r="AA1166" s="52"/>
      <c r="AB1166" s="52"/>
      <c r="AC1166" s="52"/>
      <c r="AD1166" s="52"/>
      <c r="AE1166" s="52"/>
      <c r="AF1166" s="52"/>
      <c r="AG1166" s="52" t="s">
        <v>642</v>
      </c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52"/>
      <c r="AW1166" s="52"/>
      <c r="AX1166" s="52"/>
      <c r="AY1166" s="52"/>
      <c r="AZ1166" s="52"/>
      <c r="BA1166" s="52"/>
      <c r="BB1166" s="52"/>
      <c r="BC1166" s="52"/>
      <c r="BD1166" s="52"/>
      <c r="BE1166" s="52"/>
      <c r="BF1166" s="52"/>
      <c r="BG1166" s="52"/>
      <c r="BH1166" s="52"/>
    </row>
    <row r="1167" spans="1:60" outlineLevel="1" x14ac:dyDescent="0.2">
      <c r="A1167" s="31"/>
      <c r="B1167" s="32"/>
      <c r="C1167" s="294" t="s">
        <v>1196</v>
      </c>
      <c r="D1167" s="295"/>
      <c r="E1167" s="295"/>
      <c r="F1167" s="295"/>
      <c r="G1167" s="29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52"/>
      <c r="Z1167" s="52"/>
      <c r="AA1167" s="52"/>
      <c r="AB1167" s="52"/>
      <c r="AC1167" s="52"/>
      <c r="AD1167" s="52"/>
      <c r="AE1167" s="52"/>
      <c r="AF1167" s="52"/>
      <c r="AG1167" s="52" t="s">
        <v>642</v>
      </c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52"/>
      <c r="AW1167" s="52"/>
      <c r="AX1167" s="52"/>
      <c r="AY1167" s="52"/>
      <c r="AZ1167" s="52"/>
      <c r="BA1167" s="52"/>
      <c r="BB1167" s="52"/>
      <c r="BC1167" s="52"/>
      <c r="BD1167" s="52"/>
      <c r="BE1167" s="52"/>
      <c r="BF1167" s="52"/>
      <c r="BG1167" s="52"/>
      <c r="BH1167" s="52"/>
    </row>
    <row r="1168" spans="1:60" outlineLevel="1" x14ac:dyDescent="0.2">
      <c r="A1168" s="31"/>
      <c r="B1168" s="32"/>
      <c r="C1168" s="294" t="s">
        <v>1197</v>
      </c>
      <c r="D1168" s="295"/>
      <c r="E1168" s="295"/>
      <c r="F1168" s="295"/>
      <c r="G1168" s="29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52"/>
      <c r="Z1168" s="52"/>
      <c r="AA1168" s="52"/>
      <c r="AB1168" s="52"/>
      <c r="AC1168" s="52"/>
      <c r="AD1168" s="52"/>
      <c r="AE1168" s="52"/>
      <c r="AF1168" s="52"/>
      <c r="AG1168" s="52" t="s">
        <v>642</v>
      </c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52"/>
      <c r="AW1168" s="52"/>
      <c r="AX1168" s="52"/>
      <c r="AY1168" s="52"/>
      <c r="AZ1168" s="52"/>
      <c r="BA1168" s="52"/>
      <c r="BB1168" s="52"/>
      <c r="BC1168" s="52"/>
      <c r="BD1168" s="52"/>
      <c r="BE1168" s="52"/>
      <c r="BF1168" s="52"/>
      <c r="BG1168" s="52"/>
      <c r="BH1168" s="52"/>
    </row>
    <row r="1169" spans="1:60" outlineLevel="1" x14ac:dyDescent="0.2">
      <c r="A1169" s="31"/>
      <c r="B1169" s="32"/>
      <c r="C1169" s="294" t="s">
        <v>742</v>
      </c>
      <c r="D1169" s="295"/>
      <c r="E1169" s="295"/>
      <c r="F1169" s="295"/>
      <c r="G1169" s="29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52"/>
      <c r="Z1169" s="52"/>
      <c r="AA1169" s="52"/>
      <c r="AB1169" s="52"/>
      <c r="AC1169" s="52"/>
      <c r="AD1169" s="52"/>
      <c r="AE1169" s="52"/>
      <c r="AF1169" s="52"/>
      <c r="AG1169" s="52" t="s">
        <v>642</v>
      </c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52"/>
      <c r="AW1169" s="52"/>
      <c r="AX1169" s="52"/>
      <c r="AY1169" s="52"/>
      <c r="AZ1169" s="52"/>
      <c r="BA1169" s="52"/>
      <c r="BB1169" s="52"/>
      <c r="BC1169" s="52"/>
      <c r="BD1169" s="52"/>
      <c r="BE1169" s="52"/>
      <c r="BF1169" s="52"/>
      <c r="BG1169" s="52"/>
      <c r="BH1169" s="52"/>
    </row>
    <row r="1170" spans="1:60" outlineLevel="1" x14ac:dyDescent="0.2">
      <c r="A1170" s="31"/>
      <c r="B1170" s="32"/>
      <c r="C1170" s="294" t="s">
        <v>1198</v>
      </c>
      <c r="D1170" s="295"/>
      <c r="E1170" s="295"/>
      <c r="F1170" s="295"/>
      <c r="G1170" s="29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52"/>
      <c r="Z1170" s="52"/>
      <c r="AA1170" s="52"/>
      <c r="AB1170" s="52"/>
      <c r="AC1170" s="52"/>
      <c r="AD1170" s="52"/>
      <c r="AE1170" s="52"/>
      <c r="AF1170" s="52"/>
      <c r="AG1170" s="52" t="s">
        <v>642</v>
      </c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52"/>
      <c r="AW1170" s="52"/>
      <c r="AX1170" s="52"/>
      <c r="AY1170" s="52"/>
      <c r="AZ1170" s="52"/>
      <c r="BA1170" s="52"/>
      <c r="BB1170" s="52"/>
      <c r="BC1170" s="52"/>
      <c r="BD1170" s="52"/>
      <c r="BE1170" s="52"/>
      <c r="BF1170" s="52"/>
      <c r="BG1170" s="52"/>
      <c r="BH1170" s="52"/>
    </row>
    <row r="1171" spans="1:60" outlineLevel="1" x14ac:dyDescent="0.2">
      <c r="A1171" s="31"/>
      <c r="B1171" s="32"/>
      <c r="C1171" s="294" t="s">
        <v>692</v>
      </c>
      <c r="D1171" s="295"/>
      <c r="E1171" s="295"/>
      <c r="F1171" s="295"/>
      <c r="G1171" s="29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52"/>
      <c r="Z1171" s="52"/>
      <c r="AA1171" s="52"/>
      <c r="AB1171" s="52"/>
      <c r="AC1171" s="52"/>
      <c r="AD1171" s="52"/>
      <c r="AE1171" s="52"/>
      <c r="AF1171" s="52"/>
      <c r="AG1171" s="52" t="s">
        <v>642</v>
      </c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  <c r="AW1171" s="52"/>
      <c r="AX1171" s="52"/>
      <c r="AY1171" s="52"/>
      <c r="AZ1171" s="52"/>
      <c r="BA1171" s="52"/>
      <c r="BB1171" s="52"/>
      <c r="BC1171" s="52"/>
      <c r="BD1171" s="52"/>
      <c r="BE1171" s="52"/>
      <c r="BF1171" s="52"/>
      <c r="BG1171" s="52"/>
      <c r="BH1171" s="52"/>
    </row>
    <row r="1172" spans="1:60" outlineLevel="1" x14ac:dyDescent="0.2">
      <c r="A1172" s="31"/>
      <c r="B1172" s="32"/>
      <c r="C1172" s="294" t="s">
        <v>748</v>
      </c>
      <c r="D1172" s="295"/>
      <c r="E1172" s="295"/>
      <c r="F1172" s="295"/>
      <c r="G1172" s="29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52"/>
      <c r="Z1172" s="52"/>
      <c r="AA1172" s="52"/>
      <c r="AB1172" s="52"/>
      <c r="AC1172" s="52"/>
      <c r="AD1172" s="52"/>
      <c r="AE1172" s="52"/>
      <c r="AF1172" s="52"/>
      <c r="AG1172" s="52" t="s">
        <v>642</v>
      </c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52"/>
      <c r="AW1172" s="52"/>
      <c r="AX1172" s="52"/>
      <c r="AY1172" s="52"/>
      <c r="AZ1172" s="52"/>
      <c r="BA1172" s="52"/>
      <c r="BB1172" s="52"/>
      <c r="BC1172" s="52"/>
      <c r="BD1172" s="52"/>
      <c r="BE1172" s="52"/>
      <c r="BF1172" s="52"/>
      <c r="BG1172" s="52"/>
      <c r="BH1172" s="52"/>
    </row>
    <row r="1173" spans="1:60" outlineLevel="1" x14ac:dyDescent="0.2">
      <c r="A1173" s="31"/>
      <c r="B1173" s="32"/>
      <c r="C1173" s="294" t="s">
        <v>1199</v>
      </c>
      <c r="D1173" s="295"/>
      <c r="E1173" s="295"/>
      <c r="F1173" s="295"/>
      <c r="G1173" s="29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52"/>
      <c r="Z1173" s="52"/>
      <c r="AA1173" s="52"/>
      <c r="AB1173" s="52"/>
      <c r="AC1173" s="52"/>
      <c r="AD1173" s="52"/>
      <c r="AE1173" s="52"/>
      <c r="AF1173" s="52"/>
      <c r="AG1173" s="52" t="s">
        <v>642</v>
      </c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52"/>
      <c r="AW1173" s="52"/>
      <c r="AX1173" s="52"/>
      <c r="AY1173" s="52"/>
      <c r="AZ1173" s="52"/>
      <c r="BA1173" s="52"/>
      <c r="BB1173" s="52"/>
      <c r="BC1173" s="52"/>
      <c r="BD1173" s="52"/>
      <c r="BE1173" s="52"/>
      <c r="BF1173" s="52"/>
      <c r="BG1173" s="52"/>
      <c r="BH1173" s="52"/>
    </row>
    <row r="1174" spans="1:60" outlineLevel="1" x14ac:dyDescent="0.2">
      <c r="A1174" s="31"/>
      <c r="B1174" s="32"/>
      <c r="C1174" s="294" t="s">
        <v>1200</v>
      </c>
      <c r="D1174" s="295"/>
      <c r="E1174" s="295"/>
      <c r="F1174" s="295"/>
      <c r="G1174" s="29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52"/>
      <c r="Z1174" s="52"/>
      <c r="AA1174" s="52"/>
      <c r="AB1174" s="52"/>
      <c r="AC1174" s="52"/>
      <c r="AD1174" s="52"/>
      <c r="AE1174" s="52"/>
      <c r="AF1174" s="52"/>
      <c r="AG1174" s="52" t="s">
        <v>642</v>
      </c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52"/>
      <c r="AW1174" s="52"/>
      <c r="AX1174" s="52"/>
      <c r="AY1174" s="52"/>
      <c r="AZ1174" s="52"/>
      <c r="BA1174" s="52"/>
      <c r="BB1174" s="52"/>
      <c r="BC1174" s="52"/>
      <c r="BD1174" s="52"/>
      <c r="BE1174" s="52"/>
      <c r="BF1174" s="52"/>
      <c r="BG1174" s="52"/>
      <c r="BH1174" s="52"/>
    </row>
    <row r="1175" spans="1:60" outlineLevel="1" x14ac:dyDescent="0.2">
      <c r="A1175" s="31"/>
      <c r="B1175" s="32"/>
      <c r="C1175" s="294" t="s">
        <v>1201</v>
      </c>
      <c r="D1175" s="295"/>
      <c r="E1175" s="295"/>
      <c r="F1175" s="295"/>
      <c r="G1175" s="29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52"/>
      <c r="Z1175" s="52"/>
      <c r="AA1175" s="52"/>
      <c r="AB1175" s="52"/>
      <c r="AC1175" s="52"/>
      <c r="AD1175" s="52"/>
      <c r="AE1175" s="52"/>
      <c r="AF1175" s="52"/>
      <c r="AG1175" s="52" t="s">
        <v>642</v>
      </c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2"/>
    </row>
    <row r="1176" spans="1:60" outlineLevel="1" x14ac:dyDescent="0.2">
      <c r="A1176" s="31"/>
      <c r="B1176" s="32"/>
      <c r="C1176" s="294" t="s">
        <v>1202</v>
      </c>
      <c r="D1176" s="295"/>
      <c r="E1176" s="295"/>
      <c r="F1176" s="295"/>
      <c r="G1176" s="29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52"/>
      <c r="Z1176" s="52"/>
      <c r="AA1176" s="52"/>
      <c r="AB1176" s="52"/>
      <c r="AC1176" s="52"/>
      <c r="AD1176" s="52"/>
      <c r="AE1176" s="52"/>
      <c r="AF1176" s="52"/>
      <c r="AG1176" s="52" t="s">
        <v>642</v>
      </c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52"/>
      <c r="AW1176" s="52"/>
      <c r="AX1176" s="52"/>
      <c r="AY1176" s="52"/>
      <c r="AZ1176" s="52"/>
      <c r="BA1176" s="52"/>
      <c r="BB1176" s="52"/>
      <c r="BC1176" s="52"/>
      <c r="BD1176" s="52"/>
      <c r="BE1176" s="52"/>
      <c r="BF1176" s="52"/>
      <c r="BG1176" s="52"/>
      <c r="BH1176" s="52"/>
    </row>
    <row r="1177" spans="1:60" outlineLevel="1" x14ac:dyDescent="0.2">
      <c r="A1177" s="31"/>
      <c r="B1177" s="32"/>
      <c r="C1177" s="294" t="s">
        <v>697</v>
      </c>
      <c r="D1177" s="295"/>
      <c r="E1177" s="295"/>
      <c r="F1177" s="295"/>
      <c r="G1177" s="29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52"/>
      <c r="Z1177" s="52"/>
      <c r="AA1177" s="52"/>
      <c r="AB1177" s="52"/>
      <c r="AC1177" s="52"/>
      <c r="AD1177" s="52"/>
      <c r="AE1177" s="52"/>
      <c r="AF1177" s="52"/>
      <c r="AG1177" s="52" t="s">
        <v>642</v>
      </c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52"/>
      <c r="AW1177" s="52"/>
      <c r="AX1177" s="52"/>
      <c r="AY1177" s="52"/>
      <c r="AZ1177" s="52"/>
      <c r="BA1177" s="52"/>
      <c r="BB1177" s="52"/>
      <c r="BC1177" s="52"/>
      <c r="BD1177" s="52"/>
      <c r="BE1177" s="52"/>
      <c r="BF1177" s="52"/>
      <c r="BG1177" s="52"/>
      <c r="BH1177" s="52"/>
    </row>
    <row r="1178" spans="1:60" outlineLevel="1" x14ac:dyDescent="0.2">
      <c r="A1178" s="31"/>
      <c r="B1178" s="32"/>
      <c r="C1178" s="294" t="s">
        <v>698</v>
      </c>
      <c r="D1178" s="295"/>
      <c r="E1178" s="295"/>
      <c r="F1178" s="295"/>
      <c r="G1178" s="29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52"/>
      <c r="Z1178" s="52"/>
      <c r="AA1178" s="52"/>
      <c r="AB1178" s="52"/>
      <c r="AC1178" s="52"/>
      <c r="AD1178" s="52"/>
      <c r="AE1178" s="52"/>
      <c r="AF1178" s="52"/>
      <c r="AG1178" s="52" t="s">
        <v>642</v>
      </c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52"/>
      <c r="AW1178" s="52"/>
      <c r="AX1178" s="52"/>
      <c r="AY1178" s="52"/>
      <c r="AZ1178" s="52"/>
      <c r="BA1178" s="52"/>
      <c r="BB1178" s="52"/>
      <c r="BC1178" s="52"/>
      <c r="BD1178" s="52"/>
      <c r="BE1178" s="52"/>
      <c r="BF1178" s="52"/>
      <c r="BG1178" s="52"/>
      <c r="BH1178" s="52"/>
    </row>
    <row r="1179" spans="1:60" outlineLevel="1" x14ac:dyDescent="0.2">
      <c r="A1179" s="31"/>
      <c r="B1179" s="32"/>
      <c r="C1179" s="294" t="s">
        <v>699</v>
      </c>
      <c r="D1179" s="295"/>
      <c r="E1179" s="295"/>
      <c r="F1179" s="295"/>
      <c r="G1179" s="29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52"/>
      <c r="Z1179" s="52"/>
      <c r="AA1179" s="52"/>
      <c r="AB1179" s="52"/>
      <c r="AC1179" s="52"/>
      <c r="AD1179" s="52"/>
      <c r="AE1179" s="52"/>
      <c r="AF1179" s="52"/>
      <c r="AG1179" s="52" t="s">
        <v>642</v>
      </c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52"/>
      <c r="AW1179" s="52"/>
      <c r="AX1179" s="52"/>
      <c r="AY1179" s="52"/>
      <c r="AZ1179" s="52"/>
      <c r="BA1179" s="52"/>
      <c r="BB1179" s="52"/>
      <c r="BC1179" s="52"/>
      <c r="BD1179" s="52"/>
      <c r="BE1179" s="52"/>
      <c r="BF1179" s="52"/>
      <c r="BG1179" s="52"/>
      <c r="BH1179" s="52"/>
    </row>
    <row r="1180" spans="1:60" outlineLevel="1" x14ac:dyDescent="0.2">
      <c r="A1180" s="31"/>
      <c r="B1180" s="32"/>
      <c r="C1180" s="294" t="s">
        <v>700</v>
      </c>
      <c r="D1180" s="295"/>
      <c r="E1180" s="295"/>
      <c r="F1180" s="295"/>
      <c r="G1180" s="29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52"/>
      <c r="Z1180" s="52"/>
      <c r="AA1180" s="52"/>
      <c r="AB1180" s="52"/>
      <c r="AC1180" s="52"/>
      <c r="AD1180" s="52"/>
      <c r="AE1180" s="52"/>
      <c r="AF1180" s="52"/>
      <c r="AG1180" s="52" t="s">
        <v>642</v>
      </c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52"/>
      <c r="AW1180" s="52"/>
      <c r="AX1180" s="52"/>
      <c r="AY1180" s="52"/>
      <c r="AZ1180" s="52"/>
      <c r="BA1180" s="52"/>
      <c r="BB1180" s="52"/>
      <c r="BC1180" s="52"/>
      <c r="BD1180" s="52"/>
      <c r="BE1180" s="52"/>
      <c r="BF1180" s="52"/>
      <c r="BG1180" s="52"/>
      <c r="BH1180" s="52"/>
    </row>
    <row r="1181" spans="1:60" outlineLevel="1" x14ac:dyDescent="0.2">
      <c r="A1181" s="31"/>
      <c r="B1181" s="32"/>
      <c r="C1181" s="230" t="s">
        <v>1166</v>
      </c>
      <c r="D1181" s="33"/>
      <c r="E1181" s="34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52"/>
      <c r="Z1181" s="52"/>
      <c r="AA1181" s="52"/>
      <c r="AB1181" s="52"/>
      <c r="AC1181" s="52"/>
      <c r="AD1181" s="52"/>
      <c r="AE1181" s="52"/>
      <c r="AF1181" s="52"/>
      <c r="AG1181" s="52" t="s">
        <v>358</v>
      </c>
      <c r="AH1181" s="52">
        <v>0</v>
      </c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52"/>
      <c r="AW1181" s="52"/>
      <c r="AX1181" s="52"/>
      <c r="AY1181" s="52"/>
      <c r="AZ1181" s="52"/>
      <c r="BA1181" s="52"/>
      <c r="BB1181" s="52"/>
      <c r="BC1181" s="52"/>
      <c r="BD1181" s="52"/>
      <c r="BE1181" s="52"/>
      <c r="BF1181" s="52"/>
      <c r="BG1181" s="52"/>
      <c r="BH1181" s="52"/>
    </row>
    <row r="1182" spans="1:60" outlineLevel="1" x14ac:dyDescent="0.2">
      <c r="A1182" s="31"/>
      <c r="B1182" s="32"/>
      <c r="C1182" s="230" t="s">
        <v>1203</v>
      </c>
      <c r="D1182" s="33"/>
      <c r="E1182" s="34">
        <v>1</v>
      </c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52"/>
      <c r="Z1182" s="52"/>
      <c r="AA1182" s="52"/>
      <c r="AB1182" s="52"/>
      <c r="AC1182" s="52"/>
      <c r="AD1182" s="52"/>
      <c r="AE1182" s="52"/>
      <c r="AF1182" s="52"/>
      <c r="AG1182" s="52" t="s">
        <v>358</v>
      </c>
      <c r="AH1182" s="52">
        <v>0</v>
      </c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52"/>
      <c r="AW1182" s="52"/>
      <c r="AX1182" s="52"/>
      <c r="AY1182" s="52"/>
      <c r="AZ1182" s="52"/>
      <c r="BA1182" s="52"/>
      <c r="BB1182" s="52"/>
      <c r="BC1182" s="52"/>
      <c r="BD1182" s="52"/>
      <c r="BE1182" s="52"/>
      <c r="BF1182" s="52"/>
      <c r="BG1182" s="52"/>
      <c r="BH1182" s="52"/>
    </row>
    <row r="1183" spans="1:60" outlineLevel="1" x14ac:dyDescent="0.2">
      <c r="A1183" s="24">
        <v>150</v>
      </c>
      <c r="B1183" s="25" t="s">
        <v>1204</v>
      </c>
      <c r="C1183" s="26" t="s">
        <v>1205</v>
      </c>
      <c r="D1183" s="27" t="s">
        <v>640</v>
      </c>
      <c r="E1183" s="28">
        <v>1</v>
      </c>
      <c r="F1183" s="29"/>
      <c r="G1183" s="30">
        <f>ROUND(E1183*F1183,2)</f>
        <v>0</v>
      </c>
      <c r="H1183" s="29"/>
      <c r="I1183" s="30">
        <f>ROUND(E1183*H1183,2)</f>
        <v>0</v>
      </c>
      <c r="J1183" s="29"/>
      <c r="K1183" s="30">
        <f>ROUND(E1183*J1183,2)</f>
        <v>0</v>
      </c>
      <c r="L1183" s="30">
        <v>21</v>
      </c>
      <c r="M1183" s="30">
        <f>G1183*(1+L1183/100)</f>
        <v>0</v>
      </c>
      <c r="N1183" s="30">
        <v>0</v>
      </c>
      <c r="O1183" s="30">
        <f>ROUND(E1183*N1183,2)</f>
        <v>0</v>
      </c>
      <c r="P1183" s="30">
        <v>0</v>
      </c>
      <c r="Q1183" s="30">
        <f>ROUND(E1183*P1183,2)</f>
        <v>0</v>
      </c>
      <c r="R1183" s="30"/>
      <c r="S1183" s="30" t="s">
        <v>587</v>
      </c>
      <c r="T1183" s="49" t="s">
        <v>330</v>
      </c>
      <c r="U1183" s="35">
        <v>0</v>
      </c>
      <c r="V1183" s="35">
        <f>ROUND(E1183*U1183,2)</f>
        <v>0</v>
      </c>
      <c r="W1183" s="35"/>
      <c r="X1183" s="50"/>
      <c r="Y1183" s="52"/>
      <c r="Z1183" s="52"/>
      <c r="AA1183" s="52"/>
      <c r="AB1183" s="52"/>
      <c r="AC1183" s="52"/>
      <c r="AD1183" s="52"/>
      <c r="AE1183" s="52"/>
      <c r="AF1183" s="52"/>
      <c r="AG1183" s="52" t="s">
        <v>354</v>
      </c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52"/>
      <c r="AW1183" s="52"/>
      <c r="AX1183" s="52"/>
      <c r="AY1183" s="52"/>
      <c r="AZ1183" s="52"/>
      <c r="BA1183" s="52"/>
      <c r="BB1183" s="52"/>
      <c r="BC1183" s="52"/>
      <c r="BD1183" s="52"/>
      <c r="BE1183" s="52"/>
      <c r="BF1183" s="52"/>
      <c r="BG1183" s="52"/>
      <c r="BH1183" s="52"/>
    </row>
    <row r="1184" spans="1:60" outlineLevel="1" x14ac:dyDescent="0.2">
      <c r="A1184" s="31"/>
      <c r="B1184" s="32"/>
      <c r="C1184" s="292" t="s">
        <v>1206</v>
      </c>
      <c r="D1184" s="293"/>
      <c r="E1184" s="293"/>
      <c r="F1184" s="293"/>
      <c r="G1184" s="293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52"/>
      <c r="Z1184" s="52"/>
      <c r="AA1184" s="52"/>
      <c r="AB1184" s="52"/>
      <c r="AC1184" s="52"/>
      <c r="AD1184" s="52"/>
      <c r="AE1184" s="52"/>
      <c r="AF1184" s="52"/>
      <c r="AG1184" s="52" t="s">
        <v>642</v>
      </c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2"/>
      <c r="AV1184" s="52"/>
      <c r="AW1184" s="52"/>
      <c r="AX1184" s="52"/>
      <c r="AY1184" s="52"/>
      <c r="AZ1184" s="52"/>
      <c r="BA1184" s="52"/>
      <c r="BB1184" s="52"/>
      <c r="BC1184" s="52"/>
      <c r="BD1184" s="52"/>
      <c r="BE1184" s="52"/>
      <c r="BF1184" s="52"/>
      <c r="BG1184" s="52"/>
      <c r="BH1184" s="52"/>
    </row>
    <row r="1185" spans="1:60" outlineLevel="1" x14ac:dyDescent="0.2">
      <c r="A1185" s="31"/>
      <c r="B1185" s="32"/>
      <c r="C1185" s="294" t="s">
        <v>1207</v>
      </c>
      <c r="D1185" s="295"/>
      <c r="E1185" s="295"/>
      <c r="F1185" s="295"/>
      <c r="G1185" s="29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52"/>
      <c r="Z1185" s="52"/>
      <c r="AA1185" s="52"/>
      <c r="AB1185" s="52"/>
      <c r="AC1185" s="52"/>
      <c r="AD1185" s="52"/>
      <c r="AE1185" s="52"/>
      <c r="AF1185" s="52"/>
      <c r="AG1185" s="52" t="s">
        <v>642</v>
      </c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2"/>
      <c r="AV1185" s="52"/>
      <c r="AW1185" s="52"/>
      <c r="AX1185" s="52"/>
      <c r="AY1185" s="52"/>
      <c r="AZ1185" s="52"/>
      <c r="BA1185" s="52"/>
      <c r="BB1185" s="52"/>
      <c r="BC1185" s="52"/>
      <c r="BD1185" s="52"/>
      <c r="BE1185" s="52"/>
      <c r="BF1185" s="52"/>
      <c r="BG1185" s="52"/>
      <c r="BH1185" s="52"/>
    </row>
    <row r="1186" spans="1:60" outlineLevel="1" x14ac:dyDescent="0.2">
      <c r="A1186" s="31"/>
      <c r="B1186" s="32"/>
      <c r="C1186" s="294" t="s">
        <v>1208</v>
      </c>
      <c r="D1186" s="295"/>
      <c r="E1186" s="295"/>
      <c r="F1186" s="295"/>
      <c r="G1186" s="29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52"/>
      <c r="Z1186" s="52"/>
      <c r="AA1186" s="52"/>
      <c r="AB1186" s="52"/>
      <c r="AC1186" s="52"/>
      <c r="AD1186" s="52"/>
      <c r="AE1186" s="52"/>
      <c r="AF1186" s="52"/>
      <c r="AG1186" s="52" t="s">
        <v>642</v>
      </c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2"/>
      <c r="AV1186" s="52"/>
      <c r="AW1186" s="52"/>
      <c r="AX1186" s="52"/>
      <c r="AY1186" s="52"/>
      <c r="AZ1186" s="52"/>
      <c r="BA1186" s="52"/>
      <c r="BB1186" s="52"/>
      <c r="BC1186" s="52"/>
      <c r="BD1186" s="52"/>
      <c r="BE1186" s="52"/>
      <c r="BF1186" s="52"/>
      <c r="BG1186" s="52"/>
      <c r="BH1186" s="52"/>
    </row>
    <row r="1187" spans="1:60" outlineLevel="1" x14ac:dyDescent="0.2">
      <c r="A1187" s="31"/>
      <c r="B1187" s="32"/>
      <c r="C1187" s="294" t="s">
        <v>742</v>
      </c>
      <c r="D1187" s="295"/>
      <c r="E1187" s="295"/>
      <c r="F1187" s="295"/>
      <c r="G1187" s="29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52"/>
      <c r="Z1187" s="52"/>
      <c r="AA1187" s="52"/>
      <c r="AB1187" s="52"/>
      <c r="AC1187" s="52"/>
      <c r="AD1187" s="52"/>
      <c r="AE1187" s="52"/>
      <c r="AF1187" s="52"/>
      <c r="AG1187" s="52" t="s">
        <v>642</v>
      </c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2"/>
      <c r="AV1187" s="52"/>
      <c r="AW1187" s="52"/>
      <c r="AX1187" s="52"/>
      <c r="AY1187" s="52"/>
      <c r="AZ1187" s="52"/>
      <c r="BA1187" s="52"/>
      <c r="BB1187" s="52"/>
      <c r="BC1187" s="52"/>
      <c r="BD1187" s="52"/>
      <c r="BE1187" s="52"/>
      <c r="BF1187" s="52"/>
      <c r="BG1187" s="52"/>
      <c r="BH1187" s="52"/>
    </row>
    <row r="1188" spans="1:60" outlineLevel="1" x14ac:dyDescent="0.2">
      <c r="A1188" s="31"/>
      <c r="B1188" s="32"/>
      <c r="C1188" s="294" t="s">
        <v>1209</v>
      </c>
      <c r="D1188" s="295"/>
      <c r="E1188" s="295"/>
      <c r="F1188" s="295"/>
      <c r="G1188" s="29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52"/>
      <c r="Z1188" s="52"/>
      <c r="AA1188" s="52"/>
      <c r="AB1188" s="52"/>
      <c r="AC1188" s="52"/>
      <c r="AD1188" s="52"/>
      <c r="AE1188" s="52"/>
      <c r="AF1188" s="52"/>
      <c r="AG1188" s="52" t="s">
        <v>642</v>
      </c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2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2"/>
    </row>
    <row r="1189" spans="1:60" outlineLevel="1" x14ac:dyDescent="0.2">
      <c r="A1189" s="31"/>
      <c r="B1189" s="32"/>
      <c r="C1189" s="294" t="s">
        <v>692</v>
      </c>
      <c r="D1189" s="295"/>
      <c r="E1189" s="295"/>
      <c r="F1189" s="295"/>
      <c r="G1189" s="29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52"/>
      <c r="Z1189" s="52"/>
      <c r="AA1189" s="52"/>
      <c r="AB1189" s="52"/>
      <c r="AC1189" s="52"/>
      <c r="AD1189" s="52"/>
      <c r="AE1189" s="52"/>
      <c r="AF1189" s="52"/>
      <c r="AG1189" s="52" t="s">
        <v>642</v>
      </c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52"/>
      <c r="AW1189" s="52"/>
      <c r="AX1189" s="52"/>
      <c r="AY1189" s="52"/>
      <c r="AZ1189" s="52"/>
      <c r="BA1189" s="52"/>
      <c r="BB1189" s="52"/>
      <c r="BC1189" s="52"/>
      <c r="BD1189" s="52"/>
      <c r="BE1189" s="52"/>
      <c r="BF1189" s="52"/>
      <c r="BG1189" s="52"/>
      <c r="BH1189" s="52"/>
    </row>
    <row r="1190" spans="1:60" outlineLevel="1" x14ac:dyDescent="0.2">
      <c r="A1190" s="31"/>
      <c r="B1190" s="32"/>
      <c r="C1190" s="294" t="s">
        <v>748</v>
      </c>
      <c r="D1190" s="295"/>
      <c r="E1190" s="295"/>
      <c r="F1190" s="295"/>
      <c r="G1190" s="29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52"/>
      <c r="Z1190" s="52"/>
      <c r="AA1190" s="52"/>
      <c r="AB1190" s="52"/>
      <c r="AC1190" s="52"/>
      <c r="AD1190" s="52"/>
      <c r="AE1190" s="52"/>
      <c r="AF1190" s="52"/>
      <c r="AG1190" s="52" t="s">
        <v>642</v>
      </c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52"/>
      <c r="AW1190" s="52"/>
      <c r="AX1190" s="52"/>
      <c r="AY1190" s="52"/>
      <c r="AZ1190" s="52"/>
      <c r="BA1190" s="52"/>
      <c r="BB1190" s="52"/>
      <c r="BC1190" s="52"/>
      <c r="BD1190" s="52"/>
      <c r="BE1190" s="52"/>
      <c r="BF1190" s="52"/>
      <c r="BG1190" s="52"/>
      <c r="BH1190" s="52"/>
    </row>
    <row r="1191" spans="1:60" outlineLevel="1" x14ac:dyDescent="0.2">
      <c r="A1191" s="31"/>
      <c r="B1191" s="32"/>
      <c r="C1191" s="294" t="s">
        <v>1199</v>
      </c>
      <c r="D1191" s="295"/>
      <c r="E1191" s="295"/>
      <c r="F1191" s="295"/>
      <c r="G1191" s="29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52"/>
      <c r="Z1191" s="52"/>
      <c r="AA1191" s="52"/>
      <c r="AB1191" s="52"/>
      <c r="AC1191" s="52"/>
      <c r="AD1191" s="52"/>
      <c r="AE1191" s="52"/>
      <c r="AF1191" s="52"/>
      <c r="AG1191" s="52" t="s">
        <v>642</v>
      </c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52"/>
      <c r="AW1191" s="52"/>
      <c r="AX1191" s="52"/>
      <c r="AY1191" s="52"/>
      <c r="AZ1191" s="52"/>
      <c r="BA1191" s="52"/>
      <c r="BB1191" s="52"/>
      <c r="BC1191" s="52"/>
      <c r="BD1191" s="52"/>
      <c r="BE1191" s="52"/>
      <c r="BF1191" s="52"/>
      <c r="BG1191" s="52"/>
      <c r="BH1191" s="52"/>
    </row>
    <row r="1192" spans="1:60" outlineLevel="1" x14ac:dyDescent="0.2">
      <c r="A1192" s="31"/>
      <c r="B1192" s="32"/>
      <c r="C1192" s="294" t="s">
        <v>1200</v>
      </c>
      <c r="D1192" s="295"/>
      <c r="E1192" s="295"/>
      <c r="F1192" s="295"/>
      <c r="G1192" s="29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52"/>
      <c r="Z1192" s="52"/>
      <c r="AA1192" s="52"/>
      <c r="AB1192" s="52"/>
      <c r="AC1192" s="52"/>
      <c r="AD1192" s="52"/>
      <c r="AE1192" s="52"/>
      <c r="AF1192" s="52"/>
      <c r="AG1192" s="52" t="s">
        <v>642</v>
      </c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52"/>
      <c r="AW1192" s="52"/>
      <c r="AX1192" s="52"/>
      <c r="AY1192" s="52"/>
      <c r="AZ1192" s="52"/>
      <c r="BA1192" s="52"/>
      <c r="BB1192" s="52"/>
      <c r="BC1192" s="52"/>
      <c r="BD1192" s="52"/>
      <c r="BE1192" s="52"/>
      <c r="BF1192" s="52"/>
      <c r="BG1192" s="52"/>
      <c r="BH1192" s="52"/>
    </row>
    <row r="1193" spans="1:60" outlineLevel="1" x14ac:dyDescent="0.2">
      <c r="A1193" s="31"/>
      <c r="B1193" s="32"/>
      <c r="C1193" s="294" t="s">
        <v>1201</v>
      </c>
      <c r="D1193" s="295"/>
      <c r="E1193" s="295"/>
      <c r="F1193" s="295"/>
      <c r="G1193" s="29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52"/>
      <c r="Z1193" s="52"/>
      <c r="AA1193" s="52"/>
      <c r="AB1193" s="52"/>
      <c r="AC1193" s="52"/>
      <c r="AD1193" s="52"/>
      <c r="AE1193" s="52"/>
      <c r="AF1193" s="52"/>
      <c r="AG1193" s="52" t="s">
        <v>642</v>
      </c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2"/>
      <c r="AV1193" s="52"/>
      <c r="AW1193" s="52"/>
      <c r="AX1193" s="52"/>
      <c r="AY1193" s="52"/>
      <c r="AZ1193" s="52"/>
      <c r="BA1193" s="52"/>
      <c r="BB1193" s="52"/>
      <c r="BC1193" s="52"/>
      <c r="BD1193" s="52"/>
      <c r="BE1193" s="52"/>
      <c r="BF1193" s="52"/>
      <c r="BG1193" s="52"/>
      <c r="BH1193" s="52"/>
    </row>
    <row r="1194" spans="1:60" outlineLevel="1" x14ac:dyDescent="0.2">
      <c r="A1194" s="31"/>
      <c r="B1194" s="32"/>
      <c r="C1194" s="294" t="s">
        <v>1202</v>
      </c>
      <c r="D1194" s="295"/>
      <c r="E1194" s="295"/>
      <c r="F1194" s="295"/>
      <c r="G1194" s="29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52"/>
      <c r="Z1194" s="52"/>
      <c r="AA1194" s="52"/>
      <c r="AB1194" s="52"/>
      <c r="AC1194" s="52"/>
      <c r="AD1194" s="52"/>
      <c r="AE1194" s="52"/>
      <c r="AF1194" s="52"/>
      <c r="AG1194" s="52" t="s">
        <v>642</v>
      </c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2"/>
      <c r="AV1194" s="52"/>
      <c r="AW1194" s="52"/>
      <c r="AX1194" s="52"/>
      <c r="AY1194" s="52"/>
      <c r="AZ1194" s="52"/>
      <c r="BA1194" s="52"/>
      <c r="BB1194" s="52"/>
      <c r="BC1194" s="52"/>
      <c r="BD1194" s="52"/>
      <c r="BE1194" s="52"/>
      <c r="BF1194" s="52"/>
      <c r="BG1194" s="52"/>
      <c r="BH1194" s="52"/>
    </row>
    <row r="1195" spans="1:60" outlineLevel="1" x14ac:dyDescent="0.2">
      <c r="A1195" s="31"/>
      <c r="B1195" s="32"/>
      <c r="C1195" s="294" t="s">
        <v>697</v>
      </c>
      <c r="D1195" s="295"/>
      <c r="E1195" s="295"/>
      <c r="F1195" s="295"/>
      <c r="G1195" s="29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52"/>
      <c r="Z1195" s="52"/>
      <c r="AA1195" s="52"/>
      <c r="AB1195" s="52"/>
      <c r="AC1195" s="52"/>
      <c r="AD1195" s="52"/>
      <c r="AE1195" s="52"/>
      <c r="AF1195" s="52"/>
      <c r="AG1195" s="52" t="s">
        <v>642</v>
      </c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2"/>
      <c r="AV1195" s="52"/>
      <c r="AW1195" s="52"/>
      <c r="AX1195" s="52"/>
      <c r="AY1195" s="52"/>
      <c r="AZ1195" s="52"/>
      <c r="BA1195" s="52"/>
      <c r="BB1195" s="52"/>
      <c r="BC1195" s="52"/>
      <c r="BD1195" s="52"/>
      <c r="BE1195" s="52"/>
      <c r="BF1195" s="52"/>
      <c r="BG1195" s="52"/>
      <c r="BH1195" s="52"/>
    </row>
    <row r="1196" spans="1:60" outlineLevel="1" x14ac:dyDescent="0.2">
      <c r="A1196" s="31"/>
      <c r="B1196" s="32"/>
      <c r="C1196" s="294" t="s">
        <v>698</v>
      </c>
      <c r="D1196" s="295"/>
      <c r="E1196" s="295"/>
      <c r="F1196" s="295"/>
      <c r="G1196" s="29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52"/>
      <c r="Z1196" s="52"/>
      <c r="AA1196" s="52"/>
      <c r="AB1196" s="52"/>
      <c r="AC1196" s="52"/>
      <c r="AD1196" s="52"/>
      <c r="AE1196" s="52"/>
      <c r="AF1196" s="52"/>
      <c r="AG1196" s="52" t="s">
        <v>642</v>
      </c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52"/>
      <c r="AW1196" s="52"/>
      <c r="AX1196" s="52"/>
      <c r="AY1196" s="52"/>
      <c r="AZ1196" s="52"/>
      <c r="BA1196" s="52"/>
      <c r="BB1196" s="52"/>
      <c r="BC1196" s="52"/>
      <c r="BD1196" s="52"/>
      <c r="BE1196" s="52"/>
      <c r="BF1196" s="52"/>
      <c r="BG1196" s="52"/>
      <c r="BH1196" s="52"/>
    </row>
    <row r="1197" spans="1:60" outlineLevel="1" x14ac:dyDescent="0.2">
      <c r="A1197" s="31"/>
      <c r="B1197" s="32"/>
      <c r="C1197" s="294" t="s">
        <v>699</v>
      </c>
      <c r="D1197" s="295"/>
      <c r="E1197" s="295"/>
      <c r="F1197" s="295"/>
      <c r="G1197" s="29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52"/>
      <c r="Z1197" s="52"/>
      <c r="AA1197" s="52"/>
      <c r="AB1197" s="52"/>
      <c r="AC1197" s="52"/>
      <c r="AD1197" s="52"/>
      <c r="AE1197" s="52"/>
      <c r="AF1197" s="52"/>
      <c r="AG1197" s="52" t="s">
        <v>642</v>
      </c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52"/>
      <c r="AW1197" s="52"/>
      <c r="AX1197" s="52"/>
      <c r="AY1197" s="52"/>
      <c r="AZ1197" s="52"/>
      <c r="BA1197" s="52"/>
      <c r="BB1197" s="52"/>
      <c r="BC1197" s="52"/>
      <c r="BD1197" s="52"/>
      <c r="BE1197" s="52"/>
      <c r="BF1197" s="52"/>
      <c r="BG1197" s="52"/>
      <c r="BH1197" s="52"/>
    </row>
    <row r="1198" spans="1:60" outlineLevel="1" x14ac:dyDescent="0.2">
      <c r="A1198" s="31"/>
      <c r="B1198" s="32"/>
      <c r="C1198" s="294" t="s">
        <v>700</v>
      </c>
      <c r="D1198" s="295"/>
      <c r="E1198" s="295"/>
      <c r="F1198" s="295"/>
      <c r="G1198" s="29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52"/>
      <c r="Z1198" s="52"/>
      <c r="AA1198" s="52"/>
      <c r="AB1198" s="52"/>
      <c r="AC1198" s="52"/>
      <c r="AD1198" s="52"/>
      <c r="AE1198" s="52"/>
      <c r="AF1198" s="52"/>
      <c r="AG1198" s="52" t="s">
        <v>642</v>
      </c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2"/>
      <c r="AV1198" s="52"/>
      <c r="AW1198" s="52"/>
      <c r="AX1198" s="52"/>
      <c r="AY1198" s="52"/>
      <c r="AZ1198" s="52"/>
      <c r="BA1198" s="52"/>
      <c r="BB1198" s="52"/>
      <c r="BC1198" s="52"/>
      <c r="BD1198" s="52"/>
      <c r="BE1198" s="52"/>
      <c r="BF1198" s="52"/>
      <c r="BG1198" s="52"/>
      <c r="BH1198" s="52"/>
    </row>
    <row r="1199" spans="1:60" outlineLevel="1" x14ac:dyDescent="0.2">
      <c r="A1199" s="31"/>
      <c r="B1199" s="32"/>
      <c r="C1199" s="294" t="s">
        <v>1210</v>
      </c>
      <c r="D1199" s="295"/>
      <c r="E1199" s="295"/>
      <c r="F1199" s="295"/>
      <c r="G1199" s="29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52"/>
      <c r="Z1199" s="52"/>
      <c r="AA1199" s="52"/>
      <c r="AB1199" s="52"/>
      <c r="AC1199" s="52"/>
      <c r="AD1199" s="52"/>
      <c r="AE1199" s="52"/>
      <c r="AF1199" s="52"/>
      <c r="AG1199" s="52" t="s">
        <v>642</v>
      </c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2"/>
      <c r="AV1199" s="52"/>
      <c r="AW1199" s="52"/>
      <c r="AX1199" s="52"/>
      <c r="AY1199" s="52"/>
      <c r="AZ1199" s="52"/>
      <c r="BA1199" s="52"/>
      <c r="BB1199" s="52"/>
      <c r="BC1199" s="52"/>
      <c r="BD1199" s="52"/>
      <c r="BE1199" s="52"/>
      <c r="BF1199" s="52"/>
      <c r="BG1199" s="52"/>
      <c r="BH1199" s="52"/>
    </row>
    <row r="1200" spans="1:60" outlineLevel="1" x14ac:dyDescent="0.2">
      <c r="A1200" s="31"/>
      <c r="B1200" s="32"/>
      <c r="C1200" s="294" t="s">
        <v>1211</v>
      </c>
      <c r="D1200" s="295"/>
      <c r="E1200" s="295"/>
      <c r="F1200" s="295"/>
      <c r="G1200" s="29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52"/>
      <c r="Z1200" s="52"/>
      <c r="AA1200" s="52"/>
      <c r="AB1200" s="52"/>
      <c r="AC1200" s="52"/>
      <c r="AD1200" s="52"/>
      <c r="AE1200" s="52"/>
      <c r="AF1200" s="52"/>
      <c r="AG1200" s="52" t="s">
        <v>642</v>
      </c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52"/>
      <c r="AW1200" s="52"/>
      <c r="AX1200" s="52"/>
      <c r="AY1200" s="52"/>
      <c r="AZ1200" s="52"/>
      <c r="BA1200" s="52"/>
      <c r="BB1200" s="52"/>
      <c r="BC1200" s="52"/>
      <c r="BD1200" s="52"/>
      <c r="BE1200" s="52"/>
      <c r="BF1200" s="52"/>
      <c r="BG1200" s="52"/>
      <c r="BH1200" s="52"/>
    </row>
    <row r="1201" spans="1:60" outlineLevel="1" x14ac:dyDescent="0.2">
      <c r="A1201" s="31"/>
      <c r="B1201" s="32"/>
      <c r="C1201" s="294" t="s">
        <v>1212</v>
      </c>
      <c r="D1201" s="295"/>
      <c r="E1201" s="295"/>
      <c r="F1201" s="295"/>
      <c r="G1201" s="29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52"/>
      <c r="Z1201" s="52"/>
      <c r="AA1201" s="52"/>
      <c r="AB1201" s="52"/>
      <c r="AC1201" s="52"/>
      <c r="AD1201" s="52"/>
      <c r="AE1201" s="52"/>
      <c r="AF1201" s="52"/>
      <c r="AG1201" s="52" t="s">
        <v>642</v>
      </c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2"/>
    </row>
    <row r="1202" spans="1:60" outlineLevel="1" x14ac:dyDescent="0.2">
      <c r="A1202" s="31"/>
      <c r="B1202" s="32"/>
      <c r="C1202" s="230" t="s">
        <v>1166</v>
      </c>
      <c r="D1202" s="33"/>
      <c r="E1202" s="34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52"/>
      <c r="Z1202" s="52"/>
      <c r="AA1202" s="52"/>
      <c r="AB1202" s="52"/>
      <c r="AC1202" s="52"/>
      <c r="AD1202" s="52"/>
      <c r="AE1202" s="52"/>
      <c r="AF1202" s="52"/>
      <c r="AG1202" s="52" t="s">
        <v>358</v>
      </c>
      <c r="AH1202" s="52">
        <v>0</v>
      </c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52"/>
      <c r="AW1202" s="52"/>
      <c r="AX1202" s="52"/>
      <c r="AY1202" s="52"/>
      <c r="AZ1202" s="52"/>
      <c r="BA1202" s="52"/>
      <c r="BB1202" s="52"/>
      <c r="BC1202" s="52"/>
      <c r="BD1202" s="52"/>
      <c r="BE1202" s="52"/>
      <c r="BF1202" s="52"/>
      <c r="BG1202" s="52"/>
      <c r="BH1202" s="52"/>
    </row>
    <row r="1203" spans="1:60" outlineLevel="1" x14ac:dyDescent="0.2">
      <c r="A1203" s="31"/>
      <c r="B1203" s="32"/>
      <c r="C1203" s="230" t="s">
        <v>1213</v>
      </c>
      <c r="D1203" s="33"/>
      <c r="E1203" s="34">
        <v>1</v>
      </c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52"/>
      <c r="Z1203" s="52"/>
      <c r="AA1203" s="52"/>
      <c r="AB1203" s="52"/>
      <c r="AC1203" s="52"/>
      <c r="AD1203" s="52"/>
      <c r="AE1203" s="52"/>
      <c r="AF1203" s="52"/>
      <c r="AG1203" s="52" t="s">
        <v>358</v>
      </c>
      <c r="AH1203" s="52">
        <v>0</v>
      </c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52"/>
      <c r="AW1203" s="52"/>
      <c r="AX1203" s="52"/>
      <c r="AY1203" s="52"/>
      <c r="AZ1203" s="52"/>
      <c r="BA1203" s="52"/>
      <c r="BB1203" s="52"/>
      <c r="BC1203" s="52"/>
      <c r="BD1203" s="52"/>
      <c r="BE1203" s="52"/>
      <c r="BF1203" s="52"/>
      <c r="BG1203" s="52"/>
      <c r="BH1203" s="52"/>
    </row>
    <row r="1204" spans="1:60" outlineLevel="1" x14ac:dyDescent="0.2">
      <c r="A1204" s="24">
        <v>151</v>
      </c>
      <c r="B1204" s="25" t="s">
        <v>1214</v>
      </c>
      <c r="C1204" s="26" t="s">
        <v>1215</v>
      </c>
      <c r="D1204" s="27" t="s">
        <v>640</v>
      </c>
      <c r="E1204" s="28">
        <v>2</v>
      </c>
      <c r="F1204" s="29"/>
      <c r="G1204" s="30">
        <f>ROUND(E1204*F1204,2)</f>
        <v>0</v>
      </c>
      <c r="H1204" s="29"/>
      <c r="I1204" s="30">
        <f>ROUND(E1204*H1204,2)</f>
        <v>0</v>
      </c>
      <c r="J1204" s="29"/>
      <c r="K1204" s="30">
        <f>ROUND(E1204*J1204,2)</f>
        <v>0</v>
      </c>
      <c r="L1204" s="30">
        <v>21</v>
      </c>
      <c r="M1204" s="30">
        <f>G1204*(1+L1204/100)</f>
        <v>0</v>
      </c>
      <c r="N1204" s="30">
        <v>0</v>
      </c>
      <c r="O1204" s="30">
        <f>ROUND(E1204*N1204,2)</f>
        <v>0</v>
      </c>
      <c r="P1204" s="30">
        <v>0</v>
      </c>
      <c r="Q1204" s="30">
        <f>ROUND(E1204*P1204,2)</f>
        <v>0</v>
      </c>
      <c r="R1204" s="30"/>
      <c r="S1204" s="30" t="s">
        <v>587</v>
      </c>
      <c r="T1204" s="49" t="s">
        <v>330</v>
      </c>
      <c r="U1204" s="35">
        <v>0</v>
      </c>
      <c r="V1204" s="35">
        <f>ROUND(E1204*U1204,2)</f>
        <v>0</v>
      </c>
      <c r="W1204" s="35"/>
      <c r="X1204" s="50"/>
      <c r="Y1204" s="52"/>
      <c r="Z1204" s="52"/>
      <c r="AA1204" s="52"/>
      <c r="AB1204" s="52"/>
      <c r="AC1204" s="52"/>
      <c r="AD1204" s="52"/>
      <c r="AE1204" s="52"/>
      <c r="AF1204" s="52"/>
      <c r="AG1204" s="52" t="s">
        <v>354</v>
      </c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52"/>
      <c r="AW1204" s="52"/>
      <c r="AX1204" s="52"/>
      <c r="AY1204" s="52"/>
      <c r="AZ1204" s="52"/>
      <c r="BA1204" s="52"/>
      <c r="BB1204" s="52"/>
      <c r="BC1204" s="52"/>
      <c r="BD1204" s="52"/>
      <c r="BE1204" s="52"/>
      <c r="BF1204" s="52"/>
      <c r="BG1204" s="52"/>
      <c r="BH1204" s="52"/>
    </row>
    <row r="1205" spans="1:60" outlineLevel="1" x14ac:dyDescent="0.2">
      <c r="A1205" s="31"/>
      <c r="B1205" s="32"/>
      <c r="C1205" s="292" t="s">
        <v>1216</v>
      </c>
      <c r="D1205" s="293"/>
      <c r="E1205" s="293"/>
      <c r="F1205" s="293"/>
      <c r="G1205" s="293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52"/>
      <c r="Z1205" s="52"/>
      <c r="AA1205" s="52"/>
      <c r="AB1205" s="52"/>
      <c r="AC1205" s="52"/>
      <c r="AD1205" s="52"/>
      <c r="AE1205" s="52"/>
      <c r="AF1205" s="52"/>
      <c r="AG1205" s="52" t="s">
        <v>642</v>
      </c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2"/>
      <c r="AV1205" s="52"/>
      <c r="AW1205" s="52"/>
      <c r="AX1205" s="52"/>
      <c r="AY1205" s="52"/>
      <c r="AZ1205" s="52"/>
      <c r="BA1205" s="52"/>
      <c r="BB1205" s="52"/>
      <c r="BC1205" s="52"/>
      <c r="BD1205" s="52"/>
      <c r="BE1205" s="52"/>
      <c r="BF1205" s="52"/>
      <c r="BG1205" s="52"/>
      <c r="BH1205" s="52"/>
    </row>
    <row r="1206" spans="1:60" outlineLevel="1" x14ac:dyDescent="0.2">
      <c r="A1206" s="31"/>
      <c r="B1206" s="32"/>
      <c r="C1206" s="294" t="s">
        <v>1217</v>
      </c>
      <c r="D1206" s="295"/>
      <c r="E1206" s="295"/>
      <c r="F1206" s="295"/>
      <c r="G1206" s="29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52"/>
      <c r="Z1206" s="52"/>
      <c r="AA1206" s="52"/>
      <c r="AB1206" s="52"/>
      <c r="AC1206" s="52"/>
      <c r="AD1206" s="52"/>
      <c r="AE1206" s="52"/>
      <c r="AF1206" s="52"/>
      <c r="AG1206" s="52" t="s">
        <v>642</v>
      </c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2"/>
      <c r="AV1206" s="52"/>
      <c r="AW1206" s="52"/>
      <c r="AX1206" s="52"/>
      <c r="AY1206" s="52"/>
      <c r="AZ1206" s="52"/>
      <c r="BA1206" s="52"/>
      <c r="BB1206" s="52"/>
      <c r="BC1206" s="52"/>
      <c r="BD1206" s="52"/>
      <c r="BE1206" s="52"/>
      <c r="BF1206" s="52"/>
      <c r="BG1206" s="52"/>
      <c r="BH1206" s="52"/>
    </row>
    <row r="1207" spans="1:60" outlineLevel="1" x14ac:dyDescent="0.2">
      <c r="A1207" s="31"/>
      <c r="B1207" s="32"/>
      <c r="C1207" s="294" t="s">
        <v>1218</v>
      </c>
      <c r="D1207" s="295"/>
      <c r="E1207" s="295"/>
      <c r="F1207" s="295"/>
      <c r="G1207" s="29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52"/>
      <c r="Z1207" s="52"/>
      <c r="AA1207" s="52"/>
      <c r="AB1207" s="52"/>
      <c r="AC1207" s="52"/>
      <c r="AD1207" s="52"/>
      <c r="AE1207" s="52"/>
      <c r="AF1207" s="52"/>
      <c r="AG1207" s="52" t="s">
        <v>642</v>
      </c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2"/>
      <c r="AV1207" s="52"/>
      <c r="AW1207" s="52"/>
      <c r="AX1207" s="52"/>
      <c r="AY1207" s="52"/>
      <c r="AZ1207" s="52"/>
      <c r="BA1207" s="52"/>
      <c r="BB1207" s="52"/>
      <c r="BC1207" s="52"/>
      <c r="BD1207" s="52"/>
      <c r="BE1207" s="52"/>
      <c r="BF1207" s="52"/>
      <c r="BG1207" s="52"/>
      <c r="BH1207" s="52"/>
    </row>
    <row r="1208" spans="1:60" outlineLevel="1" x14ac:dyDescent="0.2">
      <c r="A1208" s="31"/>
      <c r="B1208" s="32"/>
      <c r="C1208" s="294" t="s">
        <v>1219</v>
      </c>
      <c r="D1208" s="295"/>
      <c r="E1208" s="295"/>
      <c r="F1208" s="295"/>
      <c r="G1208" s="29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52"/>
      <c r="Z1208" s="52"/>
      <c r="AA1208" s="52"/>
      <c r="AB1208" s="52"/>
      <c r="AC1208" s="52"/>
      <c r="AD1208" s="52"/>
      <c r="AE1208" s="52"/>
      <c r="AF1208" s="52"/>
      <c r="AG1208" s="52" t="s">
        <v>642</v>
      </c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2"/>
      <c r="AV1208" s="52"/>
      <c r="AW1208" s="52"/>
      <c r="AX1208" s="52"/>
      <c r="AY1208" s="52"/>
      <c r="AZ1208" s="52"/>
      <c r="BA1208" s="52"/>
      <c r="BB1208" s="52"/>
      <c r="BC1208" s="52"/>
      <c r="BD1208" s="52"/>
      <c r="BE1208" s="52"/>
      <c r="BF1208" s="52"/>
      <c r="BG1208" s="52"/>
      <c r="BH1208" s="52"/>
    </row>
    <row r="1209" spans="1:60" outlineLevel="1" x14ac:dyDescent="0.2">
      <c r="A1209" s="31"/>
      <c r="B1209" s="32"/>
      <c r="C1209" s="294" t="s">
        <v>1220</v>
      </c>
      <c r="D1209" s="295"/>
      <c r="E1209" s="295"/>
      <c r="F1209" s="295"/>
      <c r="G1209" s="29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52"/>
      <c r="Z1209" s="52"/>
      <c r="AA1209" s="52"/>
      <c r="AB1209" s="52"/>
      <c r="AC1209" s="52"/>
      <c r="AD1209" s="52"/>
      <c r="AE1209" s="52"/>
      <c r="AF1209" s="52"/>
      <c r="AG1209" s="52" t="s">
        <v>642</v>
      </c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2"/>
      <c r="AV1209" s="52"/>
      <c r="AW1209" s="52"/>
      <c r="AX1209" s="52"/>
      <c r="AY1209" s="52"/>
      <c r="AZ1209" s="52"/>
      <c r="BA1209" s="52"/>
      <c r="BB1209" s="52"/>
      <c r="BC1209" s="52"/>
      <c r="BD1209" s="52"/>
      <c r="BE1209" s="52"/>
      <c r="BF1209" s="52"/>
      <c r="BG1209" s="52"/>
      <c r="BH1209" s="52"/>
    </row>
    <row r="1210" spans="1:60" outlineLevel="1" x14ac:dyDescent="0.2">
      <c r="A1210" s="31"/>
      <c r="B1210" s="32"/>
      <c r="C1210" s="294" t="s">
        <v>1221</v>
      </c>
      <c r="D1210" s="295"/>
      <c r="E1210" s="295"/>
      <c r="F1210" s="295"/>
      <c r="G1210" s="29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52"/>
      <c r="Z1210" s="52"/>
      <c r="AA1210" s="52"/>
      <c r="AB1210" s="52"/>
      <c r="AC1210" s="52"/>
      <c r="AD1210" s="52"/>
      <c r="AE1210" s="52"/>
      <c r="AF1210" s="52"/>
      <c r="AG1210" s="52" t="s">
        <v>642</v>
      </c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2"/>
      <c r="AV1210" s="52"/>
      <c r="AW1210" s="52"/>
      <c r="AX1210" s="52"/>
      <c r="AY1210" s="52"/>
      <c r="AZ1210" s="52"/>
      <c r="BA1210" s="52"/>
      <c r="BB1210" s="52"/>
      <c r="BC1210" s="52"/>
      <c r="BD1210" s="52"/>
      <c r="BE1210" s="52"/>
      <c r="BF1210" s="52"/>
      <c r="BG1210" s="52"/>
      <c r="BH1210" s="52"/>
    </row>
    <row r="1211" spans="1:60" outlineLevel="1" x14ac:dyDescent="0.2">
      <c r="A1211" s="31"/>
      <c r="B1211" s="32"/>
      <c r="C1211" s="294" t="s">
        <v>1222</v>
      </c>
      <c r="D1211" s="295"/>
      <c r="E1211" s="295"/>
      <c r="F1211" s="295"/>
      <c r="G1211" s="29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52"/>
      <c r="Z1211" s="52"/>
      <c r="AA1211" s="52"/>
      <c r="AB1211" s="52"/>
      <c r="AC1211" s="52"/>
      <c r="AD1211" s="52"/>
      <c r="AE1211" s="52"/>
      <c r="AF1211" s="52"/>
      <c r="AG1211" s="52" t="s">
        <v>642</v>
      </c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2"/>
      <c r="AV1211" s="52"/>
      <c r="AW1211" s="52"/>
      <c r="AX1211" s="52"/>
      <c r="AY1211" s="52"/>
      <c r="AZ1211" s="52"/>
      <c r="BA1211" s="52"/>
      <c r="BB1211" s="52"/>
      <c r="BC1211" s="52"/>
      <c r="BD1211" s="52"/>
      <c r="BE1211" s="52"/>
      <c r="BF1211" s="52"/>
      <c r="BG1211" s="52"/>
      <c r="BH1211" s="52"/>
    </row>
    <row r="1212" spans="1:60" outlineLevel="1" x14ac:dyDescent="0.2">
      <c r="A1212" s="31"/>
      <c r="B1212" s="32"/>
      <c r="C1212" s="230" t="s">
        <v>1166</v>
      </c>
      <c r="D1212" s="33"/>
      <c r="E1212" s="34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52"/>
      <c r="Z1212" s="52"/>
      <c r="AA1212" s="52"/>
      <c r="AB1212" s="52"/>
      <c r="AC1212" s="52"/>
      <c r="AD1212" s="52"/>
      <c r="AE1212" s="52"/>
      <c r="AF1212" s="52"/>
      <c r="AG1212" s="52" t="s">
        <v>358</v>
      </c>
      <c r="AH1212" s="52">
        <v>0</v>
      </c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2"/>
      <c r="AV1212" s="52"/>
      <c r="AW1212" s="52"/>
      <c r="AX1212" s="52"/>
      <c r="AY1212" s="52"/>
      <c r="AZ1212" s="52"/>
      <c r="BA1212" s="52"/>
      <c r="BB1212" s="52"/>
      <c r="BC1212" s="52"/>
      <c r="BD1212" s="52"/>
      <c r="BE1212" s="52"/>
      <c r="BF1212" s="52"/>
      <c r="BG1212" s="52"/>
      <c r="BH1212" s="52"/>
    </row>
    <row r="1213" spans="1:60" outlineLevel="1" x14ac:dyDescent="0.2">
      <c r="A1213" s="31"/>
      <c r="B1213" s="32"/>
      <c r="C1213" s="230" t="s">
        <v>1223</v>
      </c>
      <c r="D1213" s="33"/>
      <c r="E1213" s="34">
        <v>2</v>
      </c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52"/>
      <c r="Z1213" s="52"/>
      <c r="AA1213" s="52"/>
      <c r="AB1213" s="52"/>
      <c r="AC1213" s="52"/>
      <c r="AD1213" s="52"/>
      <c r="AE1213" s="52"/>
      <c r="AF1213" s="52"/>
      <c r="AG1213" s="52" t="s">
        <v>358</v>
      </c>
      <c r="AH1213" s="52">
        <v>0</v>
      </c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2"/>
      <c r="AV1213" s="52"/>
      <c r="AW1213" s="52"/>
      <c r="AX1213" s="52"/>
      <c r="AY1213" s="52"/>
      <c r="AZ1213" s="52"/>
      <c r="BA1213" s="52"/>
      <c r="BB1213" s="52"/>
      <c r="BC1213" s="52"/>
      <c r="BD1213" s="52"/>
      <c r="BE1213" s="52"/>
      <c r="BF1213" s="52"/>
      <c r="BG1213" s="52"/>
      <c r="BH1213" s="52"/>
    </row>
    <row r="1214" spans="1:60" outlineLevel="1" x14ac:dyDescent="0.2">
      <c r="A1214" s="24">
        <v>152</v>
      </c>
      <c r="B1214" s="25" t="s">
        <v>1224</v>
      </c>
      <c r="C1214" s="26" t="s">
        <v>1225</v>
      </c>
      <c r="D1214" s="27" t="s">
        <v>640</v>
      </c>
      <c r="E1214" s="28">
        <v>1</v>
      </c>
      <c r="F1214" s="29"/>
      <c r="G1214" s="30">
        <f>ROUND(E1214*F1214,2)</f>
        <v>0</v>
      </c>
      <c r="H1214" s="29"/>
      <c r="I1214" s="30">
        <f>ROUND(E1214*H1214,2)</f>
        <v>0</v>
      </c>
      <c r="J1214" s="29"/>
      <c r="K1214" s="30">
        <f>ROUND(E1214*J1214,2)</f>
        <v>0</v>
      </c>
      <c r="L1214" s="30">
        <v>21</v>
      </c>
      <c r="M1214" s="30">
        <f>G1214*(1+L1214/100)</f>
        <v>0</v>
      </c>
      <c r="N1214" s="30">
        <v>0</v>
      </c>
      <c r="O1214" s="30">
        <f>ROUND(E1214*N1214,2)</f>
        <v>0</v>
      </c>
      <c r="P1214" s="30">
        <v>0</v>
      </c>
      <c r="Q1214" s="30">
        <f>ROUND(E1214*P1214,2)</f>
        <v>0</v>
      </c>
      <c r="R1214" s="30"/>
      <c r="S1214" s="30" t="s">
        <v>587</v>
      </c>
      <c r="T1214" s="49" t="s">
        <v>330</v>
      </c>
      <c r="U1214" s="35">
        <v>0</v>
      </c>
      <c r="V1214" s="35">
        <f>ROUND(E1214*U1214,2)</f>
        <v>0</v>
      </c>
      <c r="W1214" s="35"/>
      <c r="X1214" s="50"/>
      <c r="Y1214" s="52"/>
      <c r="Z1214" s="52"/>
      <c r="AA1214" s="52"/>
      <c r="AB1214" s="52"/>
      <c r="AC1214" s="52"/>
      <c r="AD1214" s="52"/>
      <c r="AE1214" s="52"/>
      <c r="AF1214" s="52"/>
      <c r="AG1214" s="52" t="s">
        <v>354</v>
      </c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2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2"/>
    </row>
    <row r="1215" spans="1:60" outlineLevel="1" x14ac:dyDescent="0.2">
      <c r="A1215" s="31"/>
      <c r="B1215" s="32"/>
      <c r="C1215" s="292" t="s">
        <v>1226</v>
      </c>
      <c r="D1215" s="293"/>
      <c r="E1215" s="293"/>
      <c r="F1215" s="293"/>
      <c r="G1215" s="293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52"/>
      <c r="Z1215" s="52"/>
      <c r="AA1215" s="52"/>
      <c r="AB1215" s="52"/>
      <c r="AC1215" s="52"/>
      <c r="AD1215" s="52"/>
      <c r="AE1215" s="52"/>
      <c r="AF1215" s="52"/>
      <c r="AG1215" s="52" t="s">
        <v>642</v>
      </c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2"/>
      <c r="AV1215" s="52"/>
      <c r="AW1215" s="52"/>
      <c r="AX1215" s="52"/>
      <c r="AY1215" s="52"/>
      <c r="AZ1215" s="52"/>
      <c r="BA1215" s="52"/>
      <c r="BB1215" s="52"/>
      <c r="BC1215" s="52"/>
      <c r="BD1215" s="52"/>
      <c r="BE1215" s="52"/>
      <c r="BF1215" s="52"/>
      <c r="BG1215" s="52"/>
      <c r="BH1215" s="52"/>
    </row>
    <row r="1216" spans="1:60" outlineLevel="1" x14ac:dyDescent="0.2">
      <c r="A1216" s="31"/>
      <c r="B1216" s="32"/>
      <c r="C1216" s="294" t="s">
        <v>1227</v>
      </c>
      <c r="D1216" s="295"/>
      <c r="E1216" s="295"/>
      <c r="F1216" s="295"/>
      <c r="G1216" s="29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52"/>
      <c r="Z1216" s="52"/>
      <c r="AA1216" s="52"/>
      <c r="AB1216" s="52"/>
      <c r="AC1216" s="52"/>
      <c r="AD1216" s="52"/>
      <c r="AE1216" s="52"/>
      <c r="AF1216" s="52"/>
      <c r="AG1216" s="52" t="s">
        <v>642</v>
      </c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2"/>
      <c r="AV1216" s="52"/>
      <c r="AW1216" s="52"/>
      <c r="AX1216" s="52"/>
      <c r="AY1216" s="52"/>
      <c r="AZ1216" s="52"/>
      <c r="BA1216" s="52"/>
      <c r="BB1216" s="52"/>
      <c r="BC1216" s="52"/>
      <c r="BD1216" s="52"/>
      <c r="BE1216" s="52"/>
      <c r="BF1216" s="52"/>
      <c r="BG1216" s="52"/>
      <c r="BH1216" s="52"/>
    </row>
    <row r="1217" spans="1:60" outlineLevel="1" x14ac:dyDescent="0.2">
      <c r="A1217" s="31"/>
      <c r="B1217" s="32"/>
      <c r="C1217" s="294" t="s">
        <v>1228</v>
      </c>
      <c r="D1217" s="295"/>
      <c r="E1217" s="295"/>
      <c r="F1217" s="295"/>
      <c r="G1217" s="29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52"/>
      <c r="Z1217" s="52"/>
      <c r="AA1217" s="52"/>
      <c r="AB1217" s="52"/>
      <c r="AC1217" s="52"/>
      <c r="AD1217" s="52"/>
      <c r="AE1217" s="52"/>
      <c r="AF1217" s="52"/>
      <c r="AG1217" s="52" t="s">
        <v>642</v>
      </c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2"/>
      <c r="AV1217" s="52"/>
      <c r="AW1217" s="52"/>
      <c r="AX1217" s="52"/>
      <c r="AY1217" s="52"/>
      <c r="AZ1217" s="52"/>
      <c r="BA1217" s="52"/>
      <c r="BB1217" s="52"/>
      <c r="BC1217" s="52"/>
      <c r="BD1217" s="52"/>
      <c r="BE1217" s="52"/>
      <c r="BF1217" s="52"/>
      <c r="BG1217" s="52"/>
      <c r="BH1217" s="52"/>
    </row>
    <row r="1218" spans="1:60" outlineLevel="1" x14ac:dyDescent="0.2">
      <c r="A1218" s="31"/>
      <c r="B1218" s="32"/>
      <c r="C1218" s="230" t="s">
        <v>1166</v>
      </c>
      <c r="D1218" s="33"/>
      <c r="E1218" s="34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52"/>
      <c r="Z1218" s="52"/>
      <c r="AA1218" s="52"/>
      <c r="AB1218" s="52"/>
      <c r="AC1218" s="52"/>
      <c r="AD1218" s="52"/>
      <c r="AE1218" s="52"/>
      <c r="AF1218" s="52"/>
      <c r="AG1218" s="52" t="s">
        <v>358</v>
      </c>
      <c r="AH1218" s="52">
        <v>0</v>
      </c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2"/>
      <c r="AV1218" s="52"/>
      <c r="AW1218" s="52"/>
      <c r="AX1218" s="52"/>
      <c r="AY1218" s="52"/>
      <c r="AZ1218" s="52"/>
      <c r="BA1218" s="52"/>
      <c r="BB1218" s="52"/>
      <c r="BC1218" s="52"/>
      <c r="BD1218" s="52"/>
      <c r="BE1218" s="52"/>
      <c r="BF1218" s="52"/>
      <c r="BG1218" s="52"/>
      <c r="BH1218" s="52"/>
    </row>
    <row r="1219" spans="1:60" outlineLevel="1" x14ac:dyDescent="0.2">
      <c r="A1219" s="31"/>
      <c r="B1219" s="32"/>
      <c r="C1219" s="230" t="s">
        <v>1229</v>
      </c>
      <c r="D1219" s="33"/>
      <c r="E1219" s="34">
        <v>1</v>
      </c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52"/>
      <c r="Z1219" s="52"/>
      <c r="AA1219" s="52"/>
      <c r="AB1219" s="52"/>
      <c r="AC1219" s="52"/>
      <c r="AD1219" s="52"/>
      <c r="AE1219" s="52"/>
      <c r="AF1219" s="52"/>
      <c r="AG1219" s="52" t="s">
        <v>358</v>
      </c>
      <c r="AH1219" s="52">
        <v>0</v>
      </c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2"/>
      <c r="AV1219" s="52"/>
      <c r="AW1219" s="52"/>
      <c r="AX1219" s="52"/>
      <c r="AY1219" s="52"/>
      <c r="AZ1219" s="52"/>
      <c r="BA1219" s="52"/>
      <c r="BB1219" s="52"/>
      <c r="BC1219" s="52"/>
      <c r="BD1219" s="52"/>
      <c r="BE1219" s="52"/>
      <c r="BF1219" s="52"/>
      <c r="BG1219" s="52"/>
      <c r="BH1219" s="52"/>
    </row>
    <row r="1220" spans="1:60" outlineLevel="1" x14ac:dyDescent="0.2">
      <c r="A1220" s="24">
        <v>153</v>
      </c>
      <c r="B1220" s="25" t="s">
        <v>1230</v>
      </c>
      <c r="C1220" s="26" t="s">
        <v>1231</v>
      </c>
      <c r="D1220" s="27" t="s">
        <v>640</v>
      </c>
      <c r="E1220" s="28">
        <v>1</v>
      </c>
      <c r="F1220" s="29"/>
      <c r="G1220" s="30">
        <f>ROUND(E1220*F1220,2)</f>
        <v>0</v>
      </c>
      <c r="H1220" s="29"/>
      <c r="I1220" s="30">
        <f>ROUND(E1220*H1220,2)</f>
        <v>0</v>
      </c>
      <c r="J1220" s="29"/>
      <c r="K1220" s="30">
        <f>ROUND(E1220*J1220,2)</f>
        <v>0</v>
      </c>
      <c r="L1220" s="30">
        <v>21</v>
      </c>
      <c r="M1220" s="30">
        <f>G1220*(1+L1220/100)</f>
        <v>0</v>
      </c>
      <c r="N1220" s="30">
        <v>0</v>
      </c>
      <c r="O1220" s="30">
        <f>ROUND(E1220*N1220,2)</f>
        <v>0</v>
      </c>
      <c r="P1220" s="30">
        <v>0</v>
      </c>
      <c r="Q1220" s="30">
        <f>ROUND(E1220*P1220,2)</f>
        <v>0</v>
      </c>
      <c r="R1220" s="30"/>
      <c r="S1220" s="30" t="s">
        <v>587</v>
      </c>
      <c r="T1220" s="49" t="s">
        <v>330</v>
      </c>
      <c r="U1220" s="35">
        <v>0</v>
      </c>
      <c r="V1220" s="35">
        <f>ROUND(E1220*U1220,2)</f>
        <v>0</v>
      </c>
      <c r="W1220" s="35"/>
      <c r="X1220" s="50"/>
      <c r="Y1220" s="52"/>
      <c r="Z1220" s="52"/>
      <c r="AA1220" s="52"/>
      <c r="AB1220" s="52"/>
      <c r="AC1220" s="52"/>
      <c r="AD1220" s="52"/>
      <c r="AE1220" s="52"/>
      <c r="AF1220" s="52"/>
      <c r="AG1220" s="52" t="s">
        <v>354</v>
      </c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2"/>
      <c r="AV1220" s="52"/>
      <c r="AW1220" s="52"/>
      <c r="AX1220" s="52"/>
      <c r="AY1220" s="52"/>
      <c r="AZ1220" s="52"/>
      <c r="BA1220" s="52"/>
      <c r="BB1220" s="52"/>
      <c r="BC1220" s="52"/>
      <c r="BD1220" s="52"/>
      <c r="BE1220" s="52"/>
      <c r="BF1220" s="52"/>
      <c r="BG1220" s="52"/>
      <c r="BH1220" s="52"/>
    </row>
    <row r="1221" spans="1:60" outlineLevel="1" x14ac:dyDescent="0.2">
      <c r="A1221" s="31"/>
      <c r="B1221" s="32"/>
      <c r="C1221" s="292" t="s">
        <v>1232</v>
      </c>
      <c r="D1221" s="293"/>
      <c r="E1221" s="293"/>
      <c r="F1221" s="293"/>
      <c r="G1221" s="293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52"/>
      <c r="Z1221" s="52"/>
      <c r="AA1221" s="52"/>
      <c r="AB1221" s="52"/>
      <c r="AC1221" s="52"/>
      <c r="AD1221" s="52"/>
      <c r="AE1221" s="52"/>
      <c r="AF1221" s="52"/>
      <c r="AG1221" s="52" t="s">
        <v>642</v>
      </c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2"/>
      <c r="AV1221" s="52"/>
      <c r="AW1221" s="52"/>
      <c r="AX1221" s="52"/>
      <c r="AY1221" s="52"/>
      <c r="AZ1221" s="52"/>
      <c r="BA1221" s="52"/>
      <c r="BB1221" s="52"/>
      <c r="BC1221" s="52"/>
      <c r="BD1221" s="52"/>
      <c r="BE1221" s="52"/>
      <c r="BF1221" s="52"/>
      <c r="BG1221" s="52"/>
      <c r="BH1221" s="52"/>
    </row>
    <row r="1222" spans="1:60" outlineLevel="1" x14ac:dyDescent="0.2">
      <c r="A1222" s="31"/>
      <c r="B1222" s="32"/>
      <c r="C1222" s="294" t="s">
        <v>1233</v>
      </c>
      <c r="D1222" s="295"/>
      <c r="E1222" s="295"/>
      <c r="F1222" s="295"/>
      <c r="G1222" s="29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52"/>
      <c r="Z1222" s="52"/>
      <c r="AA1222" s="52"/>
      <c r="AB1222" s="52"/>
      <c r="AC1222" s="52"/>
      <c r="AD1222" s="52"/>
      <c r="AE1222" s="52"/>
      <c r="AF1222" s="52"/>
      <c r="AG1222" s="52" t="s">
        <v>642</v>
      </c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2"/>
      <c r="AV1222" s="52"/>
      <c r="AW1222" s="52"/>
      <c r="AX1222" s="52"/>
      <c r="AY1222" s="52"/>
      <c r="AZ1222" s="52"/>
      <c r="BA1222" s="52"/>
      <c r="BB1222" s="52"/>
      <c r="BC1222" s="52"/>
      <c r="BD1222" s="52"/>
      <c r="BE1222" s="52"/>
      <c r="BF1222" s="52"/>
      <c r="BG1222" s="52"/>
      <c r="BH1222" s="52"/>
    </row>
    <row r="1223" spans="1:60" outlineLevel="1" x14ac:dyDescent="0.2">
      <c r="A1223" s="31"/>
      <c r="B1223" s="32"/>
      <c r="C1223" s="294" t="s">
        <v>1234</v>
      </c>
      <c r="D1223" s="295"/>
      <c r="E1223" s="295"/>
      <c r="F1223" s="295"/>
      <c r="G1223" s="29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52"/>
      <c r="Z1223" s="52"/>
      <c r="AA1223" s="52"/>
      <c r="AB1223" s="52"/>
      <c r="AC1223" s="52"/>
      <c r="AD1223" s="52"/>
      <c r="AE1223" s="52"/>
      <c r="AF1223" s="52"/>
      <c r="AG1223" s="52" t="s">
        <v>642</v>
      </c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2"/>
      <c r="AV1223" s="52"/>
      <c r="AW1223" s="52"/>
      <c r="AX1223" s="52"/>
      <c r="AY1223" s="52"/>
      <c r="AZ1223" s="52"/>
      <c r="BA1223" s="52"/>
      <c r="BB1223" s="52"/>
      <c r="BC1223" s="52"/>
      <c r="BD1223" s="52"/>
      <c r="BE1223" s="52"/>
      <c r="BF1223" s="52"/>
      <c r="BG1223" s="52"/>
      <c r="BH1223" s="52"/>
    </row>
    <row r="1224" spans="1:60" outlineLevel="1" x14ac:dyDescent="0.2">
      <c r="A1224" s="31"/>
      <c r="B1224" s="32"/>
      <c r="C1224" s="294" t="s">
        <v>1235</v>
      </c>
      <c r="D1224" s="295"/>
      <c r="E1224" s="295"/>
      <c r="F1224" s="295"/>
      <c r="G1224" s="29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52"/>
      <c r="Z1224" s="52"/>
      <c r="AA1224" s="52"/>
      <c r="AB1224" s="52"/>
      <c r="AC1224" s="52"/>
      <c r="AD1224" s="52"/>
      <c r="AE1224" s="52"/>
      <c r="AF1224" s="52"/>
      <c r="AG1224" s="52" t="s">
        <v>642</v>
      </c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2"/>
      <c r="AV1224" s="52"/>
      <c r="AW1224" s="52"/>
      <c r="AX1224" s="52"/>
      <c r="AY1224" s="52"/>
      <c r="AZ1224" s="52"/>
      <c r="BA1224" s="52"/>
      <c r="BB1224" s="52"/>
      <c r="BC1224" s="52"/>
      <c r="BD1224" s="52"/>
      <c r="BE1224" s="52"/>
      <c r="BF1224" s="52"/>
      <c r="BG1224" s="52"/>
      <c r="BH1224" s="52"/>
    </row>
    <row r="1225" spans="1:60" outlineLevel="1" x14ac:dyDescent="0.2">
      <c r="A1225" s="31"/>
      <c r="B1225" s="32"/>
      <c r="C1225" s="294" t="s">
        <v>1236</v>
      </c>
      <c r="D1225" s="295"/>
      <c r="E1225" s="295"/>
      <c r="F1225" s="295"/>
      <c r="G1225" s="29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52"/>
      <c r="Z1225" s="52"/>
      <c r="AA1225" s="52"/>
      <c r="AB1225" s="52"/>
      <c r="AC1225" s="52"/>
      <c r="AD1225" s="52"/>
      <c r="AE1225" s="52"/>
      <c r="AF1225" s="52"/>
      <c r="AG1225" s="52" t="s">
        <v>642</v>
      </c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2"/>
      <c r="AV1225" s="52"/>
      <c r="AW1225" s="52"/>
      <c r="AX1225" s="52"/>
      <c r="AY1225" s="52"/>
      <c r="AZ1225" s="52"/>
      <c r="BA1225" s="52"/>
      <c r="BB1225" s="52"/>
      <c r="BC1225" s="52"/>
      <c r="BD1225" s="52"/>
      <c r="BE1225" s="52"/>
      <c r="BF1225" s="52"/>
      <c r="BG1225" s="52"/>
      <c r="BH1225" s="52"/>
    </row>
    <row r="1226" spans="1:60" outlineLevel="1" x14ac:dyDescent="0.2">
      <c r="A1226" s="31"/>
      <c r="B1226" s="32"/>
      <c r="C1226" s="294" t="s">
        <v>1222</v>
      </c>
      <c r="D1226" s="295"/>
      <c r="E1226" s="295"/>
      <c r="F1226" s="295"/>
      <c r="G1226" s="29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52"/>
      <c r="Z1226" s="52"/>
      <c r="AA1226" s="52"/>
      <c r="AB1226" s="52"/>
      <c r="AC1226" s="52"/>
      <c r="AD1226" s="52"/>
      <c r="AE1226" s="52"/>
      <c r="AF1226" s="52"/>
      <c r="AG1226" s="52" t="s">
        <v>642</v>
      </c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52"/>
      <c r="AW1226" s="52"/>
      <c r="AX1226" s="52"/>
      <c r="AY1226" s="52"/>
      <c r="AZ1226" s="52"/>
      <c r="BA1226" s="52"/>
      <c r="BB1226" s="52"/>
      <c r="BC1226" s="52"/>
      <c r="BD1226" s="52"/>
      <c r="BE1226" s="52"/>
      <c r="BF1226" s="52"/>
      <c r="BG1226" s="52"/>
      <c r="BH1226" s="52"/>
    </row>
    <row r="1227" spans="1:60" outlineLevel="1" x14ac:dyDescent="0.2">
      <c r="A1227" s="31"/>
      <c r="B1227" s="32"/>
      <c r="C1227" s="294" t="s">
        <v>775</v>
      </c>
      <c r="D1227" s="295"/>
      <c r="E1227" s="295"/>
      <c r="F1227" s="295"/>
      <c r="G1227" s="29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52"/>
      <c r="Z1227" s="52"/>
      <c r="AA1227" s="52"/>
      <c r="AB1227" s="52"/>
      <c r="AC1227" s="52"/>
      <c r="AD1227" s="52"/>
      <c r="AE1227" s="52"/>
      <c r="AF1227" s="52"/>
      <c r="AG1227" s="52" t="s">
        <v>642</v>
      </c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2"/>
    </row>
    <row r="1228" spans="1:60" outlineLevel="1" x14ac:dyDescent="0.2">
      <c r="A1228" s="31"/>
      <c r="B1228" s="32"/>
      <c r="C1228" s="294" t="s">
        <v>732</v>
      </c>
      <c r="D1228" s="295"/>
      <c r="E1228" s="295"/>
      <c r="F1228" s="295"/>
      <c r="G1228" s="29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52"/>
      <c r="Z1228" s="52"/>
      <c r="AA1228" s="52"/>
      <c r="AB1228" s="52"/>
      <c r="AC1228" s="52"/>
      <c r="AD1228" s="52"/>
      <c r="AE1228" s="52"/>
      <c r="AF1228" s="52"/>
      <c r="AG1228" s="52" t="s">
        <v>642</v>
      </c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2"/>
      <c r="AV1228" s="52"/>
      <c r="AW1228" s="52"/>
      <c r="AX1228" s="52"/>
      <c r="AY1228" s="52"/>
      <c r="AZ1228" s="52"/>
      <c r="BA1228" s="52"/>
      <c r="BB1228" s="52"/>
      <c r="BC1228" s="52"/>
      <c r="BD1228" s="52"/>
      <c r="BE1228" s="52"/>
      <c r="BF1228" s="52"/>
      <c r="BG1228" s="52"/>
      <c r="BH1228" s="52"/>
    </row>
    <row r="1229" spans="1:60" outlineLevel="1" x14ac:dyDescent="0.2">
      <c r="A1229" s="31"/>
      <c r="B1229" s="32"/>
      <c r="C1229" s="230" t="s">
        <v>1166</v>
      </c>
      <c r="D1229" s="33"/>
      <c r="E1229" s="34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52"/>
      <c r="Z1229" s="52"/>
      <c r="AA1229" s="52"/>
      <c r="AB1229" s="52"/>
      <c r="AC1229" s="52"/>
      <c r="AD1229" s="52"/>
      <c r="AE1229" s="52"/>
      <c r="AF1229" s="52"/>
      <c r="AG1229" s="52" t="s">
        <v>358</v>
      </c>
      <c r="AH1229" s="52">
        <v>0</v>
      </c>
      <c r="AI1229" s="52"/>
      <c r="AJ1229" s="52"/>
      <c r="AK1229" s="52"/>
      <c r="AL1229" s="52"/>
      <c r="AM1229" s="52"/>
      <c r="AN1229" s="52"/>
      <c r="AO1229" s="52"/>
      <c r="AP1229" s="52"/>
      <c r="AQ1229" s="52"/>
      <c r="AR1229" s="52"/>
      <c r="AS1229" s="52"/>
      <c r="AT1229" s="52"/>
      <c r="AU1229" s="52"/>
      <c r="AV1229" s="52"/>
      <c r="AW1229" s="52"/>
      <c r="AX1229" s="52"/>
      <c r="AY1229" s="52"/>
      <c r="AZ1229" s="52"/>
      <c r="BA1229" s="52"/>
      <c r="BB1229" s="52"/>
      <c r="BC1229" s="52"/>
      <c r="BD1229" s="52"/>
      <c r="BE1229" s="52"/>
      <c r="BF1229" s="52"/>
      <c r="BG1229" s="52"/>
      <c r="BH1229" s="52"/>
    </row>
    <row r="1230" spans="1:60" outlineLevel="1" x14ac:dyDescent="0.2">
      <c r="A1230" s="31"/>
      <c r="B1230" s="32"/>
      <c r="C1230" s="230" t="s">
        <v>1237</v>
      </c>
      <c r="D1230" s="33"/>
      <c r="E1230" s="34">
        <v>1</v>
      </c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52"/>
      <c r="Z1230" s="52"/>
      <c r="AA1230" s="52"/>
      <c r="AB1230" s="52"/>
      <c r="AC1230" s="52"/>
      <c r="AD1230" s="52"/>
      <c r="AE1230" s="52"/>
      <c r="AF1230" s="52"/>
      <c r="AG1230" s="52" t="s">
        <v>358</v>
      </c>
      <c r="AH1230" s="52">
        <v>0</v>
      </c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  <c r="BB1230" s="52"/>
      <c r="BC1230" s="52"/>
      <c r="BD1230" s="52"/>
      <c r="BE1230" s="52"/>
      <c r="BF1230" s="52"/>
      <c r="BG1230" s="52"/>
      <c r="BH1230" s="52"/>
    </row>
    <row r="1231" spans="1:60" ht="22.5" outlineLevel="1" x14ac:dyDescent="0.2">
      <c r="A1231" s="24">
        <v>154</v>
      </c>
      <c r="B1231" s="25" t="s">
        <v>1238</v>
      </c>
      <c r="C1231" s="26" t="s">
        <v>1239</v>
      </c>
      <c r="D1231" s="27" t="s">
        <v>640</v>
      </c>
      <c r="E1231" s="28">
        <v>1</v>
      </c>
      <c r="F1231" s="29"/>
      <c r="G1231" s="30">
        <f>ROUND(E1231*F1231,2)</f>
        <v>0</v>
      </c>
      <c r="H1231" s="29"/>
      <c r="I1231" s="30">
        <f>ROUND(E1231*H1231,2)</f>
        <v>0</v>
      </c>
      <c r="J1231" s="29"/>
      <c r="K1231" s="30">
        <f>ROUND(E1231*J1231,2)</f>
        <v>0</v>
      </c>
      <c r="L1231" s="30">
        <v>21</v>
      </c>
      <c r="M1231" s="30">
        <f>G1231*(1+L1231/100)</f>
        <v>0</v>
      </c>
      <c r="N1231" s="30">
        <v>0</v>
      </c>
      <c r="O1231" s="30">
        <f>ROUND(E1231*N1231,2)</f>
        <v>0</v>
      </c>
      <c r="P1231" s="30">
        <v>0</v>
      </c>
      <c r="Q1231" s="30">
        <f>ROUND(E1231*P1231,2)</f>
        <v>0</v>
      </c>
      <c r="R1231" s="30"/>
      <c r="S1231" s="30" t="s">
        <v>587</v>
      </c>
      <c r="T1231" s="49" t="s">
        <v>330</v>
      </c>
      <c r="U1231" s="35">
        <v>0</v>
      </c>
      <c r="V1231" s="35">
        <f>ROUND(E1231*U1231,2)</f>
        <v>0</v>
      </c>
      <c r="W1231" s="35"/>
      <c r="X1231" s="50"/>
      <c r="Y1231" s="52"/>
      <c r="Z1231" s="52"/>
      <c r="AA1231" s="52"/>
      <c r="AB1231" s="52"/>
      <c r="AC1231" s="52"/>
      <c r="AD1231" s="52"/>
      <c r="AE1231" s="52"/>
      <c r="AF1231" s="52"/>
      <c r="AG1231" s="52" t="s">
        <v>354</v>
      </c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2"/>
      <c r="AV1231" s="52"/>
      <c r="AW1231" s="52"/>
      <c r="AX1231" s="52"/>
      <c r="AY1231" s="52"/>
      <c r="AZ1231" s="52"/>
      <c r="BA1231" s="52"/>
      <c r="BB1231" s="52"/>
      <c r="BC1231" s="52"/>
      <c r="BD1231" s="52"/>
      <c r="BE1231" s="52"/>
      <c r="BF1231" s="52"/>
      <c r="BG1231" s="52"/>
      <c r="BH1231" s="52"/>
    </row>
    <row r="1232" spans="1:60" outlineLevel="1" x14ac:dyDescent="0.2">
      <c r="A1232" s="31"/>
      <c r="B1232" s="32"/>
      <c r="C1232" s="292" t="s">
        <v>1240</v>
      </c>
      <c r="D1232" s="293"/>
      <c r="E1232" s="293"/>
      <c r="F1232" s="293"/>
      <c r="G1232" s="293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52"/>
      <c r="Z1232" s="52"/>
      <c r="AA1232" s="52"/>
      <c r="AB1232" s="52"/>
      <c r="AC1232" s="52"/>
      <c r="AD1232" s="52"/>
      <c r="AE1232" s="52"/>
      <c r="AF1232" s="52"/>
      <c r="AG1232" s="52" t="s">
        <v>642</v>
      </c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2"/>
      <c r="AV1232" s="52"/>
      <c r="AW1232" s="52"/>
      <c r="AX1232" s="52"/>
      <c r="AY1232" s="52"/>
      <c r="AZ1232" s="52"/>
      <c r="BA1232" s="52"/>
      <c r="BB1232" s="52"/>
      <c r="BC1232" s="52"/>
      <c r="BD1232" s="52"/>
      <c r="BE1232" s="52"/>
      <c r="BF1232" s="52"/>
      <c r="BG1232" s="52"/>
      <c r="BH1232" s="52"/>
    </row>
    <row r="1233" spans="1:60" outlineLevel="1" x14ac:dyDescent="0.2">
      <c r="A1233" s="31"/>
      <c r="B1233" s="32"/>
      <c r="C1233" s="294" t="s">
        <v>1241</v>
      </c>
      <c r="D1233" s="295"/>
      <c r="E1233" s="295"/>
      <c r="F1233" s="295"/>
      <c r="G1233" s="29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52"/>
      <c r="Z1233" s="52"/>
      <c r="AA1233" s="52"/>
      <c r="AB1233" s="52"/>
      <c r="AC1233" s="52"/>
      <c r="AD1233" s="52"/>
      <c r="AE1233" s="52"/>
      <c r="AF1233" s="52"/>
      <c r="AG1233" s="52" t="s">
        <v>642</v>
      </c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2"/>
      <c r="AV1233" s="52"/>
      <c r="AW1233" s="52"/>
      <c r="AX1233" s="52"/>
      <c r="AY1233" s="52"/>
      <c r="AZ1233" s="52"/>
      <c r="BA1233" s="52"/>
      <c r="BB1233" s="52"/>
      <c r="BC1233" s="52"/>
      <c r="BD1233" s="52"/>
      <c r="BE1233" s="52"/>
      <c r="BF1233" s="52"/>
      <c r="BG1233" s="52"/>
      <c r="BH1233" s="52"/>
    </row>
    <row r="1234" spans="1:60" outlineLevel="1" x14ac:dyDescent="0.2">
      <c r="A1234" s="31"/>
      <c r="B1234" s="32"/>
      <c r="C1234" s="294" t="s">
        <v>1242</v>
      </c>
      <c r="D1234" s="295"/>
      <c r="E1234" s="295"/>
      <c r="F1234" s="295"/>
      <c r="G1234" s="29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52"/>
      <c r="Z1234" s="52"/>
      <c r="AA1234" s="52"/>
      <c r="AB1234" s="52"/>
      <c r="AC1234" s="52"/>
      <c r="AD1234" s="52"/>
      <c r="AE1234" s="52"/>
      <c r="AF1234" s="52"/>
      <c r="AG1234" s="52" t="s">
        <v>642</v>
      </c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52"/>
      <c r="AW1234" s="52"/>
      <c r="AX1234" s="52"/>
      <c r="AY1234" s="52"/>
      <c r="AZ1234" s="52"/>
      <c r="BA1234" s="52"/>
      <c r="BB1234" s="52"/>
      <c r="BC1234" s="52"/>
      <c r="BD1234" s="52"/>
      <c r="BE1234" s="52"/>
      <c r="BF1234" s="52"/>
      <c r="BG1234" s="52"/>
      <c r="BH1234" s="52"/>
    </row>
    <row r="1235" spans="1:60" outlineLevel="1" x14ac:dyDescent="0.2">
      <c r="A1235" s="31"/>
      <c r="B1235" s="32"/>
      <c r="C1235" s="294" t="s">
        <v>1236</v>
      </c>
      <c r="D1235" s="295"/>
      <c r="E1235" s="295"/>
      <c r="F1235" s="295"/>
      <c r="G1235" s="29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52"/>
      <c r="Z1235" s="52"/>
      <c r="AA1235" s="52"/>
      <c r="AB1235" s="52"/>
      <c r="AC1235" s="52"/>
      <c r="AD1235" s="52"/>
      <c r="AE1235" s="52"/>
      <c r="AF1235" s="52"/>
      <c r="AG1235" s="52" t="s">
        <v>642</v>
      </c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52"/>
      <c r="AW1235" s="52"/>
      <c r="AX1235" s="52"/>
      <c r="AY1235" s="52"/>
      <c r="AZ1235" s="52"/>
      <c r="BA1235" s="52"/>
      <c r="BB1235" s="52"/>
      <c r="BC1235" s="52"/>
      <c r="BD1235" s="52"/>
      <c r="BE1235" s="52"/>
      <c r="BF1235" s="52"/>
      <c r="BG1235" s="52"/>
      <c r="BH1235" s="52"/>
    </row>
    <row r="1236" spans="1:60" outlineLevel="1" x14ac:dyDescent="0.2">
      <c r="A1236" s="31"/>
      <c r="B1236" s="32"/>
      <c r="C1236" s="294" t="s">
        <v>1243</v>
      </c>
      <c r="D1236" s="295"/>
      <c r="E1236" s="295"/>
      <c r="F1236" s="295"/>
      <c r="G1236" s="29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52"/>
      <c r="Z1236" s="52"/>
      <c r="AA1236" s="52"/>
      <c r="AB1236" s="52"/>
      <c r="AC1236" s="52"/>
      <c r="AD1236" s="52"/>
      <c r="AE1236" s="52"/>
      <c r="AF1236" s="52"/>
      <c r="AG1236" s="52" t="s">
        <v>642</v>
      </c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52"/>
      <c r="AW1236" s="52"/>
      <c r="AX1236" s="52"/>
      <c r="AY1236" s="52"/>
      <c r="AZ1236" s="52"/>
      <c r="BA1236" s="52"/>
      <c r="BB1236" s="52"/>
      <c r="BC1236" s="52"/>
      <c r="BD1236" s="52"/>
      <c r="BE1236" s="52"/>
      <c r="BF1236" s="52"/>
      <c r="BG1236" s="52"/>
      <c r="BH1236" s="52"/>
    </row>
    <row r="1237" spans="1:60" outlineLevel="1" x14ac:dyDescent="0.2">
      <c r="A1237" s="31"/>
      <c r="B1237" s="32"/>
      <c r="C1237" s="230" t="s">
        <v>1166</v>
      </c>
      <c r="D1237" s="33"/>
      <c r="E1237" s="34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52"/>
      <c r="Z1237" s="52"/>
      <c r="AA1237" s="52"/>
      <c r="AB1237" s="52"/>
      <c r="AC1237" s="52"/>
      <c r="AD1237" s="52"/>
      <c r="AE1237" s="52"/>
      <c r="AF1237" s="52"/>
      <c r="AG1237" s="52" t="s">
        <v>358</v>
      </c>
      <c r="AH1237" s="52">
        <v>0</v>
      </c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52"/>
      <c r="AW1237" s="52"/>
      <c r="AX1237" s="52"/>
      <c r="AY1237" s="52"/>
      <c r="AZ1237" s="52"/>
      <c r="BA1237" s="52"/>
      <c r="BB1237" s="52"/>
      <c r="BC1237" s="52"/>
      <c r="BD1237" s="52"/>
      <c r="BE1237" s="52"/>
      <c r="BF1237" s="52"/>
      <c r="BG1237" s="52"/>
      <c r="BH1237" s="52"/>
    </row>
    <row r="1238" spans="1:60" outlineLevel="1" x14ac:dyDescent="0.2">
      <c r="A1238" s="31"/>
      <c r="B1238" s="32"/>
      <c r="C1238" s="230" t="s">
        <v>1244</v>
      </c>
      <c r="D1238" s="33"/>
      <c r="E1238" s="34">
        <v>1</v>
      </c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52"/>
      <c r="Z1238" s="52"/>
      <c r="AA1238" s="52"/>
      <c r="AB1238" s="52"/>
      <c r="AC1238" s="52"/>
      <c r="AD1238" s="52"/>
      <c r="AE1238" s="52"/>
      <c r="AF1238" s="52"/>
      <c r="AG1238" s="52" t="s">
        <v>358</v>
      </c>
      <c r="AH1238" s="52">
        <v>0</v>
      </c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2"/>
      <c r="AV1238" s="52"/>
      <c r="AW1238" s="52"/>
      <c r="AX1238" s="52"/>
      <c r="AY1238" s="52"/>
      <c r="AZ1238" s="52"/>
      <c r="BA1238" s="52"/>
      <c r="BB1238" s="52"/>
      <c r="BC1238" s="52"/>
      <c r="BD1238" s="52"/>
      <c r="BE1238" s="52"/>
      <c r="BF1238" s="52"/>
      <c r="BG1238" s="52"/>
      <c r="BH1238" s="52"/>
    </row>
    <row r="1239" spans="1:60" ht="22.5" outlineLevel="1" x14ac:dyDescent="0.2">
      <c r="A1239" s="24">
        <v>155</v>
      </c>
      <c r="B1239" s="25" t="s">
        <v>1245</v>
      </c>
      <c r="C1239" s="26" t="s">
        <v>1246</v>
      </c>
      <c r="D1239" s="27" t="s">
        <v>640</v>
      </c>
      <c r="E1239" s="28">
        <v>168</v>
      </c>
      <c r="F1239" s="29"/>
      <c r="G1239" s="30">
        <f>ROUND(E1239*F1239,2)</f>
        <v>0</v>
      </c>
      <c r="H1239" s="29"/>
      <c r="I1239" s="30">
        <f>ROUND(E1239*H1239,2)</f>
        <v>0</v>
      </c>
      <c r="J1239" s="29"/>
      <c r="K1239" s="30">
        <f>ROUND(E1239*J1239,2)</f>
        <v>0</v>
      </c>
      <c r="L1239" s="30">
        <v>21</v>
      </c>
      <c r="M1239" s="30">
        <f>G1239*(1+L1239/100)</f>
        <v>0</v>
      </c>
      <c r="N1239" s="30">
        <v>0</v>
      </c>
      <c r="O1239" s="30">
        <f>ROUND(E1239*N1239,2)</f>
        <v>0</v>
      </c>
      <c r="P1239" s="30">
        <v>0</v>
      </c>
      <c r="Q1239" s="30">
        <f>ROUND(E1239*P1239,2)</f>
        <v>0</v>
      </c>
      <c r="R1239" s="30"/>
      <c r="S1239" s="30" t="s">
        <v>587</v>
      </c>
      <c r="T1239" s="49" t="s">
        <v>330</v>
      </c>
      <c r="U1239" s="35">
        <v>0</v>
      </c>
      <c r="V1239" s="35">
        <f>ROUND(E1239*U1239,2)</f>
        <v>0</v>
      </c>
      <c r="W1239" s="35"/>
      <c r="X1239" s="50"/>
      <c r="Y1239" s="52"/>
      <c r="Z1239" s="52"/>
      <c r="AA1239" s="52"/>
      <c r="AB1239" s="52"/>
      <c r="AC1239" s="52"/>
      <c r="AD1239" s="52"/>
      <c r="AE1239" s="52"/>
      <c r="AF1239" s="52"/>
      <c r="AG1239" s="52" t="s">
        <v>354</v>
      </c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52"/>
      <c r="AW1239" s="52"/>
      <c r="AX1239" s="52"/>
      <c r="AY1239" s="52"/>
      <c r="AZ1239" s="52"/>
      <c r="BA1239" s="52"/>
      <c r="BB1239" s="52"/>
      <c r="BC1239" s="52"/>
      <c r="BD1239" s="52"/>
      <c r="BE1239" s="52"/>
      <c r="BF1239" s="52"/>
      <c r="BG1239" s="52"/>
      <c r="BH1239" s="52"/>
    </row>
    <row r="1240" spans="1:60" outlineLevel="1" x14ac:dyDescent="0.2">
      <c r="A1240" s="31"/>
      <c r="B1240" s="32"/>
      <c r="C1240" s="230" t="s">
        <v>1247</v>
      </c>
      <c r="D1240" s="33"/>
      <c r="E1240" s="34">
        <v>168</v>
      </c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52"/>
      <c r="Z1240" s="52"/>
      <c r="AA1240" s="52"/>
      <c r="AB1240" s="52"/>
      <c r="AC1240" s="52"/>
      <c r="AD1240" s="52"/>
      <c r="AE1240" s="52"/>
      <c r="AF1240" s="52"/>
      <c r="AG1240" s="52" t="s">
        <v>358</v>
      </c>
      <c r="AH1240" s="52">
        <v>0</v>
      </c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2"/>
    </row>
    <row r="1241" spans="1:60" outlineLevel="1" x14ac:dyDescent="0.2">
      <c r="A1241" s="72">
        <v>156</v>
      </c>
      <c r="B1241" s="73" t="s">
        <v>1248</v>
      </c>
      <c r="C1241" s="74" t="s">
        <v>1249</v>
      </c>
      <c r="D1241" s="27" t="s">
        <v>640</v>
      </c>
      <c r="E1241" s="28">
        <v>1</v>
      </c>
      <c r="F1241" s="29"/>
      <c r="G1241" s="30">
        <f>ROUND(E1241*F1241,2)</f>
        <v>0</v>
      </c>
      <c r="H1241" s="29"/>
      <c r="I1241" s="30">
        <f>ROUND(E1241*H1241,2)</f>
        <v>0</v>
      </c>
      <c r="J1241" s="29"/>
      <c r="K1241" s="30">
        <f>ROUND(E1241*J1241,2)</f>
        <v>0</v>
      </c>
      <c r="L1241" s="30">
        <v>21</v>
      </c>
      <c r="M1241" s="30">
        <f>G1241*(1+L1241/100)</f>
        <v>0</v>
      </c>
      <c r="N1241" s="30">
        <v>3.4500000000000003E-2</v>
      </c>
      <c r="O1241" s="30">
        <f>ROUND(E1241*N1241,2)</f>
        <v>0.03</v>
      </c>
      <c r="P1241" s="30">
        <v>0</v>
      </c>
      <c r="Q1241" s="30">
        <f>ROUND(E1241*P1241,2)</f>
        <v>0</v>
      </c>
      <c r="R1241" s="30"/>
      <c r="S1241" s="30" t="s">
        <v>587</v>
      </c>
      <c r="T1241" s="49" t="s">
        <v>330</v>
      </c>
      <c r="U1241" s="35">
        <v>0</v>
      </c>
      <c r="V1241" s="35">
        <f>ROUND(E1241*U1241,2)</f>
        <v>0</v>
      </c>
      <c r="W1241" s="35"/>
      <c r="X1241" s="49"/>
      <c r="Y1241" s="52"/>
      <c r="Z1241" s="52"/>
      <c r="AA1241" s="52"/>
      <c r="AB1241" s="52"/>
      <c r="AC1241" s="52"/>
      <c r="AD1241" s="52"/>
      <c r="AE1241" s="52"/>
      <c r="AF1241" s="52"/>
      <c r="AG1241" s="52" t="s">
        <v>354</v>
      </c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52"/>
      <c r="AW1241" s="52"/>
      <c r="AX1241" s="52"/>
      <c r="AY1241" s="52"/>
      <c r="AZ1241" s="52"/>
      <c r="BA1241" s="52"/>
      <c r="BB1241" s="52"/>
      <c r="BC1241" s="52"/>
      <c r="BD1241" s="52"/>
      <c r="BE1241" s="52"/>
      <c r="BF1241" s="52"/>
      <c r="BG1241" s="52"/>
      <c r="BH1241" s="52"/>
    </row>
    <row r="1242" spans="1:60" outlineLevel="1" x14ac:dyDescent="0.2">
      <c r="A1242" s="31"/>
      <c r="B1242" s="32"/>
      <c r="C1242" s="292" t="s">
        <v>1250</v>
      </c>
      <c r="D1242" s="293"/>
      <c r="E1242" s="293"/>
      <c r="F1242" s="293"/>
      <c r="G1242" s="293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52"/>
      <c r="Z1242" s="52"/>
      <c r="AA1242" s="52"/>
      <c r="AB1242" s="52"/>
      <c r="AC1242" s="52"/>
      <c r="AD1242" s="52"/>
      <c r="AE1242" s="52"/>
      <c r="AF1242" s="52"/>
      <c r="AG1242" s="52" t="s">
        <v>642</v>
      </c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2"/>
      <c r="AV1242" s="52"/>
      <c r="AW1242" s="52"/>
      <c r="AX1242" s="52"/>
      <c r="AY1242" s="52"/>
      <c r="AZ1242" s="52"/>
      <c r="BA1242" s="52"/>
      <c r="BB1242" s="52"/>
      <c r="BC1242" s="52"/>
      <c r="BD1242" s="52"/>
      <c r="BE1242" s="52"/>
      <c r="BF1242" s="52"/>
      <c r="BG1242" s="52"/>
      <c r="BH1242" s="52"/>
    </row>
    <row r="1243" spans="1:60" outlineLevel="1" x14ac:dyDescent="0.2">
      <c r="A1243" s="31"/>
      <c r="B1243" s="32"/>
      <c r="C1243" s="294" t="s">
        <v>1251</v>
      </c>
      <c r="D1243" s="295"/>
      <c r="E1243" s="295"/>
      <c r="F1243" s="295"/>
      <c r="G1243" s="29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52"/>
      <c r="Z1243" s="52"/>
      <c r="AA1243" s="52"/>
      <c r="AB1243" s="52"/>
      <c r="AC1243" s="52"/>
      <c r="AD1243" s="52"/>
      <c r="AE1243" s="52"/>
      <c r="AF1243" s="52"/>
      <c r="AG1243" s="52" t="s">
        <v>642</v>
      </c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52"/>
      <c r="AW1243" s="52"/>
      <c r="AX1243" s="52"/>
      <c r="AY1243" s="52"/>
      <c r="AZ1243" s="52"/>
      <c r="BA1243" s="52"/>
      <c r="BB1243" s="52"/>
      <c r="BC1243" s="52"/>
      <c r="BD1243" s="52"/>
      <c r="BE1243" s="52"/>
      <c r="BF1243" s="52"/>
      <c r="BG1243" s="52"/>
      <c r="BH1243" s="52"/>
    </row>
    <row r="1244" spans="1:60" outlineLevel="1" x14ac:dyDescent="0.2">
      <c r="A1244" s="31"/>
      <c r="B1244" s="32"/>
      <c r="C1244" s="294" t="s">
        <v>1252</v>
      </c>
      <c r="D1244" s="295"/>
      <c r="E1244" s="295"/>
      <c r="F1244" s="295"/>
      <c r="G1244" s="29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52"/>
      <c r="Z1244" s="52"/>
      <c r="AA1244" s="52"/>
      <c r="AB1244" s="52"/>
      <c r="AC1244" s="52"/>
      <c r="AD1244" s="52"/>
      <c r="AE1244" s="52"/>
      <c r="AF1244" s="52"/>
      <c r="AG1244" s="52" t="s">
        <v>642</v>
      </c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2"/>
      <c r="AV1244" s="52"/>
      <c r="AW1244" s="52"/>
      <c r="AX1244" s="52"/>
      <c r="AY1244" s="52"/>
      <c r="AZ1244" s="52"/>
      <c r="BA1244" s="52"/>
      <c r="BB1244" s="52"/>
      <c r="BC1244" s="52"/>
      <c r="BD1244" s="52"/>
      <c r="BE1244" s="52"/>
      <c r="BF1244" s="52"/>
      <c r="BG1244" s="52"/>
      <c r="BH1244" s="52"/>
    </row>
    <row r="1245" spans="1:60" outlineLevel="1" x14ac:dyDescent="0.2">
      <c r="A1245" s="31"/>
      <c r="B1245" s="32"/>
      <c r="C1245" s="294" t="s">
        <v>1253</v>
      </c>
      <c r="D1245" s="295"/>
      <c r="E1245" s="295"/>
      <c r="F1245" s="295"/>
      <c r="G1245" s="29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52"/>
      <c r="Z1245" s="52"/>
      <c r="AA1245" s="52"/>
      <c r="AB1245" s="52"/>
      <c r="AC1245" s="52"/>
      <c r="AD1245" s="52"/>
      <c r="AE1245" s="52"/>
      <c r="AF1245" s="52"/>
      <c r="AG1245" s="52" t="s">
        <v>642</v>
      </c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2"/>
      <c r="AV1245" s="52"/>
      <c r="AW1245" s="52"/>
      <c r="AX1245" s="52"/>
      <c r="AY1245" s="52"/>
      <c r="AZ1245" s="52"/>
      <c r="BA1245" s="52"/>
      <c r="BB1245" s="52"/>
      <c r="BC1245" s="52"/>
      <c r="BD1245" s="52"/>
      <c r="BE1245" s="52"/>
      <c r="BF1245" s="52"/>
      <c r="BG1245" s="52"/>
      <c r="BH1245" s="52"/>
    </row>
    <row r="1246" spans="1:60" outlineLevel="1" x14ac:dyDescent="0.2">
      <c r="A1246" s="31"/>
      <c r="B1246" s="32"/>
      <c r="C1246" s="294" t="s">
        <v>1254</v>
      </c>
      <c r="D1246" s="295"/>
      <c r="E1246" s="295"/>
      <c r="F1246" s="295"/>
      <c r="G1246" s="29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52"/>
      <c r="Z1246" s="52"/>
      <c r="AA1246" s="52"/>
      <c r="AB1246" s="52"/>
      <c r="AC1246" s="52"/>
      <c r="AD1246" s="52"/>
      <c r="AE1246" s="52"/>
      <c r="AF1246" s="52"/>
      <c r="AG1246" s="52" t="s">
        <v>642</v>
      </c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2"/>
      <c r="AV1246" s="52"/>
      <c r="AW1246" s="52"/>
      <c r="AX1246" s="52"/>
      <c r="AY1246" s="52"/>
      <c r="AZ1246" s="52"/>
      <c r="BA1246" s="52"/>
      <c r="BB1246" s="52"/>
      <c r="BC1246" s="52"/>
      <c r="BD1246" s="52"/>
      <c r="BE1246" s="52"/>
      <c r="BF1246" s="52"/>
      <c r="BG1246" s="52"/>
      <c r="BH1246" s="52"/>
    </row>
    <row r="1247" spans="1:60" outlineLevel="1" x14ac:dyDescent="0.2">
      <c r="A1247" s="31"/>
      <c r="B1247" s="32"/>
      <c r="C1247" s="294" t="s">
        <v>1255</v>
      </c>
      <c r="D1247" s="295"/>
      <c r="E1247" s="295"/>
      <c r="F1247" s="295"/>
      <c r="G1247" s="29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52"/>
      <c r="Z1247" s="52"/>
      <c r="AA1247" s="52"/>
      <c r="AB1247" s="52"/>
      <c r="AC1247" s="52"/>
      <c r="AD1247" s="52"/>
      <c r="AE1247" s="52"/>
      <c r="AF1247" s="52"/>
      <c r="AG1247" s="52" t="s">
        <v>642</v>
      </c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  <c r="BB1247" s="52"/>
      <c r="BC1247" s="52"/>
      <c r="BD1247" s="52"/>
      <c r="BE1247" s="52"/>
      <c r="BF1247" s="52"/>
      <c r="BG1247" s="52"/>
      <c r="BH1247" s="52"/>
    </row>
    <row r="1248" spans="1:60" outlineLevel="1" x14ac:dyDescent="0.2">
      <c r="A1248" s="31"/>
      <c r="B1248" s="32"/>
      <c r="C1248" s="230" t="s">
        <v>1256</v>
      </c>
      <c r="D1248" s="33"/>
      <c r="E1248" s="34">
        <v>1</v>
      </c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52"/>
      <c r="Z1248" s="52"/>
      <c r="AA1248" s="52"/>
      <c r="AB1248" s="52"/>
      <c r="AC1248" s="52"/>
      <c r="AD1248" s="52"/>
      <c r="AE1248" s="52"/>
      <c r="AF1248" s="52"/>
      <c r="AG1248" s="52" t="s">
        <v>358</v>
      </c>
      <c r="AH1248" s="52">
        <v>0</v>
      </c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2"/>
      <c r="AV1248" s="52"/>
      <c r="AW1248" s="52"/>
      <c r="AX1248" s="52"/>
      <c r="AY1248" s="52"/>
      <c r="AZ1248" s="52"/>
      <c r="BA1248" s="52"/>
      <c r="BB1248" s="52"/>
      <c r="BC1248" s="52"/>
      <c r="BD1248" s="52"/>
      <c r="BE1248" s="52"/>
      <c r="BF1248" s="52"/>
      <c r="BG1248" s="52"/>
      <c r="BH1248" s="52"/>
    </row>
    <row r="1249" spans="1:60" outlineLevel="1" x14ac:dyDescent="0.2">
      <c r="A1249" s="72">
        <v>157</v>
      </c>
      <c r="B1249" s="73" t="s">
        <v>1257</v>
      </c>
      <c r="C1249" s="74" t="s">
        <v>1258</v>
      </c>
      <c r="D1249" s="27" t="s">
        <v>456</v>
      </c>
      <c r="E1249" s="28">
        <v>19.28</v>
      </c>
      <c r="F1249" s="29"/>
      <c r="G1249" s="30">
        <f>ROUND(E1249*F1249,2)</f>
        <v>0</v>
      </c>
      <c r="H1249" s="29"/>
      <c r="I1249" s="30">
        <f>ROUND(E1249*H1249,2)</f>
        <v>0</v>
      </c>
      <c r="J1249" s="29"/>
      <c r="K1249" s="30">
        <f>ROUND(E1249*J1249,2)</f>
        <v>0</v>
      </c>
      <c r="L1249" s="30">
        <v>21</v>
      </c>
      <c r="M1249" s="30">
        <f>G1249*(1+L1249/100)</f>
        <v>0</v>
      </c>
      <c r="N1249" s="30">
        <v>1.796E-2</v>
      </c>
      <c r="O1249" s="30">
        <f>ROUND(E1249*N1249,2)</f>
        <v>0.35</v>
      </c>
      <c r="P1249" s="30">
        <v>0</v>
      </c>
      <c r="Q1249" s="30">
        <f>ROUND(E1249*P1249,2)</f>
        <v>0</v>
      </c>
      <c r="R1249" s="30"/>
      <c r="S1249" s="30" t="s">
        <v>587</v>
      </c>
      <c r="T1249" s="49" t="s">
        <v>330</v>
      </c>
      <c r="U1249" s="35">
        <v>0</v>
      </c>
      <c r="V1249" s="35">
        <f>ROUND(E1249*U1249,2)</f>
        <v>0</v>
      </c>
      <c r="W1249" s="35"/>
      <c r="X1249" s="49"/>
      <c r="Y1249" s="52"/>
      <c r="Z1249" s="52"/>
      <c r="AA1249" s="52"/>
      <c r="AB1249" s="52"/>
      <c r="AC1249" s="52"/>
      <c r="AD1249" s="52"/>
      <c r="AE1249" s="52"/>
      <c r="AF1249" s="52"/>
      <c r="AG1249" s="52" t="s">
        <v>354</v>
      </c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2"/>
      <c r="AV1249" s="52"/>
      <c r="AW1249" s="52"/>
      <c r="AX1249" s="52"/>
      <c r="AY1249" s="52"/>
      <c r="AZ1249" s="52"/>
      <c r="BA1249" s="52"/>
      <c r="BB1249" s="52"/>
      <c r="BC1249" s="52"/>
      <c r="BD1249" s="52"/>
      <c r="BE1249" s="52"/>
      <c r="BF1249" s="52"/>
      <c r="BG1249" s="52"/>
      <c r="BH1249" s="52"/>
    </row>
    <row r="1250" spans="1:60" outlineLevel="1" x14ac:dyDescent="0.2">
      <c r="A1250" s="31"/>
      <c r="B1250" s="32"/>
      <c r="C1250" s="292" t="s">
        <v>1259</v>
      </c>
      <c r="D1250" s="293"/>
      <c r="E1250" s="293"/>
      <c r="F1250" s="293"/>
      <c r="G1250" s="293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52"/>
      <c r="Z1250" s="52"/>
      <c r="AA1250" s="52"/>
      <c r="AB1250" s="52"/>
      <c r="AC1250" s="52"/>
      <c r="AD1250" s="52"/>
      <c r="AE1250" s="52"/>
      <c r="AF1250" s="52"/>
      <c r="AG1250" s="52" t="s">
        <v>642</v>
      </c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2"/>
      <c r="AV1250" s="52"/>
      <c r="AW1250" s="52"/>
      <c r="AX1250" s="52"/>
      <c r="AY1250" s="52"/>
      <c r="AZ1250" s="52"/>
      <c r="BA1250" s="52"/>
      <c r="BB1250" s="52"/>
      <c r="BC1250" s="52"/>
      <c r="BD1250" s="52"/>
      <c r="BE1250" s="52"/>
      <c r="BF1250" s="52"/>
      <c r="BG1250" s="52"/>
      <c r="BH1250" s="52"/>
    </row>
    <row r="1251" spans="1:60" outlineLevel="1" x14ac:dyDescent="0.2">
      <c r="A1251" s="31"/>
      <c r="B1251" s="32"/>
      <c r="C1251" s="294" t="s">
        <v>1260</v>
      </c>
      <c r="D1251" s="295"/>
      <c r="E1251" s="295"/>
      <c r="F1251" s="295"/>
      <c r="G1251" s="29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52"/>
      <c r="Z1251" s="52"/>
      <c r="AA1251" s="52"/>
      <c r="AB1251" s="52"/>
      <c r="AC1251" s="52"/>
      <c r="AD1251" s="52"/>
      <c r="AE1251" s="52"/>
      <c r="AF1251" s="52"/>
      <c r="AG1251" s="52" t="s">
        <v>642</v>
      </c>
      <c r="AH1251" s="52"/>
      <c r="AI1251" s="52"/>
      <c r="AJ1251" s="52"/>
      <c r="AK1251" s="52"/>
      <c r="AL1251" s="52"/>
      <c r="AM1251" s="52"/>
      <c r="AN1251" s="52"/>
      <c r="AO1251" s="52"/>
      <c r="AP1251" s="52"/>
      <c r="AQ1251" s="52"/>
      <c r="AR1251" s="52"/>
      <c r="AS1251" s="52"/>
      <c r="AT1251" s="52"/>
      <c r="AU1251" s="52"/>
      <c r="AV1251" s="52"/>
      <c r="AW1251" s="52"/>
      <c r="AX1251" s="52"/>
      <c r="AY1251" s="52"/>
      <c r="AZ1251" s="52"/>
      <c r="BA1251" s="52"/>
      <c r="BB1251" s="52"/>
      <c r="BC1251" s="52"/>
      <c r="BD1251" s="52"/>
      <c r="BE1251" s="52"/>
      <c r="BF1251" s="52"/>
      <c r="BG1251" s="52"/>
      <c r="BH1251" s="52"/>
    </row>
    <row r="1252" spans="1:60" outlineLevel="1" x14ac:dyDescent="0.2">
      <c r="A1252" s="31"/>
      <c r="B1252" s="32"/>
      <c r="C1252" s="294" t="s">
        <v>1261</v>
      </c>
      <c r="D1252" s="295"/>
      <c r="E1252" s="295"/>
      <c r="F1252" s="295"/>
      <c r="G1252" s="29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52"/>
      <c r="Z1252" s="52"/>
      <c r="AA1252" s="52"/>
      <c r="AB1252" s="52"/>
      <c r="AC1252" s="52"/>
      <c r="AD1252" s="52"/>
      <c r="AE1252" s="52"/>
      <c r="AF1252" s="52"/>
      <c r="AG1252" s="52" t="s">
        <v>642</v>
      </c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2"/>
      <c r="AV1252" s="52"/>
      <c r="AW1252" s="52"/>
      <c r="AX1252" s="52"/>
      <c r="AY1252" s="52"/>
      <c r="AZ1252" s="52"/>
      <c r="BA1252" s="52"/>
      <c r="BB1252" s="52"/>
      <c r="BC1252" s="52"/>
      <c r="BD1252" s="52"/>
      <c r="BE1252" s="52"/>
      <c r="BF1252" s="52"/>
      <c r="BG1252" s="52"/>
      <c r="BH1252" s="52"/>
    </row>
    <row r="1253" spans="1:60" outlineLevel="1" x14ac:dyDescent="0.2">
      <c r="A1253" s="31"/>
      <c r="B1253" s="32"/>
      <c r="C1253" s="294" t="s">
        <v>1262</v>
      </c>
      <c r="D1253" s="295"/>
      <c r="E1253" s="295"/>
      <c r="F1253" s="295"/>
      <c r="G1253" s="29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52"/>
      <c r="Z1253" s="52"/>
      <c r="AA1253" s="52"/>
      <c r="AB1253" s="52"/>
      <c r="AC1253" s="52"/>
      <c r="AD1253" s="52"/>
      <c r="AE1253" s="52"/>
      <c r="AF1253" s="52"/>
      <c r="AG1253" s="52" t="s">
        <v>642</v>
      </c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2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2"/>
    </row>
    <row r="1254" spans="1:60" outlineLevel="1" x14ac:dyDescent="0.2">
      <c r="A1254" s="31"/>
      <c r="B1254" s="32"/>
      <c r="C1254" s="294" t="s">
        <v>1263</v>
      </c>
      <c r="D1254" s="295"/>
      <c r="E1254" s="295"/>
      <c r="F1254" s="295"/>
      <c r="G1254" s="29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52"/>
      <c r="Z1254" s="52"/>
      <c r="AA1254" s="52"/>
      <c r="AB1254" s="52"/>
      <c r="AC1254" s="52"/>
      <c r="AD1254" s="52"/>
      <c r="AE1254" s="52"/>
      <c r="AF1254" s="52"/>
      <c r="AG1254" s="52" t="s">
        <v>642</v>
      </c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2"/>
      <c r="AV1254" s="52"/>
      <c r="AW1254" s="52"/>
      <c r="AX1254" s="52"/>
      <c r="AY1254" s="52"/>
      <c r="AZ1254" s="52"/>
      <c r="BA1254" s="52"/>
      <c r="BB1254" s="52"/>
      <c r="BC1254" s="52"/>
      <c r="BD1254" s="52"/>
      <c r="BE1254" s="52"/>
      <c r="BF1254" s="52"/>
      <c r="BG1254" s="52"/>
      <c r="BH1254" s="52"/>
    </row>
    <row r="1255" spans="1:60" outlineLevel="1" x14ac:dyDescent="0.2">
      <c r="A1255" s="31"/>
      <c r="B1255" s="32"/>
      <c r="C1255" s="294" t="s">
        <v>1264</v>
      </c>
      <c r="D1255" s="295"/>
      <c r="E1255" s="295"/>
      <c r="F1255" s="295"/>
      <c r="G1255" s="29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52"/>
      <c r="Z1255" s="52"/>
      <c r="AA1255" s="52"/>
      <c r="AB1255" s="52"/>
      <c r="AC1255" s="52"/>
      <c r="AD1255" s="52"/>
      <c r="AE1255" s="52"/>
      <c r="AF1255" s="52"/>
      <c r="AG1255" s="52" t="s">
        <v>642</v>
      </c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2"/>
      <c r="AV1255" s="52"/>
      <c r="AW1255" s="52"/>
      <c r="AX1255" s="52"/>
      <c r="AY1255" s="52"/>
      <c r="AZ1255" s="52"/>
      <c r="BA1255" s="52"/>
      <c r="BB1255" s="52"/>
      <c r="BC1255" s="52"/>
      <c r="BD1255" s="52"/>
      <c r="BE1255" s="52"/>
      <c r="BF1255" s="52"/>
      <c r="BG1255" s="52"/>
      <c r="BH1255" s="52"/>
    </row>
    <row r="1256" spans="1:60" outlineLevel="1" x14ac:dyDescent="0.2">
      <c r="A1256" s="31"/>
      <c r="B1256" s="32"/>
      <c r="C1256" s="294" t="s">
        <v>1254</v>
      </c>
      <c r="D1256" s="295"/>
      <c r="E1256" s="295"/>
      <c r="F1256" s="295"/>
      <c r="G1256" s="29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52"/>
      <c r="Z1256" s="52"/>
      <c r="AA1256" s="52"/>
      <c r="AB1256" s="52"/>
      <c r="AC1256" s="52"/>
      <c r="AD1256" s="52"/>
      <c r="AE1256" s="52"/>
      <c r="AF1256" s="52"/>
      <c r="AG1256" s="52" t="s">
        <v>642</v>
      </c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  <c r="BB1256" s="52"/>
      <c r="BC1256" s="52"/>
      <c r="BD1256" s="52"/>
      <c r="BE1256" s="52"/>
      <c r="BF1256" s="52"/>
      <c r="BG1256" s="52"/>
      <c r="BH1256" s="52"/>
    </row>
    <row r="1257" spans="1:60" outlineLevel="1" x14ac:dyDescent="0.2">
      <c r="A1257" s="31"/>
      <c r="B1257" s="32"/>
      <c r="C1257" s="294" t="s">
        <v>1255</v>
      </c>
      <c r="D1257" s="295"/>
      <c r="E1257" s="295"/>
      <c r="F1257" s="295"/>
      <c r="G1257" s="29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52"/>
      <c r="Z1257" s="52"/>
      <c r="AA1257" s="52"/>
      <c r="AB1257" s="52"/>
      <c r="AC1257" s="52"/>
      <c r="AD1257" s="52"/>
      <c r="AE1257" s="52"/>
      <c r="AF1257" s="52"/>
      <c r="AG1257" s="52" t="s">
        <v>642</v>
      </c>
      <c r="AH1257" s="52"/>
      <c r="AI1257" s="52"/>
      <c r="AJ1257" s="52"/>
      <c r="AK1257" s="52"/>
      <c r="AL1257" s="52"/>
      <c r="AM1257" s="52"/>
      <c r="AN1257" s="52"/>
      <c r="AO1257" s="52"/>
      <c r="AP1257" s="52"/>
      <c r="AQ1257" s="52"/>
      <c r="AR1257" s="52"/>
      <c r="AS1257" s="52"/>
      <c r="AT1257" s="52"/>
      <c r="AU1257" s="52"/>
      <c r="AV1257" s="52"/>
      <c r="AW1257" s="52"/>
      <c r="AX1257" s="52"/>
      <c r="AY1257" s="52"/>
      <c r="AZ1257" s="52"/>
      <c r="BA1257" s="52"/>
      <c r="BB1257" s="52"/>
      <c r="BC1257" s="52"/>
      <c r="BD1257" s="52"/>
      <c r="BE1257" s="52"/>
      <c r="BF1257" s="52"/>
      <c r="BG1257" s="52"/>
      <c r="BH1257" s="52"/>
    </row>
    <row r="1258" spans="1:60" outlineLevel="1" x14ac:dyDescent="0.2">
      <c r="A1258" s="31"/>
      <c r="B1258" s="32"/>
      <c r="C1258" s="230" t="s">
        <v>1265</v>
      </c>
      <c r="D1258" s="33"/>
      <c r="E1258" s="34">
        <v>19.28</v>
      </c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52"/>
      <c r="Z1258" s="52"/>
      <c r="AA1258" s="52"/>
      <c r="AB1258" s="52"/>
      <c r="AC1258" s="52"/>
      <c r="AD1258" s="52"/>
      <c r="AE1258" s="52"/>
      <c r="AF1258" s="52"/>
      <c r="AG1258" s="52" t="s">
        <v>358</v>
      </c>
      <c r="AH1258" s="52">
        <v>0</v>
      </c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2"/>
      <c r="AV1258" s="52"/>
      <c r="AW1258" s="52"/>
      <c r="AX1258" s="52"/>
      <c r="AY1258" s="52"/>
      <c r="AZ1258" s="52"/>
      <c r="BA1258" s="52"/>
      <c r="BB1258" s="52"/>
      <c r="BC1258" s="52"/>
      <c r="BD1258" s="52"/>
      <c r="BE1258" s="52"/>
      <c r="BF1258" s="52"/>
      <c r="BG1258" s="52"/>
      <c r="BH1258" s="52"/>
    </row>
    <row r="1259" spans="1:60" outlineLevel="1" x14ac:dyDescent="0.2">
      <c r="A1259" s="72">
        <v>158</v>
      </c>
      <c r="B1259" s="73" t="s">
        <v>1266</v>
      </c>
      <c r="C1259" s="74" t="s">
        <v>1267</v>
      </c>
      <c r="D1259" s="27" t="s">
        <v>456</v>
      </c>
      <c r="E1259" s="28">
        <v>7.1</v>
      </c>
      <c r="F1259" s="29"/>
      <c r="G1259" s="30">
        <f>ROUND(E1259*F1259,2)</f>
        <v>0</v>
      </c>
      <c r="H1259" s="29"/>
      <c r="I1259" s="30">
        <f>ROUND(E1259*H1259,2)</f>
        <v>0</v>
      </c>
      <c r="J1259" s="29"/>
      <c r="K1259" s="30">
        <f>ROUND(E1259*J1259,2)</f>
        <v>0</v>
      </c>
      <c r="L1259" s="30">
        <v>21</v>
      </c>
      <c r="M1259" s="30">
        <f>G1259*(1+L1259/100)</f>
        <v>0</v>
      </c>
      <c r="N1259" s="30">
        <v>2.35E-2</v>
      </c>
      <c r="O1259" s="30">
        <f>ROUND(E1259*N1259,2)</f>
        <v>0.17</v>
      </c>
      <c r="P1259" s="30">
        <v>0</v>
      </c>
      <c r="Q1259" s="30">
        <f>ROUND(E1259*P1259,2)</f>
        <v>0</v>
      </c>
      <c r="R1259" s="30"/>
      <c r="S1259" s="30" t="s">
        <v>587</v>
      </c>
      <c r="T1259" s="49" t="s">
        <v>330</v>
      </c>
      <c r="U1259" s="35">
        <v>0</v>
      </c>
      <c r="V1259" s="35">
        <f>ROUND(E1259*U1259,2)</f>
        <v>0</v>
      </c>
      <c r="W1259" s="35"/>
      <c r="X1259" s="49"/>
      <c r="Y1259" s="52"/>
      <c r="Z1259" s="52"/>
      <c r="AA1259" s="52"/>
      <c r="AB1259" s="52"/>
      <c r="AC1259" s="52"/>
      <c r="AD1259" s="52"/>
      <c r="AE1259" s="52"/>
      <c r="AF1259" s="52"/>
      <c r="AG1259" s="52" t="s">
        <v>354</v>
      </c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2"/>
      <c r="AV1259" s="52"/>
      <c r="AW1259" s="52"/>
      <c r="AX1259" s="52"/>
      <c r="AY1259" s="52"/>
      <c r="AZ1259" s="52"/>
      <c r="BA1259" s="52"/>
      <c r="BB1259" s="52"/>
      <c r="BC1259" s="52"/>
      <c r="BD1259" s="52"/>
      <c r="BE1259" s="52"/>
      <c r="BF1259" s="52"/>
      <c r="BG1259" s="52"/>
      <c r="BH1259" s="52"/>
    </row>
    <row r="1260" spans="1:60" outlineLevel="1" x14ac:dyDescent="0.2">
      <c r="A1260" s="31"/>
      <c r="B1260" s="32"/>
      <c r="C1260" s="292" t="s">
        <v>1268</v>
      </c>
      <c r="D1260" s="293"/>
      <c r="E1260" s="293"/>
      <c r="F1260" s="293"/>
      <c r="G1260" s="293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52"/>
      <c r="Z1260" s="52"/>
      <c r="AA1260" s="52"/>
      <c r="AB1260" s="52"/>
      <c r="AC1260" s="52"/>
      <c r="AD1260" s="52"/>
      <c r="AE1260" s="52"/>
      <c r="AF1260" s="52"/>
      <c r="AG1260" s="52" t="s">
        <v>642</v>
      </c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2"/>
      <c r="AV1260" s="52"/>
      <c r="AW1260" s="52"/>
      <c r="AX1260" s="52"/>
      <c r="AY1260" s="52"/>
      <c r="AZ1260" s="52"/>
      <c r="BA1260" s="52"/>
      <c r="BB1260" s="52"/>
      <c r="BC1260" s="52"/>
      <c r="BD1260" s="52"/>
      <c r="BE1260" s="52"/>
      <c r="BF1260" s="52"/>
      <c r="BG1260" s="52"/>
      <c r="BH1260" s="52"/>
    </row>
    <row r="1261" spans="1:60" outlineLevel="1" x14ac:dyDescent="0.2">
      <c r="A1261" s="31"/>
      <c r="B1261" s="32"/>
      <c r="C1261" s="294" t="s">
        <v>1260</v>
      </c>
      <c r="D1261" s="295"/>
      <c r="E1261" s="295"/>
      <c r="F1261" s="295"/>
      <c r="G1261" s="29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52"/>
      <c r="Z1261" s="52"/>
      <c r="AA1261" s="52"/>
      <c r="AB1261" s="52"/>
      <c r="AC1261" s="52"/>
      <c r="AD1261" s="52"/>
      <c r="AE1261" s="52"/>
      <c r="AF1261" s="52"/>
      <c r="AG1261" s="52" t="s">
        <v>642</v>
      </c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2"/>
      <c r="AV1261" s="52"/>
      <c r="AW1261" s="52"/>
      <c r="AX1261" s="52"/>
      <c r="AY1261" s="52"/>
      <c r="AZ1261" s="52"/>
      <c r="BA1261" s="52"/>
      <c r="BB1261" s="52"/>
      <c r="BC1261" s="52"/>
      <c r="BD1261" s="52"/>
      <c r="BE1261" s="52"/>
      <c r="BF1261" s="52"/>
      <c r="BG1261" s="52"/>
      <c r="BH1261" s="52"/>
    </row>
    <row r="1262" spans="1:60" outlineLevel="1" x14ac:dyDescent="0.2">
      <c r="A1262" s="31"/>
      <c r="B1262" s="32"/>
      <c r="C1262" s="294" t="s">
        <v>1261</v>
      </c>
      <c r="D1262" s="295"/>
      <c r="E1262" s="295"/>
      <c r="F1262" s="295"/>
      <c r="G1262" s="29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52"/>
      <c r="Z1262" s="52"/>
      <c r="AA1262" s="52"/>
      <c r="AB1262" s="52"/>
      <c r="AC1262" s="52"/>
      <c r="AD1262" s="52"/>
      <c r="AE1262" s="52"/>
      <c r="AF1262" s="52"/>
      <c r="AG1262" s="52" t="s">
        <v>642</v>
      </c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2"/>
      <c r="AV1262" s="52"/>
      <c r="AW1262" s="52"/>
      <c r="AX1262" s="52"/>
      <c r="AY1262" s="52"/>
      <c r="AZ1262" s="52"/>
      <c r="BA1262" s="52"/>
      <c r="BB1262" s="52"/>
      <c r="BC1262" s="52"/>
      <c r="BD1262" s="52"/>
      <c r="BE1262" s="52"/>
      <c r="BF1262" s="52"/>
      <c r="BG1262" s="52"/>
      <c r="BH1262" s="52"/>
    </row>
    <row r="1263" spans="1:60" outlineLevel="1" x14ac:dyDescent="0.2">
      <c r="A1263" s="31"/>
      <c r="B1263" s="32"/>
      <c r="C1263" s="294" t="s">
        <v>1262</v>
      </c>
      <c r="D1263" s="295"/>
      <c r="E1263" s="295"/>
      <c r="F1263" s="295"/>
      <c r="G1263" s="29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52"/>
      <c r="Z1263" s="52"/>
      <c r="AA1263" s="52"/>
      <c r="AB1263" s="52"/>
      <c r="AC1263" s="52"/>
      <c r="AD1263" s="52"/>
      <c r="AE1263" s="52"/>
      <c r="AF1263" s="52"/>
      <c r="AG1263" s="52" t="s">
        <v>642</v>
      </c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2"/>
      <c r="AV1263" s="52"/>
      <c r="AW1263" s="52"/>
      <c r="AX1263" s="52"/>
      <c r="AY1263" s="52"/>
      <c r="AZ1263" s="52"/>
      <c r="BA1263" s="52"/>
      <c r="BB1263" s="52"/>
      <c r="BC1263" s="52"/>
      <c r="BD1263" s="52"/>
      <c r="BE1263" s="52"/>
      <c r="BF1263" s="52"/>
      <c r="BG1263" s="52"/>
      <c r="BH1263" s="52"/>
    </row>
    <row r="1264" spans="1:60" outlineLevel="1" x14ac:dyDescent="0.2">
      <c r="A1264" s="31"/>
      <c r="B1264" s="32"/>
      <c r="C1264" s="294" t="s">
        <v>1269</v>
      </c>
      <c r="D1264" s="295"/>
      <c r="E1264" s="295"/>
      <c r="F1264" s="295"/>
      <c r="G1264" s="29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52"/>
      <c r="Z1264" s="52"/>
      <c r="AA1264" s="52"/>
      <c r="AB1264" s="52"/>
      <c r="AC1264" s="52"/>
      <c r="AD1264" s="52"/>
      <c r="AE1264" s="52"/>
      <c r="AF1264" s="52"/>
      <c r="AG1264" s="52" t="s">
        <v>642</v>
      </c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2"/>
      <c r="AV1264" s="52"/>
      <c r="AW1264" s="52"/>
      <c r="AX1264" s="52"/>
      <c r="AY1264" s="52"/>
      <c r="AZ1264" s="52"/>
      <c r="BA1264" s="52"/>
      <c r="BB1264" s="52"/>
      <c r="BC1264" s="52"/>
      <c r="BD1264" s="52"/>
      <c r="BE1264" s="52"/>
      <c r="BF1264" s="52"/>
      <c r="BG1264" s="52"/>
      <c r="BH1264" s="52"/>
    </row>
    <row r="1265" spans="1:60" outlineLevel="1" x14ac:dyDescent="0.2">
      <c r="A1265" s="31"/>
      <c r="B1265" s="32"/>
      <c r="C1265" s="294" t="s">
        <v>1264</v>
      </c>
      <c r="D1265" s="295"/>
      <c r="E1265" s="295"/>
      <c r="F1265" s="295"/>
      <c r="G1265" s="29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52"/>
      <c r="Z1265" s="52"/>
      <c r="AA1265" s="52"/>
      <c r="AB1265" s="52"/>
      <c r="AC1265" s="52"/>
      <c r="AD1265" s="52"/>
      <c r="AE1265" s="52"/>
      <c r="AF1265" s="52"/>
      <c r="AG1265" s="52" t="s">
        <v>642</v>
      </c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2"/>
      <c r="AV1265" s="52"/>
      <c r="AW1265" s="52"/>
      <c r="AX1265" s="52"/>
      <c r="AY1265" s="52"/>
      <c r="AZ1265" s="52"/>
      <c r="BA1265" s="52"/>
      <c r="BB1265" s="52"/>
      <c r="BC1265" s="52"/>
      <c r="BD1265" s="52"/>
      <c r="BE1265" s="52"/>
      <c r="BF1265" s="52"/>
      <c r="BG1265" s="52"/>
      <c r="BH1265" s="52"/>
    </row>
    <row r="1266" spans="1:60" outlineLevel="1" x14ac:dyDescent="0.2">
      <c r="A1266" s="31"/>
      <c r="B1266" s="32"/>
      <c r="C1266" s="294" t="s">
        <v>1270</v>
      </c>
      <c r="D1266" s="295"/>
      <c r="E1266" s="295"/>
      <c r="F1266" s="295"/>
      <c r="G1266" s="29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52"/>
      <c r="Z1266" s="52"/>
      <c r="AA1266" s="52"/>
      <c r="AB1266" s="52"/>
      <c r="AC1266" s="52"/>
      <c r="AD1266" s="52"/>
      <c r="AE1266" s="52"/>
      <c r="AF1266" s="52"/>
      <c r="AG1266" s="52" t="s">
        <v>642</v>
      </c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2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2"/>
    </row>
    <row r="1267" spans="1:60" outlineLevel="1" x14ac:dyDescent="0.2">
      <c r="A1267" s="31"/>
      <c r="B1267" s="32"/>
      <c r="C1267" s="294" t="s">
        <v>1271</v>
      </c>
      <c r="D1267" s="295"/>
      <c r="E1267" s="295"/>
      <c r="F1267" s="295"/>
      <c r="G1267" s="29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52"/>
      <c r="Z1267" s="52"/>
      <c r="AA1267" s="52"/>
      <c r="AB1267" s="52"/>
      <c r="AC1267" s="52"/>
      <c r="AD1267" s="52"/>
      <c r="AE1267" s="52"/>
      <c r="AF1267" s="52"/>
      <c r="AG1267" s="52" t="s">
        <v>642</v>
      </c>
      <c r="AH1267" s="52"/>
      <c r="AI1267" s="52"/>
      <c r="AJ1267" s="52"/>
      <c r="AK1267" s="52"/>
      <c r="AL1267" s="52"/>
      <c r="AM1267" s="52"/>
      <c r="AN1267" s="52"/>
      <c r="AO1267" s="52"/>
      <c r="AP1267" s="52"/>
      <c r="AQ1267" s="52"/>
      <c r="AR1267" s="52"/>
      <c r="AS1267" s="52"/>
      <c r="AT1267" s="52"/>
      <c r="AU1267" s="52"/>
      <c r="AV1267" s="52"/>
      <c r="AW1267" s="52"/>
      <c r="AX1267" s="52"/>
      <c r="AY1267" s="52"/>
      <c r="AZ1267" s="52"/>
      <c r="BA1267" s="52"/>
      <c r="BB1267" s="52"/>
      <c r="BC1267" s="52"/>
      <c r="BD1267" s="52"/>
      <c r="BE1267" s="52"/>
      <c r="BF1267" s="52"/>
      <c r="BG1267" s="52"/>
      <c r="BH1267" s="52"/>
    </row>
    <row r="1268" spans="1:60" outlineLevel="1" x14ac:dyDescent="0.2">
      <c r="A1268" s="31"/>
      <c r="B1268" s="32"/>
      <c r="C1268" s="294" t="s">
        <v>1254</v>
      </c>
      <c r="D1268" s="295"/>
      <c r="E1268" s="295"/>
      <c r="F1268" s="295"/>
      <c r="G1268" s="29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52"/>
      <c r="Z1268" s="52"/>
      <c r="AA1268" s="52"/>
      <c r="AB1268" s="52"/>
      <c r="AC1268" s="52"/>
      <c r="AD1268" s="52"/>
      <c r="AE1268" s="52"/>
      <c r="AF1268" s="52"/>
      <c r="AG1268" s="52" t="s">
        <v>642</v>
      </c>
      <c r="AH1268" s="52"/>
      <c r="AI1268" s="52"/>
      <c r="AJ1268" s="52"/>
      <c r="AK1268" s="52"/>
      <c r="AL1268" s="52"/>
      <c r="AM1268" s="52"/>
      <c r="AN1268" s="52"/>
      <c r="AO1268" s="52"/>
      <c r="AP1268" s="52"/>
      <c r="AQ1268" s="52"/>
      <c r="AR1268" s="52"/>
      <c r="AS1268" s="52"/>
      <c r="AT1268" s="52"/>
      <c r="AU1268" s="52"/>
      <c r="AV1268" s="52"/>
      <c r="AW1268" s="52"/>
      <c r="AX1268" s="52"/>
      <c r="AY1268" s="52"/>
      <c r="AZ1268" s="52"/>
      <c r="BA1268" s="52"/>
      <c r="BB1268" s="52"/>
      <c r="BC1268" s="52"/>
      <c r="BD1268" s="52"/>
      <c r="BE1268" s="52"/>
      <c r="BF1268" s="52"/>
      <c r="BG1268" s="52"/>
      <c r="BH1268" s="52"/>
    </row>
    <row r="1269" spans="1:60" outlineLevel="1" x14ac:dyDescent="0.2">
      <c r="A1269" s="31"/>
      <c r="B1269" s="32"/>
      <c r="C1269" s="294" t="s">
        <v>1255</v>
      </c>
      <c r="D1269" s="295"/>
      <c r="E1269" s="295"/>
      <c r="F1269" s="295"/>
      <c r="G1269" s="29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52"/>
      <c r="Z1269" s="52"/>
      <c r="AA1269" s="52"/>
      <c r="AB1269" s="52"/>
      <c r="AC1269" s="52"/>
      <c r="AD1269" s="52"/>
      <c r="AE1269" s="52"/>
      <c r="AF1269" s="52"/>
      <c r="AG1269" s="52" t="s">
        <v>642</v>
      </c>
      <c r="AH1269" s="52"/>
      <c r="AI1269" s="52"/>
      <c r="AJ1269" s="52"/>
      <c r="AK1269" s="52"/>
      <c r="AL1269" s="52"/>
      <c r="AM1269" s="52"/>
      <c r="AN1269" s="52"/>
      <c r="AO1269" s="52"/>
      <c r="AP1269" s="52"/>
      <c r="AQ1269" s="52"/>
      <c r="AR1269" s="52"/>
      <c r="AS1269" s="52"/>
      <c r="AT1269" s="52"/>
      <c r="AU1269" s="52"/>
      <c r="AV1269" s="52"/>
      <c r="AW1269" s="52"/>
      <c r="AX1269" s="52"/>
      <c r="AY1269" s="52"/>
      <c r="AZ1269" s="52"/>
      <c r="BA1269" s="52"/>
      <c r="BB1269" s="52"/>
      <c r="BC1269" s="52"/>
      <c r="BD1269" s="52"/>
      <c r="BE1269" s="52"/>
      <c r="BF1269" s="52"/>
      <c r="BG1269" s="52"/>
      <c r="BH1269" s="52"/>
    </row>
    <row r="1270" spans="1:60" outlineLevel="1" x14ac:dyDescent="0.2">
      <c r="A1270" s="31"/>
      <c r="B1270" s="32"/>
      <c r="C1270" s="230" t="s">
        <v>1272</v>
      </c>
      <c r="D1270" s="33"/>
      <c r="E1270" s="34">
        <v>7.1</v>
      </c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52"/>
      <c r="Z1270" s="52"/>
      <c r="AA1270" s="52"/>
      <c r="AB1270" s="52"/>
      <c r="AC1270" s="52"/>
      <c r="AD1270" s="52"/>
      <c r="AE1270" s="52"/>
      <c r="AF1270" s="52"/>
      <c r="AG1270" s="52" t="s">
        <v>358</v>
      </c>
      <c r="AH1270" s="52">
        <v>0</v>
      </c>
      <c r="AI1270" s="52"/>
      <c r="AJ1270" s="52"/>
      <c r="AK1270" s="52"/>
      <c r="AL1270" s="52"/>
      <c r="AM1270" s="52"/>
      <c r="AN1270" s="52"/>
      <c r="AO1270" s="52"/>
      <c r="AP1270" s="52"/>
      <c r="AQ1270" s="52"/>
      <c r="AR1270" s="52"/>
      <c r="AS1270" s="52"/>
      <c r="AT1270" s="52"/>
      <c r="AU1270" s="52"/>
      <c r="AV1270" s="52"/>
      <c r="AW1270" s="52"/>
      <c r="AX1270" s="52"/>
      <c r="AY1270" s="52"/>
      <c r="AZ1270" s="52"/>
      <c r="BA1270" s="52"/>
      <c r="BB1270" s="52"/>
      <c r="BC1270" s="52"/>
      <c r="BD1270" s="52"/>
      <c r="BE1270" s="52"/>
      <c r="BF1270" s="52"/>
      <c r="BG1270" s="52"/>
      <c r="BH1270" s="52"/>
    </row>
    <row r="1271" spans="1:60" outlineLevel="1" x14ac:dyDescent="0.2">
      <c r="A1271" s="72">
        <v>159</v>
      </c>
      <c r="B1271" s="73" t="s">
        <v>1273</v>
      </c>
      <c r="C1271" s="74" t="s">
        <v>1274</v>
      </c>
      <c r="D1271" s="27" t="s">
        <v>1275</v>
      </c>
      <c r="E1271" s="28">
        <v>1</v>
      </c>
      <c r="F1271" s="29"/>
      <c r="G1271" s="30">
        <f>ROUND(E1271*F1271,2)</f>
        <v>0</v>
      </c>
      <c r="H1271" s="29"/>
      <c r="I1271" s="30">
        <f>ROUND(E1271*H1271,2)</f>
        <v>0</v>
      </c>
      <c r="J1271" s="29"/>
      <c r="K1271" s="30">
        <f>ROUND(E1271*J1271,2)</f>
        <v>0</v>
      </c>
      <c r="L1271" s="30">
        <v>21</v>
      </c>
      <c r="M1271" s="30">
        <f>G1271*(1+L1271/100)</f>
        <v>0</v>
      </c>
      <c r="N1271" s="30">
        <v>0.88807000000000003</v>
      </c>
      <c r="O1271" s="30">
        <f>ROUND(E1271*N1271,2)</f>
        <v>0.89</v>
      </c>
      <c r="P1271" s="30">
        <v>0</v>
      </c>
      <c r="Q1271" s="30">
        <f>ROUND(E1271*P1271,2)</f>
        <v>0</v>
      </c>
      <c r="R1271" s="30"/>
      <c r="S1271" s="30" t="s">
        <v>587</v>
      </c>
      <c r="T1271" s="49" t="s">
        <v>330</v>
      </c>
      <c r="U1271" s="35">
        <v>0</v>
      </c>
      <c r="V1271" s="35">
        <f>ROUND(E1271*U1271,2)</f>
        <v>0</v>
      </c>
      <c r="W1271" s="35"/>
      <c r="X1271" s="49"/>
      <c r="Y1271" s="52"/>
      <c r="Z1271" s="52"/>
      <c r="AA1271" s="52"/>
      <c r="AB1271" s="52"/>
      <c r="AC1271" s="52"/>
      <c r="AD1271" s="52"/>
      <c r="AE1271" s="52"/>
      <c r="AF1271" s="52"/>
      <c r="AG1271" s="52" t="s">
        <v>354</v>
      </c>
      <c r="AH1271" s="52"/>
      <c r="AI1271" s="52"/>
      <c r="AJ1271" s="52"/>
      <c r="AK1271" s="52"/>
      <c r="AL1271" s="52"/>
      <c r="AM1271" s="52"/>
      <c r="AN1271" s="52"/>
      <c r="AO1271" s="52"/>
      <c r="AP1271" s="52"/>
      <c r="AQ1271" s="52"/>
      <c r="AR1271" s="52"/>
      <c r="AS1271" s="52"/>
      <c r="AT1271" s="52"/>
      <c r="AU1271" s="52"/>
      <c r="AV1271" s="52"/>
      <c r="AW1271" s="52"/>
      <c r="AX1271" s="52"/>
      <c r="AY1271" s="52"/>
      <c r="AZ1271" s="52"/>
      <c r="BA1271" s="52"/>
      <c r="BB1271" s="52"/>
      <c r="BC1271" s="52"/>
      <c r="BD1271" s="52"/>
      <c r="BE1271" s="52"/>
      <c r="BF1271" s="52"/>
      <c r="BG1271" s="52"/>
      <c r="BH1271" s="52"/>
    </row>
    <row r="1272" spans="1:60" outlineLevel="1" x14ac:dyDescent="0.2">
      <c r="A1272" s="31"/>
      <c r="B1272" s="32"/>
      <c r="C1272" s="292" t="s">
        <v>1276</v>
      </c>
      <c r="D1272" s="293"/>
      <c r="E1272" s="293"/>
      <c r="F1272" s="293"/>
      <c r="G1272" s="293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52"/>
      <c r="Z1272" s="52"/>
      <c r="AA1272" s="52"/>
      <c r="AB1272" s="52"/>
      <c r="AC1272" s="52"/>
      <c r="AD1272" s="52"/>
      <c r="AE1272" s="52"/>
      <c r="AF1272" s="52"/>
      <c r="AG1272" s="52" t="s">
        <v>642</v>
      </c>
      <c r="AH1272" s="52"/>
      <c r="AI1272" s="52"/>
      <c r="AJ1272" s="52"/>
      <c r="AK1272" s="52"/>
      <c r="AL1272" s="52"/>
      <c r="AM1272" s="52"/>
      <c r="AN1272" s="52"/>
      <c r="AO1272" s="52"/>
      <c r="AP1272" s="52"/>
      <c r="AQ1272" s="52"/>
      <c r="AR1272" s="52"/>
      <c r="AS1272" s="52"/>
      <c r="AT1272" s="52"/>
      <c r="AU1272" s="52"/>
      <c r="AV1272" s="52"/>
      <c r="AW1272" s="52"/>
      <c r="AX1272" s="52"/>
      <c r="AY1272" s="52"/>
      <c r="AZ1272" s="52"/>
      <c r="BA1272" s="52"/>
      <c r="BB1272" s="52"/>
      <c r="BC1272" s="52"/>
      <c r="BD1272" s="52"/>
      <c r="BE1272" s="52"/>
      <c r="BF1272" s="52"/>
      <c r="BG1272" s="52"/>
      <c r="BH1272" s="52"/>
    </row>
    <row r="1273" spans="1:60" outlineLevel="1" x14ac:dyDescent="0.2">
      <c r="A1273" s="31"/>
      <c r="B1273" s="32"/>
      <c r="C1273" s="294" t="s">
        <v>1277</v>
      </c>
      <c r="D1273" s="295"/>
      <c r="E1273" s="295"/>
      <c r="F1273" s="295"/>
      <c r="G1273" s="29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52"/>
      <c r="Z1273" s="52"/>
      <c r="AA1273" s="52"/>
      <c r="AB1273" s="52"/>
      <c r="AC1273" s="52"/>
      <c r="AD1273" s="52"/>
      <c r="AE1273" s="52"/>
      <c r="AF1273" s="52"/>
      <c r="AG1273" s="52" t="s">
        <v>642</v>
      </c>
      <c r="AH1273" s="52"/>
      <c r="AI1273" s="52"/>
      <c r="AJ1273" s="52"/>
      <c r="AK1273" s="52"/>
      <c r="AL1273" s="52"/>
      <c r="AM1273" s="52"/>
      <c r="AN1273" s="52"/>
      <c r="AO1273" s="52"/>
      <c r="AP1273" s="52"/>
      <c r="AQ1273" s="52"/>
      <c r="AR1273" s="52"/>
      <c r="AS1273" s="52"/>
      <c r="AT1273" s="52"/>
      <c r="AU1273" s="52"/>
      <c r="AV1273" s="52"/>
      <c r="AW1273" s="52"/>
      <c r="AX1273" s="52"/>
      <c r="AY1273" s="52"/>
      <c r="AZ1273" s="52"/>
      <c r="BA1273" s="52"/>
      <c r="BB1273" s="52"/>
      <c r="BC1273" s="52"/>
      <c r="BD1273" s="52"/>
      <c r="BE1273" s="52"/>
      <c r="BF1273" s="52"/>
      <c r="BG1273" s="52"/>
      <c r="BH1273" s="52"/>
    </row>
    <row r="1274" spans="1:60" outlineLevel="1" x14ac:dyDescent="0.2">
      <c r="A1274" s="31"/>
      <c r="B1274" s="32"/>
      <c r="C1274" s="294" t="s">
        <v>1278</v>
      </c>
      <c r="D1274" s="295"/>
      <c r="E1274" s="295"/>
      <c r="F1274" s="295"/>
      <c r="G1274" s="29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52"/>
      <c r="Z1274" s="52"/>
      <c r="AA1274" s="52"/>
      <c r="AB1274" s="52"/>
      <c r="AC1274" s="52"/>
      <c r="AD1274" s="52"/>
      <c r="AE1274" s="52"/>
      <c r="AF1274" s="52"/>
      <c r="AG1274" s="52" t="s">
        <v>642</v>
      </c>
      <c r="AH1274" s="52"/>
      <c r="AI1274" s="52"/>
      <c r="AJ1274" s="52"/>
      <c r="AK1274" s="52"/>
      <c r="AL1274" s="52"/>
      <c r="AM1274" s="52"/>
      <c r="AN1274" s="52"/>
      <c r="AO1274" s="52"/>
      <c r="AP1274" s="52"/>
      <c r="AQ1274" s="52"/>
      <c r="AR1274" s="52"/>
      <c r="AS1274" s="52"/>
      <c r="AT1274" s="52"/>
      <c r="AU1274" s="52"/>
      <c r="AV1274" s="52"/>
      <c r="AW1274" s="52"/>
      <c r="AX1274" s="52"/>
      <c r="AY1274" s="52"/>
      <c r="AZ1274" s="52"/>
      <c r="BA1274" s="52"/>
      <c r="BB1274" s="52"/>
      <c r="BC1274" s="52"/>
      <c r="BD1274" s="52"/>
      <c r="BE1274" s="52"/>
      <c r="BF1274" s="52"/>
      <c r="BG1274" s="52"/>
      <c r="BH1274" s="52"/>
    </row>
    <row r="1275" spans="1:60" outlineLevel="1" x14ac:dyDescent="0.2">
      <c r="A1275" s="31"/>
      <c r="B1275" s="32"/>
      <c r="C1275" s="294" t="s">
        <v>1279</v>
      </c>
      <c r="D1275" s="295"/>
      <c r="E1275" s="295"/>
      <c r="F1275" s="295"/>
      <c r="G1275" s="295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52"/>
      <c r="Z1275" s="52"/>
      <c r="AA1275" s="52"/>
      <c r="AB1275" s="52"/>
      <c r="AC1275" s="52"/>
      <c r="AD1275" s="52"/>
      <c r="AE1275" s="52"/>
      <c r="AF1275" s="52"/>
      <c r="AG1275" s="52" t="s">
        <v>642</v>
      </c>
      <c r="AH1275" s="52"/>
      <c r="AI1275" s="52"/>
      <c r="AJ1275" s="52"/>
      <c r="AK1275" s="52"/>
      <c r="AL1275" s="52"/>
      <c r="AM1275" s="52"/>
      <c r="AN1275" s="52"/>
      <c r="AO1275" s="52"/>
      <c r="AP1275" s="52"/>
      <c r="AQ1275" s="52"/>
      <c r="AR1275" s="52"/>
      <c r="AS1275" s="52"/>
      <c r="AT1275" s="52"/>
      <c r="AU1275" s="52"/>
      <c r="AV1275" s="52"/>
      <c r="AW1275" s="52"/>
      <c r="AX1275" s="52"/>
      <c r="AY1275" s="52"/>
      <c r="AZ1275" s="52"/>
      <c r="BA1275" s="52"/>
      <c r="BB1275" s="52"/>
      <c r="BC1275" s="52"/>
      <c r="BD1275" s="52"/>
      <c r="BE1275" s="52"/>
      <c r="BF1275" s="52"/>
      <c r="BG1275" s="52"/>
      <c r="BH1275" s="52"/>
    </row>
    <row r="1276" spans="1:60" outlineLevel="1" x14ac:dyDescent="0.2">
      <c r="A1276" s="31"/>
      <c r="B1276" s="32"/>
      <c r="C1276" s="294" t="s">
        <v>1280</v>
      </c>
      <c r="D1276" s="295"/>
      <c r="E1276" s="295"/>
      <c r="F1276" s="295"/>
      <c r="G1276" s="295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52"/>
      <c r="Z1276" s="52"/>
      <c r="AA1276" s="52"/>
      <c r="AB1276" s="52"/>
      <c r="AC1276" s="52"/>
      <c r="AD1276" s="52"/>
      <c r="AE1276" s="52"/>
      <c r="AF1276" s="52"/>
      <c r="AG1276" s="52" t="s">
        <v>642</v>
      </c>
      <c r="AH1276" s="52"/>
      <c r="AI1276" s="52"/>
      <c r="AJ1276" s="52"/>
      <c r="AK1276" s="52"/>
      <c r="AL1276" s="52"/>
      <c r="AM1276" s="52"/>
      <c r="AN1276" s="52"/>
      <c r="AO1276" s="52"/>
      <c r="AP1276" s="52"/>
      <c r="AQ1276" s="52"/>
      <c r="AR1276" s="52"/>
      <c r="AS1276" s="52"/>
      <c r="AT1276" s="52"/>
      <c r="AU1276" s="52"/>
      <c r="AV1276" s="52"/>
      <c r="AW1276" s="52"/>
      <c r="AX1276" s="52"/>
      <c r="AY1276" s="52"/>
      <c r="AZ1276" s="52"/>
      <c r="BA1276" s="52"/>
      <c r="BB1276" s="52"/>
      <c r="BC1276" s="52"/>
      <c r="BD1276" s="52"/>
      <c r="BE1276" s="52"/>
      <c r="BF1276" s="52"/>
      <c r="BG1276" s="52"/>
      <c r="BH1276" s="52"/>
    </row>
    <row r="1277" spans="1:60" outlineLevel="1" x14ac:dyDescent="0.2">
      <c r="A1277" s="31"/>
      <c r="B1277" s="32"/>
      <c r="C1277" s="294" t="s">
        <v>1281</v>
      </c>
      <c r="D1277" s="295"/>
      <c r="E1277" s="295"/>
      <c r="F1277" s="295"/>
      <c r="G1277" s="29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52"/>
      <c r="Z1277" s="52"/>
      <c r="AA1277" s="52"/>
      <c r="AB1277" s="52"/>
      <c r="AC1277" s="52"/>
      <c r="AD1277" s="52"/>
      <c r="AE1277" s="52"/>
      <c r="AF1277" s="52"/>
      <c r="AG1277" s="52" t="s">
        <v>642</v>
      </c>
      <c r="AH1277" s="52"/>
      <c r="AI1277" s="52"/>
      <c r="AJ1277" s="52"/>
      <c r="AK1277" s="52"/>
      <c r="AL1277" s="52"/>
      <c r="AM1277" s="52"/>
      <c r="AN1277" s="52"/>
      <c r="AO1277" s="52"/>
      <c r="AP1277" s="52"/>
      <c r="AQ1277" s="52"/>
      <c r="AR1277" s="52"/>
      <c r="AS1277" s="52"/>
      <c r="AT1277" s="52"/>
      <c r="AU1277" s="52"/>
      <c r="AV1277" s="52"/>
      <c r="AW1277" s="52"/>
      <c r="AX1277" s="52"/>
      <c r="AY1277" s="52"/>
      <c r="AZ1277" s="52"/>
      <c r="BA1277" s="52"/>
      <c r="BB1277" s="52"/>
      <c r="BC1277" s="52"/>
      <c r="BD1277" s="52"/>
      <c r="BE1277" s="52"/>
      <c r="BF1277" s="52"/>
      <c r="BG1277" s="52"/>
      <c r="BH1277" s="52"/>
    </row>
    <row r="1278" spans="1:60" outlineLevel="1" x14ac:dyDescent="0.2">
      <c r="A1278" s="31"/>
      <c r="B1278" s="32"/>
      <c r="C1278" s="230" t="s">
        <v>1256</v>
      </c>
      <c r="D1278" s="33"/>
      <c r="E1278" s="34">
        <v>1</v>
      </c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52"/>
      <c r="Z1278" s="52"/>
      <c r="AA1278" s="52"/>
      <c r="AB1278" s="52"/>
      <c r="AC1278" s="52"/>
      <c r="AD1278" s="52"/>
      <c r="AE1278" s="52"/>
      <c r="AF1278" s="52"/>
      <c r="AG1278" s="52" t="s">
        <v>358</v>
      </c>
      <c r="AH1278" s="52">
        <v>0</v>
      </c>
      <c r="AI1278" s="52"/>
      <c r="AJ1278" s="52"/>
      <c r="AK1278" s="52"/>
      <c r="AL1278" s="52"/>
      <c r="AM1278" s="52"/>
      <c r="AN1278" s="52"/>
      <c r="AO1278" s="52"/>
      <c r="AP1278" s="52"/>
      <c r="AQ1278" s="52"/>
      <c r="AR1278" s="52"/>
      <c r="AS1278" s="52"/>
      <c r="AT1278" s="52"/>
      <c r="AU1278" s="52"/>
      <c r="AV1278" s="52"/>
      <c r="AW1278" s="52"/>
      <c r="AX1278" s="52"/>
      <c r="AY1278" s="52"/>
      <c r="AZ1278" s="52"/>
      <c r="BA1278" s="52"/>
      <c r="BB1278" s="52"/>
      <c r="BC1278" s="52"/>
      <c r="BD1278" s="52"/>
      <c r="BE1278" s="52"/>
      <c r="BF1278" s="52"/>
      <c r="BG1278" s="52"/>
      <c r="BH1278" s="52"/>
    </row>
    <row r="1279" spans="1:60" outlineLevel="1" x14ac:dyDescent="0.2">
      <c r="A1279" s="72">
        <v>160</v>
      </c>
      <c r="B1279" s="73" t="s">
        <v>1282</v>
      </c>
      <c r="C1279" s="74" t="s">
        <v>1283</v>
      </c>
      <c r="D1279" s="27" t="s">
        <v>640</v>
      </c>
      <c r="E1279" s="28">
        <v>1</v>
      </c>
      <c r="F1279" s="29"/>
      <c r="G1279" s="30">
        <f>ROUND(E1279*F1279,2)</f>
        <v>0</v>
      </c>
      <c r="H1279" s="29"/>
      <c r="I1279" s="30">
        <f>ROUND(E1279*H1279,2)</f>
        <v>0</v>
      </c>
      <c r="J1279" s="29"/>
      <c r="K1279" s="30">
        <f>ROUND(E1279*J1279,2)</f>
        <v>0</v>
      </c>
      <c r="L1279" s="30">
        <v>21</v>
      </c>
      <c r="M1279" s="30">
        <f>G1279*(1+L1279/100)</f>
        <v>0</v>
      </c>
      <c r="N1279" s="30">
        <v>0</v>
      </c>
      <c r="O1279" s="30">
        <f>ROUND(E1279*N1279,2)</f>
        <v>0</v>
      </c>
      <c r="P1279" s="30">
        <v>0</v>
      </c>
      <c r="Q1279" s="30">
        <f>ROUND(E1279*P1279,2)</f>
        <v>0</v>
      </c>
      <c r="R1279" s="30"/>
      <c r="S1279" s="30" t="s">
        <v>587</v>
      </c>
      <c r="T1279" s="49" t="s">
        <v>330</v>
      </c>
      <c r="U1279" s="35">
        <v>0</v>
      </c>
      <c r="V1279" s="35">
        <f>ROUND(E1279*U1279,2)</f>
        <v>0</v>
      </c>
      <c r="W1279" s="35"/>
      <c r="X1279" s="49"/>
      <c r="Y1279" s="52"/>
      <c r="Z1279" s="52"/>
      <c r="AA1279" s="52"/>
      <c r="AB1279" s="52"/>
      <c r="AC1279" s="52"/>
      <c r="AD1279" s="52"/>
      <c r="AE1279" s="52"/>
      <c r="AF1279" s="52"/>
      <c r="AG1279" s="52" t="s">
        <v>354</v>
      </c>
      <c r="AH1279" s="52"/>
      <c r="AI1279" s="52"/>
      <c r="AJ1279" s="52"/>
      <c r="AK1279" s="52"/>
      <c r="AL1279" s="52"/>
      <c r="AM1279" s="52"/>
      <c r="AN1279" s="52"/>
      <c r="AO1279" s="52"/>
      <c r="AP1279" s="52"/>
      <c r="AQ1279" s="52"/>
      <c r="AR1279" s="52"/>
      <c r="AS1279" s="52"/>
      <c r="AT1279" s="52"/>
      <c r="AU1279" s="52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2"/>
    </row>
    <row r="1280" spans="1:60" outlineLevel="1" x14ac:dyDescent="0.2">
      <c r="A1280" s="31"/>
      <c r="B1280" s="32"/>
      <c r="C1280" s="292" t="s">
        <v>1284</v>
      </c>
      <c r="D1280" s="293"/>
      <c r="E1280" s="293"/>
      <c r="F1280" s="293"/>
      <c r="G1280" s="293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52"/>
      <c r="Z1280" s="52"/>
      <c r="AA1280" s="52"/>
      <c r="AB1280" s="52"/>
      <c r="AC1280" s="52"/>
      <c r="AD1280" s="52"/>
      <c r="AE1280" s="52"/>
      <c r="AF1280" s="52"/>
      <c r="AG1280" s="52" t="s">
        <v>642</v>
      </c>
      <c r="AH1280" s="52"/>
      <c r="AI1280" s="52"/>
      <c r="AJ1280" s="52"/>
      <c r="AK1280" s="52"/>
      <c r="AL1280" s="52"/>
      <c r="AM1280" s="52"/>
      <c r="AN1280" s="52"/>
      <c r="AO1280" s="52"/>
      <c r="AP1280" s="52"/>
      <c r="AQ1280" s="52"/>
      <c r="AR1280" s="52"/>
      <c r="AS1280" s="52"/>
      <c r="AT1280" s="52"/>
      <c r="AU1280" s="52"/>
      <c r="AV1280" s="52"/>
      <c r="AW1280" s="52"/>
      <c r="AX1280" s="52"/>
      <c r="AY1280" s="52"/>
      <c r="AZ1280" s="52"/>
      <c r="BA1280" s="52"/>
      <c r="BB1280" s="52"/>
      <c r="BC1280" s="52"/>
      <c r="BD1280" s="52"/>
      <c r="BE1280" s="52"/>
      <c r="BF1280" s="52"/>
      <c r="BG1280" s="52"/>
      <c r="BH1280" s="52"/>
    </row>
    <row r="1281" spans="1:60" outlineLevel="1" x14ac:dyDescent="0.2">
      <c r="A1281" s="31"/>
      <c r="B1281" s="32"/>
      <c r="C1281" s="294" t="s">
        <v>1285</v>
      </c>
      <c r="D1281" s="295"/>
      <c r="E1281" s="295"/>
      <c r="F1281" s="295"/>
      <c r="G1281" s="29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52"/>
      <c r="Z1281" s="52"/>
      <c r="AA1281" s="52"/>
      <c r="AB1281" s="52"/>
      <c r="AC1281" s="52"/>
      <c r="AD1281" s="52"/>
      <c r="AE1281" s="52"/>
      <c r="AF1281" s="52"/>
      <c r="AG1281" s="52" t="s">
        <v>642</v>
      </c>
      <c r="AH1281" s="52"/>
      <c r="AI1281" s="52"/>
      <c r="AJ1281" s="52"/>
      <c r="AK1281" s="52"/>
      <c r="AL1281" s="52"/>
      <c r="AM1281" s="52"/>
      <c r="AN1281" s="52"/>
      <c r="AO1281" s="52"/>
      <c r="AP1281" s="52"/>
      <c r="AQ1281" s="52"/>
      <c r="AR1281" s="52"/>
      <c r="AS1281" s="52"/>
      <c r="AT1281" s="52"/>
      <c r="AU1281" s="52"/>
      <c r="AV1281" s="52"/>
      <c r="AW1281" s="52"/>
      <c r="AX1281" s="52"/>
      <c r="AY1281" s="52"/>
      <c r="AZ1281" s="52"/>
      <c r="BA1281" s="52"/>
      <c r="BB1281" s="52"/>
      <c r="BC1281" s="52"/>
      <c r="BD1281" s="52"/>
      <c r="BE1281" s="52"/>
      <c r="BF1281" s="52"/>
      <c r="BG1281" s="52"/>
      <c r="BH1281" s="52"/>
    </row>
    <row r="1282" spans="1:60" outlineLevel="1" x14ac:dyDescent="0.2">
      <c r="A1282" s="31"/>
      <c r="B1282" s="32"/>
      <c r="C1282" s="294" t="s">
        <v>1286</v>
      </c>
      <c r="D1282" s="295"/>
      <c r="E1282" s="295"/>
      <c r="F1282" s="295"/>
      <c r="G1282" s="29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52"/>
      <c r="Z1282" s="52"/>
      <c r="AA1282" s="52"/>
      <c r="AB1282" s="52"/>
      <c r="AC1282" s="52"/>
      <c r="AD1282" s="52"/>
      <c r="AE1282" s="52"/>
      <c r="AF1282" s="52"/>
      <c r="AG1282" s="52" t="s">
        <v>642</v>
      </c>
      <c r="AH1282" s="52"/>
      <c r="AI1282" s="52"/>
      <c r="AJ1282" s="52"/>
      <c r="AK1282" s="52"/>
      <c r="AL1282" s="52"/>
      <c r="AM1282" s="52"/>
      <c r="AN1282" s="52"/>
      <c r="AO1282" s="52"/>
      <c r="AP1282" s="52"/>
      <c r="AQ1282" s="52"/>
      <c r="AR1282" s="52"/>
      <c r="AS1282" s="52"/>
      <c r="AT1282" s="52"/>
      <c r="AU1282" s="52"/>
      <c r="AV1282" s="52"/>
      <c r="AW1282" s="52"/>
      <c r="AX1282" s="52"/>
      <c r="AY1282" s="52"/>
      <c r="AZ1282" s="52"/>
      <c r="BA1282" s="52"/>
      <c r="BB1282" s="52"/>
      <c r="BC1282" s="52"/>
      <c r="BD1282" s="52"/>
      <c r="BE1282" s="52"/>
      <c r="BF1282" s="52"/>
      <c r="BG1282" s="52"/>
      <c r="BH1282" s="52"/>
    </row>
    <row r="1283" spans="1:60" outlineLevel="1" x14ac:dyDescent="0.2">
      <c r="A1283" s="31"/>
      <c r="B1283" s="32"/>
      <c r="C1283" s="294" t="s">
        <v>1287</v>
      </c>
      <c r="D1283" s="295"/>
      <c r="E1283" s="295"/>
      <c r="F1283" s="295"/>
      <c r="G1283" s="29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52"/>
      <c r="Z1283" s="52"/>
      <c r="AA1283" s="52"/>
      <c r="AB1283" s="52"/>
      <c r="AC1283" s="52"/>
      <c r="AD1283" s="52"/>
      <c r="AE1283" s="52"/>
      <c r="AF1283" s="52"/>
      <c r="AG1283" s="52" t="s">
        <v>642</v>
      </c>
      <c r="AH1283" s="52"/>
      <c r="AI1283" s="52"/>
      <c r="AJ1283" s="52"/>
      <c r="AK1283" s="52"/>
      <c r="AL1283" s="52"/>
      <c r="AM1283" s="52"/>
      <c r="AN1283" s="52"/>
      <c r="AO1283" s="52"/>
      <c r="AP1283" s="52"/>
      <c r="AQ1283" s="52"/>
      <c r="AR1283" s="52"/>
      <c r="AS1283" s="52"/>
      <c r="AT1283" s="52"/>
      <c r="AU1283" s="52"/>
      <c r="AV1283" s="52"/>
      <c r="AW1283" s="52"/>
      <c r="AX1283" s="52"/>
      <c r="AY1283" s="52"/>
      <c r="AZ1283" s="52"/>
      <c r="BA1283" s="52"/>
      <c r="BB1283" s="52"/>
      <c r="BC1283" s="52"/>
      <c r="BD1283" s="52"/>
      <c r="BE1283" s="52"/>
      <c r="BF1283" s="52"/>
      <c r="BG1283" s="52"/>
      <c r="BH1283" s="52"/>
    </row>
    <row r="1284" spans="1:60" outlineLevel="1" x14ac:dyDescent="0.2">
      <c r="A1284" s="31"/>
      <c r="B1284" s="32"/>
      <c r="C1284" s="294" t="s">
        <v>1288</v>
      </c>
      <c r="D1284" s="295"/>
      <c r="E1284" s="295"/>
      <c r="F1284" s="295"/>
      <c r="G1284" s="295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52"/>
      <c r="Z1284" s="52"/>
      <c r="AA1284" s="52"/>
      <c r="AB1284" s="52"/>
      <c r="AC1284" s="52"/>
      <c r="AD1284" s="52"/>
      <c r="AE1284" s="52"/>
      <c r="AF1284" s="52"/>
      <c r="AG1284" s="52" t="s">
        <v>642</v>
      </c>
      <c r="AH1284" s="52"/>
      <c r="AI1284" s="52"/>
      <c r="AJ1284" s="52"/>
      <c r="AK1284" s="52"/>
      <c r="AL1284" s="52"/>
      <c r="AM1284" s="52"/>
      <c r="AN1284" s="52"/>
      <c r="AO1284" s="52"/>
      <c r="AP1284" s="52"/>
      <c r="AQ1284" s="52"/>
      <c r="AR1284" s="52"/>
      <c r="AS1284" s="52"/>
      <c r="AT1284" s="52"/>
      <c r="AU1284" s="52"/>
      <c r="AV1284" s="52"/>
      <c r="AW1284" s="52"/>
      <c r="AX1284" s="52"/>
      <c r="AY1284" s="52"/>
      <c r="AZ1284" s="52"/>
      <c r="BA1284" s="52"/>
      <c r="BB1284" s="52"/>
      <c r="BC1284" s="52"/>
      <c r="BD1284" s="52"/>
      <c r="BE1284" s="52"/>
      <c r="BF1284" s="52"/>
      <c r="BG1284" s="52"/>
      <c r="BH1284" s="52"/>
    </row>
    <row r="1285" spans="1:60" outlineLevel="1" x14ac:dyDescent="0.2">
      <c r="A1285" s="31"/>
      <c r="B1285" s="32"/>
      <c r="C1285" s="294" t="s">
        <v>1289</v>
      </c>
      <c r="D1285" s="295"/>
      <c r="E1285" s="295"/>
      <c r="F1285" s="295"/>
      <c r="G1285" s="29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52"/>
      <c r="Z1285" s="52"/>
      <c r="AA1285" s="52"/>
      <c r="AB1285" s="52"/>
      <c r="AC1285" s="52"/>
      <c r="AD1285" s="52"/>
      <c r="AE1285" s="52"/>
      <c r="AF1285" s="52"/>
      <c r="AG1285" s="52" t="s">
        <v>642</v>
      </c>
      <c r="AH1285" s="52"/>
      <c r="AI1285" s="52"/>
      <c r="AJ1285" s="52"/>
      <c r="AK1285" s="52"/>
      <c r="AL1285" s="52"/>
      <c r="AM1285" s="52"/>
      <c r="AN1285" s="52"/>
      <c r="AO1285" s="52"/>
      <c r="AP1285" s="52"/>
      <c r="AQ1285" s="52"/>
      <c r="AR1285" s="52"/>
      <c r="AS1285" s="52"/>
      <c r="AT1285" s="52"/>
      <c r="AU1285" s="52"/>
      <c r="AV1285" s="52"/>
      <c r="AW1285" s="52"/>
      <c r="AX1285" s="52"/>
      <c r="AY1285" s="52"/>
      <c r="AZ1285" s="52"/>
      <c r="BA1285" s="52"/>
      <c r="BB1285" s="52"/>
      <c r="BC1285" s="52"/>
      <c r="BD1285" s="52"/>
      <c r="BE1285" s="52"/>
      <c r="BF1285" s="52"/>
      <c r="BG1285" s="52"/>
      <c r="BH1285" s="52"/>
    </row>
    <row r="1286" spans="1:60" outlineLevel="1" x14ac:dyDescent="0.2">
      <c r="A1286" s="31"/>
      <c r="B1286" s="32"/>
      <c r="C1286" s="294" t="s">
        <v>1290</v>
      </c>
      <c r="D1286" s="295"/>
      <c r="E1286" s="295"/>
      <c r="F1286" s="295"/>
      <c r="G1286" s="29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52"/>
      <c r="Z1286" s="52"/>
      <c r="AA1286" s="52"/>
      <c r="AB1286" s="52"/>
      <c r="AC1286" s="52"/>
      <c r="AD1286" s="52"/>
      <c r="AE1286" s="52"/>
      <c r="AF1286" s="52"/>
      <c r="AG1286" s="52" t="s">
        <v>642</v>
      </c>
      <c r="AH1286" s="52"/>
      <c r="AI1286" s="52"/>
      <c r="AJ1286" s="52"/>
      <c r="AK1286" s="52"/>
      <c r="AL1286" s="52"/>
      <c r="AM1286" s="52"/>
      <c r="AN1286" s="52"/>
      <c r="AO1286" s="52"/>
      <c r="AP1286" s="52"/>
      <c r="AQ1286" s="52"/>
      <c r="AR1286" s="52"/>
      <c r="AS1286" s="52"/>
      <c r="AT1286" s="52"/>
      <c r="AU1286" s="52"/>
      <c r="AV1286" s="52"/>
      <c r="AW1286" s="52"/>
      <c r="AX1286" s="52"/>
      <c r="AY1286" s="52"/>
      <c r="AZ1286" s="52"/>
      <c r="BA1286" s="52"/>
      <c r="BB1286" s="52"/>
      <c r="BC1286" s="52"/>
      <c r="BD1286" s="52"/>
      <c r="BE1286" s="52"/>
      <c r="BF1286" s="52"/>
      <c r="BG1286" s="52"/>
      <c r="BH1286" s="52"/>
    </row>
    <row r="1287" spans="1:60" outlineLevel="1" x14ac:dyDescent="0.2">
      <c r="A1287" s="31"/>
      <c r="B1287" s="32"/>
      <c r="C1287" s="294" t="s">
        <v>1291</v>
      </c>
      <c r="D1287" s="295"/>
      <c r="E1287" s="295"/>
      <c r="F1287" s="295"/>
      <c r="G1287" s="29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52"/>
      <c r="Z1287" s="52"/>
      <c r="AA1287" s="52"/>
      <c r="AB1287" s="52"/>
      <c r="AC1287" s="52"/>
      <c r="AD1287" s="52"/>
      <c r="AE1287" s="52"/>
      <c r="AF1287" s="52"/>
      <c r="AG1287" s="52" t="s">
        <v>642</v>
      </c>
      <c r="AH1287" s="52"/>
      <c r="AI1287" s="52"/>
      <c r="AJ1287" s="52"/>
      <c r="AK1287" s="52"/>
      <c r="AL1287" s="52"/>
      <c r="AM1287" s="52"/>
      <c r="AN1287" s="52"/>
      <c r="AO1287" s="52"/>
      <c r="AP1287" s="52"/>
      <c r="AQ1287" s="52"/>
      <c r="AR1287" s="52"/>
      <c r="AS1287" s="52"/>
      <c r="AT1287" s="52"/>
      <c r="AU1287" s="52"/>
      <c r="AV1287" s="52"/>
      <c r="AW1287" s="52"/>
      <c r="AX1287" s="52"/>
      <c r="AY1287" s="52"/>
      <c r="AZ1287" s="52"/>
      <c r="BA1287" s="52"/>
      <c r="BB1287" s="52"/>
      <c r="BC1287" s="52"/>
      <c r="BD1287" s="52"/>
      <c r="BE1287" s="52"/>
      <c r="BF1287" s="52"/>
      <c r="BG1287" s="52"/>
      <c r="BH1287" s="52"/>
    </row>
    <row r="1288" spans="1:60" outlineLevel="1" x14ac:dyDescent="0.2">
      <c r="A1288" s="31"/>
      <c r="B1288" s="32"/>
      <c r="C1288" s="294" t="s">
        <v>1292</v>
      </c>
      <c r="D1288" s="295"/>
      <c r="E1288" s="295"/>
      <c r="F1288" s="295"/>
      <c r="G1288" s="29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52"/>
      <c r="Z1288" s="52"/>
      <c r="AA1288" s="52"/>
      <c r="AB1288" s="52"/>
      <c r="AC1288" s="52"/>
      <c r="AD1288" s="52"/>
      <c r="AE1288" s="52"/>
      <c r="AF1288" s="52"/>
      <c r="AG1288" s="52" t="s">
        <v>642</v>
      </c>
      <c r="AH1288" s="52"/>
      <c r="AI1288" s="52"/>
      <c r="AJ1288" s="52"/>
      <c r="AK1288" s="52"/>
      <c r="AL1288" s="52"/>
      <c r="AM1288" s="52"/>
      <c r="AN1288" s="52"/>
      <c r="AO1288" s="52"/>
      <c r="AP1288" s="52"/>
      <c r="AQ1288" s="52"/>
      <c r="AR1288" s="52"/>
      <c r="AS1288" s="52"/>
      <c r="AT1288" s="52"/>
      <c r="AU1288" s="52"/>
      <c r="AV1288" s="52"/>
      <c r="AW1288" s="52"/>
      <c r="AX1288" s="52"/>
      <c r="AY1288" s="52"/>
      <c r="AZ1288" s="52"/>
      <c r="BA1288" s="52"/>
      <c r="BB1288" s="52"/>
      <c r="BC1288" s="52"/>
      <c r="BD1288" s="52"/>
      <c r="BE1288" s="52"/>
      <c r="BF1288" s="52"/>
      <c r="BG1288" s="52"/>
      <c r="BH1288" s="52"/>
    </row>
    <row r="1289" spans="1:60" outlineLevel="1" x14ac:dyDescent="0.2">
      <c r="A1289" s="31"/>
      <c r="B1289" s="32"/>
      <c r="C1289" s="294" t="s">
        <v>1293</v>
      </c>
      <c r="D1289" s="295"/>
      <c r="E1289" s="295"/>
      <c r="F1289" s="295"/>
      <c r="G1289" s="29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52"/>
      <c r="Z1289" s="52"/>
      <c r="AA1289" s="52"/>
      <c r="AB1289" s="52"/>
      <c r="AC1289" s="52"/>
      <c r="AD1289" s="52"/>
      <c r="AE1289" s="52"/>
      <c r="AF1289" s="52"/>
      <c r="AG1289" s="52" t="s">
        <v>642</v>
      </c>
      <c r="AH1289" s="52"/>
      <c r="AI1289" s="52"/>
      <c r="AJ1289" s="52"/>
      <c r="AK1289" s="52"/>
      <c r="AL1289" s="52"/>
      <c r="AM1289" s="52"/>
      <c r="AN1289" s="52"/>
      <c r="AO1289" s="52"/>
      <c r="AP1289" s="52"/>
      <c r="AQ1289" s="52"/>
      <c r="AR1289" s="52"/>
      <c r="AS1289" s="52"/>
      <c r="AT1289" s="52"/>
      <c r="AU1289" s="52"/>
      <c r="AV1289" s="52"/>
      <c r="AW1289" s="52"/>
      <c r="AX1289" s="52"/>
      <c r="AY1289" s="52"/>
      <c r="AZ1289" s="52"/>
      <c r="BA1289" s="52"/>
      <c r="BB1289" s="52"/>
      <c r="BC1289" s="52"/>
      <c r="BD1289" s="52"/>
      <c r="BE1289" s="52"/>
      <c r="BF1289" s="52"/>
      <c r="BG1289" s="52"/>
      <c r="BH1289" s="52"/>
    </row>
    <row r="1290" spans="1:60" outlineLevel="1" x14ac:dyDescent="0.2">
      <c r="A1290" s="31"/>
      <c r="B1290" s="32"/>
      <c r="C1290" s="294" t="s">
        <v>1294</v>
      </c>
      <c r="D1290" s="295"/>
      <c r="E1290" s="295"/>
      <c r="F1290" s="295"/>
      <c r="G1290" s="29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52"/>
      <c r="Z1290" s="52"/>
      <c r="AA1290" s="52"/>
      <c r="AB1290" s="52"/>
      <c r="AC1290" s="52"/>
      <c r="AD1290" s="52"/>
      <c r="AE1290" s="52"/>
      <c r="AF1290" s="52"/>
      <c r="AG1290" s="52" t="s">
        <v>642</v>
      </c>
      <c r="AH1290" s="52"/>
      <c r="AI1290" s="52"/>
      <c r="AJ1290" s="52"/>
      <c r="AK1290" s="52"/>
      <c r="AL1290" s="52"/>
      <c r="AM1290" s="52"/>
      <c r="AN1290" s="52"/>
      <c r="AO1290" s="52"/>
      <c r="AP1290" s="52"/>
      <c r="AQ1290" s="52"/>
      <c r="AR1290" s="52"/>
      <c r="AS1290" s="52"/>
      <c r="AT1290" s="52"/>
      <c r="AU1290" s="52"/>
      <c r="AV1290" s="52"/>
      <c r="AW1290" s="52"/>
      <c r="AX1290" s="52"/>
      <c r="AY1290" s="52"/>
      <c r="AZ1290" s="52"/>
      <c r="BA1290" s="52"/>
      <c r="BB1290" s="52"/>
      <c r="BC1290" s="52"/>
      <c r="BD1290" s="52"/>
      <c r="BE1290" s="52"/>
      <c r="BF1290" s="52"/>
      <c r="BG1290" s="52"/>
      <c r="BH1290" s="52"/>
    </row>
    <row r="1291" spans="1:60" outlineLevel="1" x14ac:dyDescent="0.2">
      <c r="A1291" s="31"/>
      <c r="B1291" s="32"/>
      <c r="C1291" s="294" t="s">
        <v>1295</v>
      </c>
      <c r="D1291" s="295"/>
      <c r="E1291" s="295"/>
      <c r="F1291" s="295"/>
      <c r="G1291" s="29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52"/>
      <c r="Z1291" s="52"/>
      <c r="AA1291" s="52"/>
      <c r="AB1291" s="52"/>
      <c r="AC1291" s="52"/>
      <c r="AD1291" s="52"/>
      <c r="AE1291" s="52"/>
      <c r="AF1291" s="52"/>
      <c r="AG1291" s="52" t="s">
        <v>642</v>
      </c>
      <c r="AH1291" s="52"/>
      <c r="AI1291" s="52"/>
      <c r="AJ1291" s="52"/>
      <c r="AK1291" s="52"/>
      <c r="AL1291" s="52"/>
      <c r="AM1291" s="52"/>
      <c r="AN1291" s="52"/>
      <c r="AO1291" s="52"/>
      <c r="AP1291" s="52"/>
      <c r="AQ1291" s="52"/>
      <c r="AR1291" s="52"/>
      <c r="AS1291" s="52"/>
      <c r="AT1291" s="52"/>
      <c r="AU1291" s="52"/>
      <c r="AV1291" s="52"/>
      <c r="AW1291" s="52"/>
      <c r="AX1291" s="52"/>
      <c r="AY1291" s="52"/>
      <c r="AZ1291" s="52"/>
      <c r="BA1291" s="52"/>
      <c r="BB1291" s="52"/>
      <c r="BC1291" s="52"/>
      <c r="BD1291" s="52"/>
      <c r="BE1291" s="52"/>
      <c r="BF1291" s="52"/>
      <c r="BG1291" s="52"/>
      <c r="BH1291" s="52"/>
    </row>
    <row r="1292" spans="1:60" outlineLevel="1" x14ac:dyDescent="0.2">
      <c r="A1292" s="31"/>
      <c r="B1292" s="32"/>
      <c r="C1292" s="294" t="s">
        <v>1296</v>
      </c>
      <c r="D1292" s="295"/>
      <c r="E1292" s="295"/>
      <c r="F1292" s="295"/>
      <c r="G1292" s="29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52"/>
      <c r="Z1292" s="52"/>
      <c r="AA1292" s="52"/>
      <c r="AB1292" s="52"/>
      <c r="AC1292" s="52"/>
      <c r="AD1292" s="52"/>
      <c r="AE1292" s="52"/>
      <c r="AF1292" s="52"/>
      <c r="AG1292" s="52" t="s">
        <v>642</v>
      </c>
      <c r="AH1292" s="52"/>
      <c r="AI1292" s="52"/>
      <c r="AJ1292" s="52"/>
      <c r="AK1292" s="52"/>
      <c r="AL1292" s="52"/>
      <c r="AM1292" s="52"/>
      <c r="AN1292" s="52"/>
      <c r="AO1292" s="52"/>
      <c r="AP1292" s="52"/>
      <c r="AQ1292" s="52"/>
      <c r="AR1292" s="52"/>
      <c r="AS1292" s="52"/>
      <c r="AT1292" s="52"/>
      <c r="AU1292" s="52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2"/>
    </row>
    <row r="1293" spans="1:60" outlineLevel="1" x14ac:dyDescent="0.2">
      <c r="A1293" s="31"/>
      <c r="B1293" s="32"/>
      <c r="C1293" s="294" t="s">
        <v>1297</v>
      </c>
      <c r="D1293" s="295"/>
      <c r="E1293" s="295"/>
      <c r="F1293" s="295"/>
      <c r="G1293" s="29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52"/>
      <c r="Z1293" s="52"/>
      <c r="AA1293" s="52"/>
      <c r="AB1293" s="52"/>
      <c r="AC1293" s="52"/>
      <c r="AD1293" s="52"/>
      <c r="AE1293" s="52"/>
      <c r="AF1293" s="52"/>
      <c r="AG1293" s="52" t="s">
        <v>642</v>
      </c>
      <c r="AH1293" s="52"/>
      <c r="AI1293" s="52"/>
      <c r="AJ1293" s="52"/>
      <c r="AK1293" s="52"/>
      <c r="AL1293" s="52"/>
      <c r="AM1293" s="52"/>
      <c r="AN1293" s="52"/>
      <c r="AO1293" s="52"/>
      <c r="AP1293" s="52"/>
      <c r="AQ1293" s="52"/>
      <c r="AR1293" s="52"/>
      <c r="AS1293" s="52"/>
      <c r="AT1293" s="52"/>
      <c r="AU1293" s="52"/>
      <c r="AV1293" s="52"/>
      <c r="AW1293" s="52"/>
      <c r="AX1293" s="52"/>
      <c r="AY1293" s="52"/>
      <c r="AZ1293" s="52"/>
      <c r="BA1293" s="52"/>
      <c r="BB1293" s="52"/>
      <c r="BC1293" s="52"/>
      <c r="BD1293" s="52"/>
      <c r="BE1293" s="52"/>
      <c r="BF1293" s="52"/>
      <c r="BG1293" s="52"/>
      <c r="BH1293" s="52"/>
    </row>
    <row r="1294" spans="1:60" outlineLevel="1" x14ac:dyDescent="0.2">
      <c r="A1294" s="31"/>
      <c r="B1294" s="32"/>
      <c r="C1294" s="230" t="s">
        <v>1256</v>
      </c>
      <c r="D1294" s="33"/>
      <c r="E1294" s="34">
        <v>1</v>
      </c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52"/>
      <c r="Z1294" s="52"/>
      <c r="AA1294" s="52"/>
      <c r="AB1294" s="52"/>
      <c r="AC1294" s="52"/>
      <c r="AD1294" s="52"/>
      <c r="AE1294" s="52"/>
      <c r="AF1294" s="52"/>
      <c r="AG1294" s="52" t="s">
        <v>358</v>
      </c>
      <c r="AH1294" s="52">
        <v>0</v>
      </c>
      <c r="AI1294" s="52"/>
      <c r="AJ1294" s="52"/>
      <c r="AK1294" s="52"/>
      <c r="AL1294" s="52"/>
      <c r="AM1294" s="52"/>
      <c r="AN1294" s="52"/>
      <c r="AO1294" s="52"/>
      <c r="AP1294" s="52"/>
      <c r="AQ1294" s="52"/>
      <c r="AR1294" s="52"/>
      <c r="AS1294" s="52"/>
      <c r="AT1294" s="52"/>
      <c r="AU1294" s="52"/>
      <c r="AV1294" s="52"/>
      <c r="AW1294" s="52"/>
      <c r="AX1294" s="52"/>
      <c r="AY1294" s="52"/>
      <c r="AZ1294" s="52"/>
      <c r="BA1294" s="52"/>
      <c r="BB1294" s="52"/>
      <c r="BC1294" s="52"/>
      <c r="BD1294" s="52"/>
      <c r="BE1294" s="52"/>
      <c r="BF1294" s="52"/>
      <c r="BG1294" s="52"/>
      <c r="BH1294" s="52"/>
    </row>
    <row r="1295" spans="1:60" outlineLevel="1" x14ac:dyDescent="0.2">
      <c r="A1295" s="72">
        <v>161</v>
      </c>
      <c r="B1295" s="73" t="s">
        <v>1298</v>
      </c>
      <c r="C1295" s="74" t="s">
        <v>1299</v>
      </c>
      <c r="D1295" s="27" t="s">
        <v>640</v>
      </c>
      <c r="E1295" s="28">
        <v>1</v>
      </c>
      <c r="F1295" s="29"/>
      <c r="G1295" s="30">
        <f>ROUND(E1295*F1295,2)</f>
        <v>0</v>
      </c>
      <c r="H1295" s="29"/>
      <c r="I1295" s="30">
        <f>ROUND(E1295*H1295,2)</f>
        <v>0</v>
      </c>
      <c r="J1295" s="29"/>
      <c r="K1295" s="30">
        <f>ROUND(E1295*J1295,2)</f>
        <v>0</v>
      </c>
      <c r="L1295" s="30">
        <v>21</v>
      </c>
      <c r="M1295" s="30">
        <f>G1295*(1+L1295/100)</f>
        <v>0</v>
      </c>
      <c r="N1295" s="30">
        <v>0</v>
      </c>
      <c r="O1295" s="30">
        <f>ROUND(E1295*N1295,2)</f>
        <v>0</v>
      </c>
      <c r="P1295" s="30">
        <v>0</v>
      </c>
      <c r="Q1295" s="30">
        <f>ROUND(E1295*P1295,2)</f>
        <v>0</v>
      </c>
      <c r="R1295" s="30"/>
      <c r="S1295" s="30" t="s">
        <v>587</v>
      </c>
      <c r="T1295" s="49" t="s">
        <v>330</v>
      </c>
      <c r="U1295" s="35">
        <v>0</v>
      </c>
      <c r="V1295" s="35">
        <f>ROUND(E1295*U1295,2)</f>
        <v>0</v>
      </c>
      <c r="W1295" s="35"/>
      <c r="X1295" s="49"/>
      <c r="Y1295" s="52"/>
      <c r="Z1295" s="52"/>
      <c r="AA1295" s="52"/>
      <c r="AB1295" s="52"/>
      <c r="AC1295" s="52"/>
      <c r="AD1295" s="52"/>
      <c r="AE1295" s="52"/>
      <c r="AF1295" s="52"/>
      <c r="AG1295" s="52" t="s">
        <v>354</v>
      </c>
      <c r="AH1295" s="52"/>
      <c r="AI1295" s="52"/>
      <c r="AJ1295" s="52"/>
      <c r="AK1295" s="52"/>
      <c r="AL1295" s="52"/>
      <c r="AM1295" s="52"/>
      <c r="AN1295" s="52"/>
      <c r="AO1295" s="52"/>
      <c r="AP1295" s="52"/>
      <c r="AQ1295" s="52"/>
      <c r="AR1295" s="52"/>
      <c r="AS1295" s="52"/>
      <c r="AT1295" s="52"/>
      <c r="AU1295" s="52"/>
      <c r="AV1295" s="52"/>
      <c r="AW1295" s="52"/>
      <c r="AX1295" s="52"/>
      <c r="AY1295" s="52"/>
      <c r="AZ1295" s="52"/>
      <c r="BA1295" s="52"/>
      <c r="BB1295" s="52"/>
      <c r="BC1295" s="52"/>
      <c r="BD1295" s="52"/>
      <c r="BE1295" s="52"/>
      <c r="BF1295" s="52"/>
      <c r="BG1295" s="52"/>
      <c r="BH1295" s="52"/>
    </row>
    <row r="1296" spans="1:60" outlineLevel="1" x14ac:dyDescent="0.2">
      <c r="A1296" s="31"/>
      <c r="B1296" s="32"/>
      <c r="C1296" s="292" t="s">
        <v>1284</v>
      </c>
      <c r="D1296" s="293"/>
      <c r="E1296" s="293"/>
      <c r="F1296" s="293"/>
      <c r="G1296" s="293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52"/>
      <c r="Z1296" s="52"/>
      <c r="AA1296" s="52"/>
      <c r="AB1296" s="52"/>
      <c r="AC1296" s="52"/>
      <c r="AD1296" s="52"/>
      <c r="AE1296" s="52"/>
      <c r="AF1296" s="52"/>
      <c r="AG1296" s="52" t="s">
        <v>642</v>
      </c>
      <c r="AH1296" s="52"/>
      <c r="AI1296" s="52"/>
      <c r="AJ1296" s="52"/>
      <c r="AK1296" s="52"/>
      <c r="AL1296" s="52"/>
      <c r="AM1296" s="52"/>
      <c r="AN1296" s="52"/>
      <c r="AO1296" s="52"/>
      <c r="AP1296" s="52"/>
      <c r="AQ1296" s="52"/>
      <c r="AR1296" s="52"/>
      <c r="AS1296" s="52"/>
      <c r="AT1296" s="52"/>
      <c r="AU1296" s="52"/>
      <c r="AV1296" s="52"/>
      <c r="AW1296" s="52"/>
      <c r="AX1296" s="52"/>
      <c r="AY1296" s="52"/>
      <c r="AZ1296" s="52"/>
      <c r="BA1296" s="52"/>
      <c r="BB1296" s="52"/>
      <c r="BC1296" s="52"/>
      <c r="BD1296" s="52"/>
      <c r="BE1296" s="52"/>
      <c r="BF1296" s="52"/>
      <c r="BG1296" s="52"/>
      <c r="BH1296" s="52"/>
    </row>
    <row r="1297" spans="1:60" outlineLevel="1" x14ac:dyDescent="0.2">
      <c r="A1297" s="31"/>
      <c r="B1297" s="32"/>
      <c r="C1297" s="294" t="s">
        <v>1285</v>
      </c>
      <c r="D1297" s="295"/>
      <c r="E1297" s="295"/>
      <c r="F1297" s="295"/>
      <c r="G1297" s="29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52"/>
      <c r="Z1297" s="52"/>
      <c r="AA1297" s="52"/>
      <c r="AB1297" s="52"/>
      <c r="AC1297" s="52"/>
      <c r="AD1297" s="52"/>
      <c r="AE1297" s="52"/>
      <c r="AF1297" s="52"/>
      <c r="AG1297" s="52" t="s">
        <v>642</v>
      </c>
      <c r="AH1297" s="52"/>
      <c r="AI1297" s="52"/>
      <c r="AJ1297" s="52"/>
      <c r="AK1297" s="52"/>
      <c r="AL1297" s="52"/>
      <c r="AM1297" s="52"/>
      <c r="AN1297" s="52"/>
      <c r="AO1297" s="52"/>
      <c r="AP1297" s="52"/>
      <c r="AQ1297" s="52"/>
      <c r="AR1297" s="52"/>
      <c r="AS1297" s="52"/>
      <c r="AT1297" s="52"/>
      <c r="AU1297" s="52"/>
      <c r="AV1297" s="52"/>
      <c r="AW1297" s="52"/>
      <c r="AX1297" s="52"/>
      <c r="AY1297" s="52"/>
      <c r="AZ1297" s="52"/>
      <c r="BA1297" s="52"/>
      <c r="BB1297" s="52"/>
      <c r="BC1297" s="52"/>
      <c r="BD1297" s="52"/>
      <c r="BE1297" s="52"/>
      <c r="BF1297" s="52"/>
      <c r="BG1297" s="52"/>
      <c r="BH1297" s="52"/>
    </row>
    <row r="1298" spans="1:60" outlineLevel="1" x14ac:dyDescent="0.2">
      <c r="A1298" s="31"/>
      <c r="B1298" s="32"/>
      <c r="C1298" s="294" t="s">
        <v>1286</v>
      </c>
      <c r="D1298" s="295"/>
      <c r="E1298" s="295"/>
      <c r="F1298" s="295"/>
      <c r="G1298" s="29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52"/>
      <c r="Z1298" s="52"/>
      <c r="AA1298" s="52"/>
      <c r="AB1298" s="52"/>
      <c r="AC1298" s="52"/>
      <c r="AD1298" s="52"/>
      <c r="AE1298" s="52"/>
      <c r="AF1298" s="52"/>
      <c r="AG1298" s="52" t="s">
        <v>642</v>
      </c>
      <c r="AH1298" s="52"/>
      <c r="AI1298" s="52"/>
      <c r="AJ1298" s="52"/>
      <c r="AK1298" s="52"/>
      <c r="AL1298" s="52"/>
      <c r="AM1298" s="52"/>
      <c r="AN1298" s="52"/>
      <c r="AO1298" s="52"/>
      <c r="AP1298" s="52"/>
      <c r="AQ1298" s="52"/>
      <c r="AR1298" s="52"/>
      <c r="AS1298" s="52"/>
      <c r="AT1298" s="52"/>
      <c r="AU1298" s="52"/>
      <c r="AV1298" s="52"/>
      <c r="AW1298" s="52"/>
      <c r="AX1298" s="52"/>
      <c r="AY1298" s="52"/>
      <c r="AZ1298" s="52"/>
      <c r="BA1298" s="52"/>
      <c r="BB1298" s="52"/>
      <c r="BC1298" s="52"/>
      <c r="BD1298" s="52"/>
      <c r="BE1298" s="52"/>
      <c r="BF1298" s="52"/>
      <c r="BG1298" s="52"/>
      <c r="BH1298" s="52"/>
    </row>
    <row r="1299" spans="1:60" outlineLevel="1" x14ac:dyDescent="0.2">
      <c r="A1299" s="31"/>
      <c r="B1299" s="32"/>
      <c r="C1299" s="294" t="s">
        <v>1287</v>
      </c>
      <c r="D1299" s="295"/>
      <c r="E1299" s="295"/>
      <c r="F1299" s="295"/>
      <c r="G1299" s="29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52"/>
      <c r="Z1299" s="52"/>
      <c r="AA1299" s="52"/>
      <c r="AB1299" s="52"/>
      <c r="AC1299" s="52"/>
      <c r="AD1299" s="52"/>
      <c r="AE1299" s="52"/>
      <c r="AF1299" s="52"/>
      <c r="AG1299" s="52" t="s">
        <v>642</v>
      </c>
      <c r="AH1299" s="52"/>
      <c r="AI1299" s="52"/>
      <c r="AJ1299" s="52"/>
      <c r="AK1299" s="52"/>
      <c r="AL1299" s="52"/>
      <c r="AM1299" s="52"/>
      <c r="AN1299" s="52"/>
      <c r="AO1299" s="52"/>
      <c r="AP1299" s="52"/>
      <c r="AQ1299" s="52"/>
      <c r="AR1299" s="52"/>
      <c r="AS1299" s="52"/>
      <c r="AT1299" s="52"/>
      <c r="AU1299" s="52"/>
      <c r="AV1299" s="52"/>
      <c r="AW1299" s="52"/>
      <c r="AX1299" s="52"/>
      <c r="AY1299" s="52"/>
      <c r="AZ1299" s="52"/>
      <c r="BA1299" s="52"/>
      <c r="BB1299" s="52"/>
      <c r="BC1299" s="52"/>
      <c r="BD1299" s="52"/>
      <c r="BE1299" s="52"/>
      <c r="BF1299" s="52"/>
      <c r="BG1299" s="52"/>
      <c r="BH1299" s="52"/>
    </row>
    <row r="1300" spans="1:60" outlineLevel="1" x14ac:dyDescent="0.2">
      <c r="A1300" s="31"/>
      <c r="B1300" s="32"/>
      <c r="C1300" s="294" t="s">
        <v>1288</v>
      </c>
      <c r="D1300" s="295"/>
      <c r="E1300" s="295"/>
      <c r="F1300" s="295"/>
      <c r="G1300" s="29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52"/>
      <c r="Z1300" s="52"/>
      <c r="AA1300" s="52"/>
      <c r="AB1300" s="52"/>
      <c r="AC1300" s="52"/>
      <c r="AD1300" s="52"/>
      <c r="AE1300" s="52"/>
      <c r="AF1300" s="52"/>
      <c r="AG1300" s="52" t="s">
        <v>642</v>
      </c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  <c r="AU1300" s="52"/>
      <c r="AV1300" s="52"/>
      <c r="AW1300" s="52"/>
      <c r="AX1300" s="52"/>
      <c r="AY1300" s="52"/>
      <c r="AZ1300" s="52"/>
      <c r="BA1300" s="52"/>
      <c r="BB1300" s="52"/>
      <c r="BC1300" s="52"/>
      <c r="BD1300" s="52"/>
      <c r="BE1300" s="52"/>
      <c r="BF1300" s="52"/>
      <c r="BG1300" s="52"/>
      <c r="BH1300" s="52"/>
    </row>
    <row r="1301" spans="1:60" outlineLevel="1" x14ac:dyDescent="0.2">
      <c r="A1301" s="31"/>
      <c r="B1301" s="32"/>
      <c r="C1301" s="294" t="s">
        <v>1289</v>
      </c>
      <c r="D1301" s="295"/>
      <c r="E1301" s="295"/>
      <c r="F1301" s="295"/>
      <c r="G1301" s="29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52"/>
      <c r="Z1301" s="52"/>
      <c r="AA1301" s="52"/>
      <c r="AB1301" s="52"/>
      <c r="AC1301" s="52"/>
      <c r="AD1301" s="52"/>
      <c r="AE1301" s="52"/>
      <c r="AF1301" s="52"/>
      <c r="AG1301" s="52" t="s">
        <v>642</v>
      </c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  <c r="AU1301" s="52"/>
      <c r="AV1301" s="52"/>
      <c r="AW1301" s="52"/>
      <c r="AX1301" s="52"/>
      <c r="AY1301" s="52"/>
      <c r="AZ1301" s="52"/>
      <c r="BA1301" s="52"/>
      <c r="BB1301" s="52"/>
      <c r="BC1301" s="52"/>
      <c r="BD1301" s="52"/>
      <c r="BE1301" s="52"/>
      <c r="BF1301" s="52"/>
      <c r="BG1301" s="52"/>
      <c r="BH1301" s="52"/>
    </row>
    <row r="1302" spans="1:60" outlineLevel="1" x14ac:dyDescent="0.2">
      <c r="A1302" s="31"/>
      <c r="B1302" s="32"/>
      <c r="C1302" s="294" t="s">
        <v>1300</v>
      </c>
      <c r="D1302" s="295"/>
      <c r="E1302" s="295"/>
      <c r="F1302" s="295"/>
      <c r="G1302" s="295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52"/>
      <c r="Z1302" s="52"/>
      <c r="AA1302" s="52"/>
      <c r="AB1302" s="52"/>
      <c r="AC1302" s="52"/>
      <c r="AD1302" s="52"/>
      <c r="AE1302" s="52"/>
      <c r="AF1302" s="52"/>
      <c r="AG1302" s="52" t="s">
        <v>642</v>
      </c>
      <c r="AH1302" s="52"/>
      <c r="AI1302" s="52"/>
      <c r="AJ1302" s="52"/>
      <c r="AK1302" s="52"/>
      <c r="AL1302" s="52"/>
      <c r="AM1302" s="52"/>
      <c r="AN1302" s="52"/>
      <c r="AO1302" s="52"/>
      <c r="AP1302" s="52"/>
      <c r="AQ1302" s="52"/>
      <c r="AR1302" s="52"/>
      <c r="AS1302" s="52"/>
      <c r="AT1302" s="52"/>
      <c r="AU1302" s="52"/>
      <c r="AV1302" s="52"/>
      <c r="AW1302" s="52"/>
      <c r="AX1302" s="52"/>
      <c r="AY1302" s="52"/>
      <c r="AZ1302" s="52"/>
      <c r="BA1302" s="52"/>
      <c r="BB1302" s="52"/>
      <c r="BC1302" s="52"/>
      <c r="BD1302" s="52"/>
      <c r="BE1302" s="52"/>
      <c r="BF1302" s="52"/>
      <c r="BG1302" s="52"/>
      <c r="BH1302" s="52"/>
    </row>
    <row r="1303" spans="1:60" outlineLevel="1" x14ac:dyDescent="0.2">
      <c r="A1303" s="31"/>
      <c r="B1303" s="32"/>
      <c r="C1303" s="294" t="s">
        <v>1301</v>
      </c>
      <c r="D1303" s="295"/>
      <c r="E1303" s="295"/>
      <c r="F1303" s="295"/>
      <c r="G1303" s="29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52"/>
      <c r="Z1303" s="52"/>
      <c r="AA1303" s="52"/>
      <c r="AB1303" s="52"/>
      <c r="AC1303" s="52"/>
      <c r="AD1303" s="52"/>
      <c r="AE1303" s="52"/>
      <c r="AF1303" s="52"/>
      <c r="AG1303" s="52" t="s">
        <v>642</v>
      </c>
      <c r="AH1303" s="52"/>
      <c r="AI1303" s="52"/>
      <c r="AJ1303" s="52"/>
      <c r="AK1303" s="52"/>
      <c r="AL1303" s="52"/>
      <c r="AM1303" s="52"/>
      <c r="AN1303" s="52"/>
      <c r="AO1303" s="52"/>
      <c r="AP1303" s="52"/>
      <c r="AQ1303" s="52"/>
      <c r="AR1303" s="52"/>
      <c r="AS1303" s="52"/>
      <c r="AT1303" s="52"/>
      <c r="AU1303" s="52"/>
      <c r="AV1303" s="52"/>
      <c r="AW1303" s="52"/>
      <c r="AX1303" s="52"/>
      <c r="AY1303" s="52"/>
      <c r="AZ1303" s="52"/>
      <c r="BA1303" s="52"/>
      <c r="BB1303" s="52"/>
      <c r="BC1303" s="52"/>
      <c r="BD1303" s="52"/>
      <c r="BE1303" s="52"/>
      <c r="BF1303" s="52"/>
      <c r="BG1303" s="52"/>
      <c r="BH1303" s="52"/>
    </row>
    <row r="1304" spans="1:60" outlineLevel="1" x14ac:dyDescent="0.2">
      <c r="A1304" s="31"/>
      <c r="B1304" s="32"/>
      <c r="C1304" s="294" t="s">
        <v>1302</v>
      </c>
      <c r="D1304" s="295"/>
      <c r="E1304" s="295"/>
      <c r="F1304" s="295"/>
      <c r="G1304" s="29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52"/>
      <c r="Z1304" s="52"/>
      <c r="AA1304" s="52"/>
      <c r="AB1304" s="52"/>
      <c r="AC1304" s="52"/>
      <c r="AD1304" s="52"/>
      <c r="AE1304" s="52"/>
      <c r="AF1304" s="52"/>
      <c r="AG1304" s="52" t="s">
        <v>642</v>
      </c>
      <c r="AH1304" s="52"/>
      <c r="AI1304" s="52"/>
      <c r="AJ1304" s="52"/>
      <c r="AK1304" s="52"/>
      <c r="AL1304" s="52"/>
      <c r="AM1304" s="52"/>
      <c r="AN1304" s="52"/>
      <c r="AO1304" s="52"/>
      <c r="AP1304" s="52"/>
      <c r="AQ1304" s="52"/>
      <c r="AR1304" s="52"/>
      <c r="AS1304" s="52"/>
      <c r="AT1304" s="52"/>
      <c r="AU1304" s="52"/>
      <c r="AV1304" s="52"/>
      <c r="AW1304" s="52"/>
      <c r="AX1304" s="52"/>
      <c r="AY1304" s="52"/>
      <c r="AZ1304" s="52"/>
      <c r="BA1304" s="52"/>
      <c r="BB1304" s="52"/>
      <c r="BC1304" s="52"/>
      <c r="BD1304" s="52"/>
      <c r="BE1304" s="52"/>
      <c r="BF1304" s="52"/>
      <c r="BG1304" s="52"/>
      <c r="BH1304" s="52"/>
    </row>
    <row r="1305" spans="1:60" outlineLevel="1" x14ac:dyDescent="0.2">
      <c r="A1305" s="31"/>
      <c r="B1305" s="32"/>
      <c r="C1305" s="294" t="s">
        <v>1292</v>
      </c>
      <c r="D1305" s="295"/>
      <c r="E1305" s="295"/>
      <c r="F1305" s="295"/>
      <c r="G1305" s="29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52"/>
      <c r="Z1305" s="52"/>
      <c r="AA1305" s="52"/>
      <c r="AB1305" s="52"/>
      <c r="AC1305" s="52"/>
      <c r="AD1305" s="52"/>
      <c r="AE1305" s="52"/>
      <c r="AF1305" s="52"/>
      <c r="AG1305" s="52" t="s">
        <v>642</v>
      </c>
      <c r="AH1305" s="52"/>
      <c r="AI1305" s="52"/>
      <c r="AJ1305" s="52"/>
      <c r="AK1305" s="52"/>
      <c r="AL1305" s="52"/>
      <c r="AM1305" s="52"/>
      <c r="AN1305" s="52"/>
      <c r="AO1305" s="52"/>
      <c r="AP1305" s="52"/>
      <c r="AQ1305" s="52"/>
      <c r="AR1305" s="52"/>
      <c r="AS1305" s="52"/>
      <c r="AT1305" s="52"/>
      <c r="AU1305" s="52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2"/>
    </row>
    <row r="1306" spans="1:60" outlineLevel="1" x14ac:dyDescent="0.2">
      <c r="A1306" s="31"/>
      <c r="B1306" s="32"/>
      <c r="C1306" s="294" t="s">
        <v>1293</v>
      </c>
      <c r="D1306" s="295"/>
      <c r="E1306" s="295"/>
      <c r="F1306" s="295"/>
      <c r="G1306" s="29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52"/>
      <c r="Z1306" s="52"/>
      <c r="AA1306" s="52"/>
      <c r="AB1306" s="52"/>
      <c r="AC1306" s="52"/>
      <c r="AD1306" s="52"/>
      <c r="AE1306" s="52"/>
      <c r="AF1306" s="52"/>
      <c r="AG1306" s="52" t="s">
        <v>642</v>
      </c>
      <c r="AH1306" s="52"/>
      <c r="AI1306" s="52"/>
      <c r="AJ1306" s="52"/>
      <c r="AK1306" s="52"/>
      <c r="AL1306" s="52"/>
      <c r="AM1306" s="52"/>
      <c r="AN1306" s="52"/>
      <c r="AO1306" s="52"/>
      <c r="AP1306" s="52"/>
      <c r="AQ1306" s="52"/>
      <c r="AR1306" s="52"/>
      <c r="AS1306" s="52"/>
      <c r="AT1306" s="52"/>
      <c r="AU1306" s="52"/>
      <c r="AV1306" s="52"/>
      <c r="AW1306" s="52"/>
      <c r="AX1306" s="52"/>
      <c r="AY1306" s="52"/>
      <c r="AZ1306" s="52"/>
      <c r="BA1306" s="52"/>
      <c r="BB1306" s="52"/>
      <c r="BC1306" s="52"/>
      <c r="BD1306" s="52"/>
      <c r="BE1306" s="52"/>
      <c r="BF1306" s="52"/>
      <c r="BG1306" s="52"/>
      <c r="BH1306" s="52"/>
    </row>
    <row r="1307" spans="1:60" outlineLevel="1" x14ac:dyDescent="0.2">
      <c r="A1307" s="31"/>
      <c r="B1307" s="32"/>
      <c r="C1307" s="294" t="s">
        <v>1294</v>
      </c>
      <c r="D1307" s="295"/>
      <c r="E1307" s="295"/>
      <c r="F1307" s="295"/>
      <c r="G1307" s="29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52"/>
      <c r="Z1307" s="52"/>
      <c r="AA1307" s="52"/>
      <c r="AB1307" s="52"/>
      <c r="AC1307" s="52"/>
      <c r="AD1307" s="52"/>
      <c r="AE1307" s="52"/>
      <c r="AF1307" s="52"/>
      <c r="AG1307" s="52" t="s">
        <v>642</v>
      </c>
      <c r="AH1307" s="52"/>
      <c r="AI1307" s="52"/>
      <c r="AJ1307" s="52"/>
      <c r="AK1307" s="52"/>
      <c r="AL1307" s="52"/>
      <c r="AM1307" s="52"/>
      <c r="AN1307" s="52"/>
      <c r="AO1307" s="52"/>
      <c r="AP1307" s="52"/>
      <c r="AQ1307" s="52"/>
      <c r="AR1307" s="52"/>
      <c r="AS1307" s="52"/>
      <c r="AT1307" s="52"/>
      <c r="AU1307" s="52"/>
      <c r="AV1307" s="52"/>
      <c r="AW1307" s="52"/>
      <c r="AX1307" s="52"/>
      <c r="AY1307" s="52"/>
      <c r="AZ1307" s="52"/>
      <c r="BA1307" s="52"/>
      <c r="BB1307" s="52"/>
      <c r="BC1307" s="52"/>
      <c r="BD1307" s="52"/>
      <c r="BE1307" s="52"/>
      <c r="BF1307" s="52"/>
      <c r="BG1307" s="52"/>
      <c r="BH1307" s="52"/>
    </row>
    <row r="1308" spans="1:60" outlineLevel="1" x14ac:dyDescent="0.2">
      <c r="A1308" s="31"/>
      <c r="B1308" s="32"/>
      <c r="C1308" s="294" t="s">
        <v>1295</v>
      </c>
      <c r="D1308" s="295"/>
      <c r="E1308" s="295"/>
      <c r="F1308" s="295"/>
      <c r="G1308" s="29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52"/>
      <c r="Z1308" s="52"/>
      <c r="AA1308" s="52"/>
      <c r="AB1308" s="52"/>
      <c r="AC1308" s="52"/>
      <c r="AD1308" s="52"/>
      <c r="AE1308" s="52"/>
      <c r="AF1308" s="52"/>
      <c r="AG1308" s="52" t="s">
        <v>642</v>
      </c>
      <c r="AH1308" s="52"/>
      <c r="AI1308" s="52"/>
      <c r="AJ1308" s="52"/>
      <c r="AK1308" s="52"/>
      <c r="AL1308" s="52"/>
      <c r="AM1308" s="52"/>
      <c r="AN1308" s="52"/>
      <c r="AO1308" s="52"/>
      <c r="AP1308" s="52"/>
      <c r="AQ1308" s="52"/>
      <c r="AR1308" s="52"/>
      <c r="AS1308" s="52"/>
      <c r="AT1308" s="52"/>
      <c r="AU1308" s="52"/>
      <c r="AV1308" s="52"/>
      <c r="AW1308" s="52"/>
      <c r="AX1308" s="52"/>
      <c r="AY1308" s="52"/>
      <c r="AZ1308" s="52"/>
      <c r="BA1308" s="52"/>
      <c r="BB1308" s="52"/>
      <c r="BC1308" s="52"/>
      <c r="BD1308" s="52"/>
      <c r="BE1308" s="52"/>
      <c r="BF1308" s="52"/>
      <c r="BG1308" s="52"/>
      <c r="BH1308" s="52"/>
    </row>
    <row r="1309" spans="1:60" outlineLevel="1" x14ac:dyDescent="0.2">
      <c r="A1309" s="31"/>
      <c r="B1309" s="32"/>
      <c r="C1309" s="294" t="s">
        <v>1296</v>
      </c>
      <c r="D1309" s="295"/>
      <c r="E1309" s="295"/>
      <c r="F1309" s="295"/>
      <c r="G1309" s="29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52"/>
      <c r="Z1309" s="52"/>
      <c r="AA1309" s="52"/>
      <c r="AB1309" s="52"/>
      <c r="AC1309" s="52"/>
      <c r="AD1309" s="52"/>
      <c r="AE1309" s="52"/>
      <c r="AF1309" s="52"/>
      <c r="AG1309" s="52" t="s">
        <v>642</v>
      </c>
      <c r="AH1309" s="52"/>
      <c r="AI1309" s="52"/>
      <c r="AJ1309" s="52"/>
      <c r="AK1309" s="52"/>
      <c r="AL1309" s="52"/>
      <c r="AM1309" s="52"/>
      <c r="AN1309" s="52"/>
      <c r="AO1309" s="52"/>
      <c r="AP1309" s="52"/>
      <c r="AQ1309" s="52"/>
      <c r="AR1309" s="52"/>
      <c r="AS1309" s="52"/>
      <c r="AT1309" s="52"/>
      <c r="AU1309" s="52"/>
      <c r="AV1309" s="52"/>
      <c r="AW1309" s="52"/>
      <c r="AX1309" s="52"/>
      <c r="AY1309" s="52"/>
      <c r="AZ1309" s="52"/>
      <c r="BA1309" s="52"/>
      <c r="BB1309" s="52"/>
      <c r="BC1309" s="52"/>
      <c r="BD1309" s="52"/>
      <c r="BE1309" s="52"/>
      <c r="BF1309" s="52"/>
      <c r="BG1309" s="52"/>
      <c r="BH1309" s="52"/>
    </row>
    <row r="1310" spans="1:60" outlineLevel="1" x14ac:dyDescent="0.2">
      <c r="A1310" s="31"/>
      <c r="B1310" s="32"/>
      <c r="C1310" s="294" t="s">
        <v>1297</v>
      </c>
      <c r="D1310" s="295"/>
      <c r="E1310" s="295"/>
      <c r="F1310" s="295"/>
      <c r="G1310" s="29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52"/>
      <c r="Z1310" s="52"/>
      <c r="AA1310" s="52"/>
      <c r="AB1310" s="52"/>
      <c r="AC1310" s="52"/>
      <c r="AD1310" s="52"/>
      <c r="AE1310" s="52"/>
      <c r="AF1310" s="52"/>
      <c r="AG1310" s="52" t="s">
        <v>642</v>
      </c>
      <c r="AH1310" s="52"/>
      <c r="AI1310" s="52"/>
      <c r="AJ1310" s="52"/>
      <c r="AK1310" s="52"/>
      <c r="AL1310" s="52"/>
      <c r="AM1310" s="52"/>
      <c r="AN1310" s="52"/>
      <c r="AO1310" s="52"/>
      <c r="AP1310" s="52"/>
      <c r="AQ1310" s="52"/>
      <c r="AR1310" s="52"/>
      <c r="AS1310" s="52"/>
      <c r="AT1310" s="52"/>
      <c r="AU1310" s="52"/>
      <c r="AV1310" s="52"/>
      <c r="AW1310" s="52"/>
      <c r="AX1310" s="52"/>
      <c r="AY1310" s="52"/>
      <c r="AZ1310" s="52"/>
      <c r="BA1310" s="52"/>
      <c r="BB1310" s="52"/>
      <c r="BC1310" s="52"/>
      <c r="BD1310" s="52"/>
      <c r="BE1310" s="52"/>
      <c r="BF1310" s="52"/>
      <c r="BG1310" s="52"/>
      <c r="BH1310" s="52"/>
    </row>
    <row r="1311" spans="1:60" outlineLevel="1" x14ac:dyDescent="0.2">
      <c r="A1311" s="31"/>
      <c r="B1311" s="32"/>
      <c r="C1311" s="230" t="s">
        <v>1256</v>
      </c>
      <c r="D1311" s="33"/>
      <c r="E1311" s="34">
        <v>1</v>
      </c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52"/>
      <c r="Z1311" s="52"/>
      <c r="AA1311" s="52"/>
      <c r="AB1311" s="52"/>
      <c r="AC1311" s="52"/>
      <c r="AD1311" s="52"/>
      <c r="AE1311" s="52"/>
      <c r="AF1311" s="52"/>
      <c r="AG1311" s="52" t="s">
        <v>358</v>
      </c>
      <c r="AH1311" s="52">
        <v>0</v>
      </c>
      <c r="AI1311" s="52"/>
      <c r="AJ1311" s="52"/>
      <c r="AK1311" s="52"/>
      <c r="AL1311" s="52"/>
      <c r="AM1311" s="52"/>
      <c r="AN1311" s="52"/>
      <c r="AO1311" s="52"/>
      <c r="AP1311" s="52"/>
      <c r="AQ1311" s="52"/>
      <c r="AR1311" s="52"/>
      <c r="AS1311" s="52"/>
      <c r="AT1311" s="52"/>
      <c r="AU1311" s="52"/>
      <c r="AV1311" s="52"/>
      <c r="AW1311" s="52"/>
      <c r="AX1311" s="52"/>
      <c r="AY1311" s="52"/>
      <c r="AZ1311" s="52"/>
      <c r="BA1311" s="52"/>
      <c r="BB1311" s="52"/>
      <c r="BC1311" s="52"/>
      <c r="BD1311" s="52"/>
      <c r="BE1311" s="52"/>
      <c r="BF1311" s="52"/>
      <c r="BG1311" s="52"/>
      <c r="BH1311" s="52"/>
    </row>
    <row r="1312" spans="1:60" outlineLevel="1" x14ac:dyDescent="0.2">
      <c r="A1312" s="72">
        <v>162</v>
      </c>
      <c r="B1312" s="73" t="s">
        <v>1303</v>
      </c>
      <c r="C1312" s="74" t="s">
        <v>1304</v>
      </c>
      <c r="D1312" s="27" t="s">
        <v>640</v>
      </c>
      <c r="E1312" s="28">
        <v>1</v>
      </c>
      <c r="F1312" s="29"/>
      <c r="G1312" s="30">
        <f>ROUND(E1312*F1312,2)</f>
        <v>0</v>
      </c>
      <c r="H1312" s="29"/>
      <c r="I1312" s="30">
        <f>ROUND(E1312*H1312,2)</f>
        <v>0</v>
      </c>
      <c r="J1312" s="29"/>
      <c r="K1312" s="30">
        <f>ROUND(E1312*J1312,2)</f>
        <v>0</v>
      </c>
      <c r="L1312" s="30">
        <v>21</v>
      </c>
      <c r="M1312" s="30">
        <f>G1312*(1+L1312/100)</f>
        <v>0</v>
      </c>
      <c r="N1312" s="30">
        <v>0</v>
      </c>
      <c r="O1312" s="30">
        <f>ROUND(E1312*N1312,2)</f>
        <v>0</v>
      </c>
      <c r="P1312" s="30">
        <v>0</v>
      </c>
      <c r="Q1312" s="30">
        <f>ROUND(E1312*P1312,2)</f>
        <v>0</v>
      </c>
      <c r="R1312" s="30"/>
      <c r="S1312" s="30" t="s">
        <v>587</v>
      </c>
      <c r="T1312" s="49" t="s">
        <v>330</v>
      </c>
      <c r="U1312" s="35">
        <v>0</v>
      </c>
      <c r="V1312" s="35">
        <f>ROUND(E1312*U1312,2)</f>
        <v>0</v>
      </c>
      <c r="W1312" s="35"/>
      <c r="X1312" s="49"/>
      <c r="Y1312" s="52"/>
      <c r="Z1312" s="52"/>
      <c r="AA1312" s="52"/>
      <c r="AB1312" s="52"/>
      <c r="AC1312" s="52"/>
      <c r="AD1312" s="52"/>
      <c r="AE1312" s="52"/>
      <c r="AF1312" s="52"/>
      <c r="AG1312" s="52" t="s">
        <v>354</v>
      </c>
      <c r="AH1312" s="52"/>
      <c r="AI1312" s="52"/>
      <c r="AJ1312" s="52"/>
      <c r="AK1312" s="52"/>
      <c r="AL1312" s="52"/>
      <c r="AM1312" s="52"/>
      <c r="AN1312" s="52"/>
      <c r="AO1312" s="52"/>
      <c r="AP1312" s="52"/>
      <c r="AQ1312" s="52"/>
      <c r="AR1312" s="52"/>
      <c r="AS1312" s="52"/>
      <c r="AT1312" s="52"/>
      <c r="AU1312" s="52"/>
      <c r="AV1312" s="52"/>
      <c r="AW1312" s="52"/>
      <c r="AX1312" s="52"/>
      <c r="AY1312" s="52"/>
      <c r="AZ1312" s="52"/>
      <c r="BA1312" s="52"/>
      <c r="BB1312" s="52"/>
      <c r="BC1312" s="52"/>
      <c r="BD1312" s="52"/>
      <c r="BE1312" s="52"/>
      <c r="BF1312" s="52"/>
      <c r="BG1312" s="52"/>
      <c r="BH1312" s="52"/>
    </row>
    <row r="1313" spans="1:60" outlineLevel="1" x14ac:dyDescent="0.2">
      <c r="A1313" s="31"/>
      <c r="B1313" s="32"/>
      <c r="C1313" s="292" t="s">
        <v>1284</v>
      </c>
      <c r="D1313" s="293"/>
      <c r="E1313" s="293"/>
      <c r="F1313" s="293"/>
      <c r="G1313" s="293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52"/>
      <c r="Z1313" s="52"/>
      <c r="AA1313" s="52"/>
      <c r="AB1313" s="52"/>
      <c r="AC1313" s="52"/>
      <c r="AD1313" s="52"/>
      <c r="AE1313" s="52"/>
      <c r="AF1313" s="52"/>
      <c r="AG1313" s="52" t="s">
        <v>642</v>
      </c>
      <c r="AH1313" s="52"/>
      <c r="AI1313" s="52"/>
      <c r="AJ1313" s="52"/>
      <c r="AK1313" s="52"/>
      <c r="AL1313" s="52"/>
      <c r="AM1313" s="52"/>
      <c r="AN1313" s="52"/>
      <c r="AO1313" s="52"/>
      <c r="AP1313" s="52"/>
      <c r="AQ1313" s="52"/>
      <c r="AR1313" s="52"/>
      <c r="AS1313" s="52"/>
      <c r="AT1313" s="52"/>
      <c r="AU1313" s="52"/>
      <c r="AV1313" s="52"/>
      <c r="AW1313" s="52"/>
      <c r="AX1313" s="52"/>
      <c r="AY1313" s="52"/>
      <c r="AZ1313" s="52"/>
      <c r="BA1313" s="52"/>
      <c r="BB1313" s="52"/>
      <c r="BC1313" s="52"/>
      <c r="BD1313" s="52"/>
      <c r="BE1313" s="52"/>
      <c r="BF1313" s="52"/>
      <c r="BG1313" s="52"/>
      <c r="BH1313" s="52"/>
    </row>
    <row r="1314" spans="1:60" outlineLevel="1" x14ac:dyDescent="0.2">
      <c r="A1314" s="31"/>
      <c r="B1314" s="32"/>
      <c r="C1314" s="294" t="s">
        <v>1285</v>
      </c>
      <c r="D1314" s="295"/>
      <c r="E1314" s="295"/>
      <c r="F1314" s="295"/>
      <c r="G1314" s="29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52"/>
      <c r="Z1314" s="52"/>
      <c r="AA1314" s="52"/>
      <c r="AB1314" s="52"/>
      <c r="AC1314" s="52"/>
      <c r="AD1314" s="52"/>
      <c r="AE1314" s="52"/>
      <c r="AF1314" s="52"/>
      <c r="AG1314" s="52" t="s">
        <v>642</v>
      </c>
      <c r="AH1314" s="52"/>
      <c r="AI1314" s="52"/>
      <c r="AJ1314" s="52"/>
      <c r="AK1314" s="52"/>
      <c r="AL1314" s="52"/>
      <c r="AM1314" s="52"/>
      <c r="AN1314" s="52"/>
      <c r="AO1314" s="52"/>
      <c r="AP1314" s="52"/>
      <c r="AQ1314" s="52"/>
      <c r="AR1314" s="52"/>
      <c r="AS1314" s="52"/>
      <c r="AT1314" s="52"/>
      <c r="AU1314" s="52"/>
      <c r="AV1314" s="52"/>
      <c r="AW1314" s="52"/>
      <c r="AX1314" s="52"/>
      <c r="AY1314" s="52"/>
      <c r="AZ1314" s="52"/>
      <c r="BA1314" s="52"/>
      <c r="BB1314" s="52"/>
      <c r="BC1314" s="52"/>
      <c r="BD1314" s="52"/>
      <c r="BE1314" s="52"/>
      <c r="BF1314" s="52"/>
      <c r="BG1314" s="52"/>
      <c r="BH1314" s="52"/>
    </row>
    <row r="1315" spans="1:60" outlineLevel="1" x14ac:dyDescent="0.2">
      <c r="A1315" s="31"/>
      <c r="B1315" s="32"/>
      <c r="C1315" s="294" t="s">
        <v>1286</v>
      </c>
      <c r="D1315" s="295"/>
      <c r="E1315" s="295"/>
      <c r="F1315" s="295"/>
      <c r="G1315" s="29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52"/>
      <c r="Z1315" s="52"/>
      <c r="AA1315" s="52"/>
      <c r="AB1315" s="52"/>
      <c r="AC1315" s="52"/>
      <c r="AD1315" s="52"/>
      <c r="AE1315" s="52"/>
      <c r="AF1315" s="52"/>
      <c r="AG1315" s="52" t="s">
        <v>642</v>
      </c>
      <c r="AH1315" s="52"/>
      <c r="AI1315" s="52"/>
      <c r="AJ1315" s="52"/>
      <c r="AK1315" s="52"/>
      <c r="AL1315" s="52"/>
      <c r="AM1315" s="52"/>
      <c r="AN1315" s="52"/>
      <c r="AO1315" s="52"/>
      <c r="AP1315" s="52"/>
      <c r="AQ1315" s="52"/>
      <c r="AR1315" s="52"/>
      <c r="AS1315" s="52"/>
      <c r="AT1315" s="52"/>
      <c r="AU1315" s="52"/>
      <c r="AV1315" s="52"/>
      <c r="AW1315" s="52"/>
      <c r="AX1315" s="52"/>
      <c r="AY1315" s="52"/>
      <c r="AZ1315" s="52"/>
      <c r="BA1315" s="52"/>
      <c r="BB1315" s="52"/>
      <c r="BC1315" s="52"/>
      <c r="BD1315" s="52"/>
      <c r="BE1315" s="52"/>
      <c r="BF1315" s="52"/>
      <c r="BG1315" s="52"/>
      <c r="BH1315" s="52"/>
    </row>
    <row r="1316" spans="1:60" outlineLevel="1" x14ac:dyDescent="0.2">
      <c r="A1316" s="31"/>
      <c r="B1316" s="32"/>
      <c r="C1316" s="294" t="s">
        <v>1287</v>
      </c>
      <c r="D1316" s="295"/>
      <c r="E1316" s="295"/>
      <c r="F1316" s="295"/>
      <c r="G1316" s="29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52"/>
      <c r="Z1316" s="52"/>
      <c r="AA1316" s="52"/>
      <c r="AB1316" s="52"/>
      <c r="AC1316" s="52"/>
      <c r="AD1316" s="52"/>
      <c r="AE1316" s="52"/>
      <c r="AF1316" s="52"/>
      <c r="AG1316" s="52" t="s">
        <v>642</v>
      </c>
      <c r="AH1316" s="52"/>
      <c r="AI1316" s="52"/>
      <c r="AJ1316" s="52"/>
      <c r="AK1316" s="52"/>
      <c r="AL1316" s="52"/>
      <c r="AM1316" s="52"/>
      <c r="AN1316" s="52"/>
      <c r="AO1316" s="52"/>
      <c r="AP1316" s="52"/>
      <c r="AQ1316" s="52"/>
      <c r="AR1316" s="52"/>
      <c r="AS1316" s="52"/>
      <c r="AT1316" s="52"/>
      <c r="AU1316" s="52"/>
      <c r="AV1316" s="52"/>
      <c r="AW1316" s="52"/>
      <c r="AX1316" s="52"/>
      <c r="AY1316" s="52"/>
      <c r="AZ1316" s="52"/>
      <c r="BA1316" s="52"/>
      <c r="BB1316" s="52"/>
      <c r="BC1316" s="52"/>
      <c r="BD1316" s="52"/>
      <c r="BE1316" s="52"/>
      <c r="BF1316" s="52"/>
      <c r="BG1316" s="52"/>
      <c r="BH1316" s="52"/>
    </row>
    <row r="1317" spans="1:60" outlineLevel="1" x14ac:dyDescent="0.2">
      <c r="A1317" s="31"/>
      <c r="B1317" s="32"/>
      <c r="C1317" s="294" t="s">
        <v>1288</v>
      </c>
      <c r="D1317" s="295"/>
      <c r="E1317" s="295"/>
      <c r="F1317" s="295"/>
      <c r="G1317" s="29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52"/>
      <c r="Z1317" s="52"/>
      <c r="AA1317" s="52"/>
      <c r="AB1317" s="52"/>
      <c r="AC1317" s="52"/>
      <c r="AD1317" s="52"/>
      <c r="AE1317" s="52"/>
      <c r="AF1317" s="52"/>
      <c r="AG1317" s="52" t="s">
        <v>642</v>
      </c>
      <c r="AH1317" s="52"/>
      <c r="AI1317" s="52"/>
      <c r="AJ1317" s="52"/>
      <c r="AK1317" s="52"/>
      <c r="AL1317" s="52"/>
      <c r="AM1317" s="52"/>
      <c r="AN1317" s="52"/>
      <c r="AO1317" s="52"/>
      <c r="AP1317" s="52"/>
      <c r="AQ1317" s="52"/>
      <c r="AR1317" s="52"/>
      <c r="AS1317" s="52"/>
      <c r="AT1317" s="52"/>
      <c r="AU1317" s="52"/>
      <c r="AV1317" s="52"/>
      <c r="AW1317" s="52"/>
      <c r="AX1317" s="52"/>
      <c r="AY1317" s="52"/>
      <c r="AZ1317" s="52"/>
      <c r="BA1317" s="52"/>
      <c r="BB1317" s="52"/>
      <c r="BC1317" s="52"/>
      <c r="BD1317" s="52"/>
      <c r="BE1317" s="52"/>
      <c r="BF1317" s="52"/>
      <c r="BG1317" s="52"/>
      <c r="BH1317" s="52"/>
    </row>
    <row r="1318" spans="1:60" outlineLevel="1" x14ac:dyDescent="0.2">
      <c r="A1318" s="31"/>
      <c r="B1318" s="32"/>
      <c r="C1318" s="294" t="s">
        <v>1305</v>
      </c>
      <c r="D1318" s="295"/>
      <c r="E1318" s="295"/>
      <c r="F1318" s="295"/>
      <c r="G1318" s="29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52"/>
      <c r="Z1318" s="52"/>
      <c r="AA1318" s="52"/>
      <c r="AB1318" s="52"/>
      <c r="AC1318" s="52"/>
      <c r="AD1318" s="52"/>
      <c r="AE1318" s="52"/>
      <c r="AF1318" s="52"/>
      <c r="AG1318" s="52" t="s">
        <v>642</v>
      </c>
      <c r="AH1318" s="52"/>
      <c r="AI1318" s="52"/>
      <c r="AJ1318" s="52"/>
      <c r="AK1318" s="52"/>
      <c r="AL1318" s="52"/>
      <c r="AM1318" s="52"/>
      <c r="AN1318" s="52"/>
      <c r="AO1318" s="52"/>
      <c r="AP1318" s="52"/>
      <c r="AQ1318" s="52"/>
      <c r="AR1318" s="52"/>
      <c r="AS1318" s="52"/>
      <c r="AT1318" s="52"/>
      <c r="AU1318" s="52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2"/>
    </row>
    <row r="1319" spans="1:60" outlineLevel="1" x14ac:dyDescent="0.2">
      <c r="A1319" s="31"/>
      <c r="B1319" s="32"/>
      <c r="C1319" s="294" t="s">
        <v>1291</v>
      </c>
      <c r="D1319" s="295"/>
      <c r="E1319" s="295"/>
      <c r="F1319" s="295"/>
      <c r="G1319" s="29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52"/>
      <c r="Z1319" s="52"/>
      <c r="AA1319" s="52"/>
      <c r="AB1319" s="52"/>
      <c r="AC1319" s="52"/>
      <c r="AD1319" s="52"/>
      <c r="AE1319" s="52"/>
      <c r="AF1319" s="52"/>
      <c r="AG1319" s="52" t="s">
        <v>642</v>
      </c>
      <c r="AH1319" s="52"/>
      <c r="AI1319" s="52"/>
      <c r="AJ1319" s="52"/>
      <c r="AK1319" s="52"/>
      <c r="AL1319" s="52"/>
      <c r="AM1319" s="52"/>
      <c r="AN1319" s="52"/>
      <c r="AO1319" s="52"/>
      <c r="AP1319" s="52"/>
      <c r="AQ1319" s="52"/>
      <c r="AR1319" s="52"/>
      <c r="AS1319" s="52"/>
      <c r="AT1319" s="52"/>
      <c r="AU1319" s="52"/>
      <c r="AV1319" s="52"/>
      <c r="AW1319" s="52"/>
      <c r="AX1319" s="52"/>
      <c r="AY1319" s="52"/>
      <c r="AZ1319" s="52"/>
      <c r="BA1319" s="52"/>
      <c r="BB1319" s="52"/>
      <c r="BC1319" s="52"/>
      <c r="BD1319" s="52"/>
      <c r="BE1319" s="52"/>
      <c r="BF1319" s="52"/>
      <c r="BG1319" s="52"/>
      <c r="BH1319" s="52"/>
    </row>
    <row r="1320" spans="1:60" outlineLevel="1" x14ac:dyDescent="0.2">
      <c r="A1320" s="31"/>
      <c r="B1320" s="32"/>
      <c r="C1320" s="294" t="s">
        <v>1292</v>
      </c>
      <c r="D1320" s="295"/>
      <c r="E1320" s="295"/>
      <c r="F1320" s="295"/>
      <c r="G1320" s="29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52"/>
      <c r="Z1320" s="52"/>
      <c r="AA1320" s="52"/>
      <c r="AB1320" s="52"/>
      <c r="AC1320" s="52"/>
      <c r="AD1320" s="52"/>
      <c r="AE1320" s="52"/>
      <c r="AF1320" s="52"/>
      <c r="AG1320" s="52" t="s">
        <v>642</v>
      </c>
      <c r="AH1320" s="52"/>
      <c r="AI1320" s="52"/>
      <c r="AJ1320" s="52"/>
      <c r="AK1320" s="52"/>
      <c r="AL1320" s="52"/>
      <c r="AM1320" s="52"/>
      <c r="AN1320" s="52"/>
      <c r="AO1320" s="52"/>
      <c r="AP1320" s="52"/>
      <c r="AQ1320" s="52"/>
      <c r="AR1320" s="52"/>
      <c r="AS1320" s="52"/>
      <c r="AT1320" s="52"/>
      <c r="AU1320" s="52"/>
      <c r="AV1320" s="52"/>
      <c r="AW1320" s="52"/>
      <c r="AX1320" s="52"/>
      <c r="AY1320" s="52"/>
      <c r="AZ1320" s="52"/>
      <c r="BA1320" s="52"/>
      <c r="BB1320" s="52"/>
      <c r="BC1320" s="52"/>
      <c r="BD1320" s="52"/>
      <c r="BE1320" s="52"/>
      <c r="BF1320" s="52"/>
      <c r="BG1320" s="52"/>
      <c r="BH1320" s="52"/>
    </row>
    <row r="1321" spans="1:60" outlineLevel="1" x14ac:dyDescent="0.2">
      <c r="A1321" s="31"/>
      <c r="B1321" s="32"/>
      <c r="C1321" s="294" t="s">
        <v>1293</v>
      </c>
      <c r="D1321" s="295"/>
      <c r="E1321" s="295"/>
      <c r="F1321" s="295"/>
      <c r="G1321" s="29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52"/>
      <c r="Z1321" s="52"/>
      <c r="AA1321" s="52"/>
      <c r="AB1321" s="52"/>
      <c r="AC1321" s="52"/>
      <c r="AD1321" s="52"/>
      <c r="AE1321" s="52"/>
      <c r="AF1321" s="52"/>
      <c r="AG1321" s="52" t="s">
        <v>642</v>
      </c>
      <c r="AH1321" s="52"/>
      <c r="AI1321" s="52"/>
      <c r="AJ1321" s="52"/>
      <c r="AK1321" s="52"/>
      <c r="AL1321" s="52"/>
      <c r="AM1321" s="52"/>
      <c r="AN1321" s="52"/>
      <c r="AO1321" s="52"/>
      <c r="AP1321" s="52"/>
      <c r="AQ1321" s="52"/>
      <c r="AR1321" s="52"/>
      <c r="AS1321" s="52"/>
      <c r="AT1321" s="52"/>
      <c r="AU1321" s="52"/>
      <c r="AV1321" s="52"/>
      <c r="AW1321" s="52"/>
      <c r="AX1321" s="52"/>
      <c r="AY1321" s="52"/>
      <c r="AZ1321" s="52"/>
      <c r="BA1321" s="52"/>
      <c r="BB1321" s="52"/>
      <c r="BC1321" s="52"/>
      <c r="BD1321" s="52"/>
      <c r="BE1321" s="52"/>
      <c r="BF1321" s="52"/>
      <c r="BG1321" s="52"/>
      <c r="BH1321" s="52"/>
    </row>
    <row r="1322" spans="1:60" outlineLevel="1" x14ac:dyDescent="0.2">
      <c r="A1322" s="31"/>
      <c r="B1322" s="32"/>
      <c r="C1322" s="294" t="s">
        <v>1294</v>
      </c>
      <c r="D1322" s="295"/>
      <c r="E1322" s="295"/>
      <c r="F1322" s="295"/>
      <c r="G1322" s="29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52"/>
      <c r="Z1322" s="52"/>
      <c r="AA1322" s="52"/>
      <c r="AB1322" s="52"/>
      <c r="AC1322" s="52"/>
      <c r="AD1322" s="52"/>
      <c r="AE1322" s="52"/>
      <c r="AF1322" s="52"/>
      <c r="AG1322" s="52" t="s">
        <v>642</v>
      </c>
      <c r="AH1322" s="52"/>
      <c r="AI1322" s="52"/>
      <c r="AJ1322" s="52"/>
      <c r="AK1322" s="52"/>
      <c r="AL1322" s="52"/>
      <c r="AM1322" s="52"/>
      <c r="AN1322" s="52"/>
      <c r="AO1322" s="52"/>
      <c r="AP1322" s="52"/>
      <c r="AQ1322" s="52"/>
      <c r="AR1322" s="52"/>
      <c r="AS1322" s="52"/>
      <c r="AT1322" s="52"/>
      <c r="AU1322" s="52"/>
      <c r="AV1322" s="52"/>
      <c r="AW1322" s="52"/>
      <c r="AX1322" s="52"/>
      <c r="AY1322" s="52"/>
      <c r="AZ1322" s="52"/>
      <c r="BA1322" s="52"/>
      <c r="BB1322" s="52"/>
      <c r="BC1322" s="52"/>
      <c r="BD1322" s="52"/>
      <c r="BE1322" s="52"/>
      <c r="BF1322" s="52"/>
      <c r="BG1322" s="52"/>
      <c r="BH1322" s="52"/>
    </row>
    <row r="1323" spans="1:60" outlineLevel="1" x14ac:dyDescent="0.2">
      <c r="A1323" s="31"/>
      <c r="B1323" s="32"/>
      <c r="C1323" s="294" t="s">
        <v>1295</v>
      </c>
      <c r="D1323" s="295"/>
      <c r="E1323" s="295"/>
      <c r="F1323" s="295"/>
      <c r="G1323" s="29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52"/>
      <c r="Z1323" s="52"/>
      <c r="AA1323" s="52"/>
      <c r="AB1323" s="52"/>
      <c r="AC1323" s="52"/>
      <c r="AD1323" s="52"/>
      <c r="AE1323" s="52"/>
      <c r="AF1323" s="52"/>
      <c r="AG1323" s="52" t="s">
        <v>642</v>
      </c>
      <c r="AH1323" s="52"/>
      <c r="AI1323" s="52"/>
      <c r="AJ1323" s="52"/>
      <c r="AK1323" s="52"/>
      <c r="AL1323" s="52"/>
      <c r="AM1323" s="52"/>
      <c r="AN1323" s="52"/>
      <c r="AO1323" s="52"/>
      <c r="AP1323" s="52"/>
      <c r="AQ1323" s="52"/>
      <c r="AR1323" s="52"/>
      <c r="AS1323" s="52"/>
      <c r="AT1323" s="52"/>
      <c r="AU1323" s="52"/>
      <c r="AV1323" s="52"/>
      <c r="AW1323" s="52"/>
      <c r="AX1323" s="52"/>
      <c r="AY1323" s="52"/>
      <c r="AZ1323" s="52"/>
      <c r="BA1323" s="52"/>
      <c r="BB1323" s="52"/>
      <c r="BC1323" s="52"/>
      <c r="BD1323" s="52"/>
      <c r="BE1323" s="52"/>
      <c r="BF1323" s="52"/>
      <c r="BG1323" s="52"/>
      <c r="BH1323" s="52"/>
    </row>
    <row r="1324" spans="1:60" outlineLevel="1" x14ac:dyDescent="0.2">
      <c r="A1324" s="31"/>
      <c r="B1324" s="32"/>
      <c r="C1324" s="294" t="s">
        <v>1296</v>
      </c>
      <c r="D1324" s="295"/>
      <c r="E1324" s="295"/>
      <c r="F1324" s="295"/>
      <c r="G1324" s="29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52"/>
      <c r="Z1324" s="52"/>
      <c r="AA1324" s="52"/>
      <c r="AB1324" s="52"/>
      <c r="AC1324" s="52"/>
      <c r="AD1324" s="52"/>
      <c r="AE1324" s="52"/>
      <c r="AF1324" s="52"/>
      <c r="AG1324" s="52" t="s">
        <v>642</v>
      </c>
      <c r="AH1324" s="52"/>
      <c r="AI1324" s="52"/>
      <c r="AJ1324" s="52"/>
      <c r="AK1324" s="52"/>
      <c r="AL1324" s="52"/>
      <c r="AM1324" s="52"/>
      <c r="AN1324" s="52"/>
      <c r="AO1324" s="52"/>
      <c r="AP1324" s="52"/>
      <c r="AQ1324" s="52"/>
      <c r="AR1324" s="52"/>
      <c r="AS1324" s="52"/>
      <c r="AT1324" s="52"/>
      <c r="AU1324" s="52"/>
      <c r="AV1324" s="52"/>
      <c r="AW1324" s="52"/>
      <c r="AX1324" s="52"/>
      <c r="AY1324" s="52"/>
      <c r="AZ1324" s="52"/>
      <c r="BA1324" s="52"/>
      <c r="BB1324" s="52"/>
      <c r="BC1324" s="52"/>
      <c r="BD1324" s="52"/>
      <c r="BE1324" s="52"/>
      <c r="BF1324" s="52"/>
      <c r="BG1324" s="52"/>
      <c r="BH1324" s="52"/>
    </row>
    <row r="1325" spans="1:60" outlineLevel="1" x14ac:dyDescent="0.2">
      <c r="A1325" s="31"/>
      <c r="B1325" s="32"/>
      <c r="C1325" s="294" t="s">
        <v>1297</v>
      </c>
      <c r="D1325" s="295"/>
      <c r="E1325" s="295"/>
      <c r="F1325" s="295"/>
      <c r="G1325" s="29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52"/>
      <c r="Z1325" s="52"/>
      <c r="AA1325" s="52"/>
      <c r="AB1325" s="52"/>
      <c r="AC1325" s="52"/>
      <c r="AD1325" s="52"/>
      <c r="AE1325" s="52"/>
      <c r="AF1325" s="52"/>
      <c r="AG1325" s="52" t="s">
        <v>642</v>
      </c>
      <c r="AH1325" s="52"/>
      <c r="AI1325" s="52"/>
      <c r="AJ1325" s="52"/>
      <c r="AK1325" s="52"/>
      <c r="AL1325" s="52"/>
      <c r="AM1325" s="52"/>
      <c r="AN1325" s="52"/>
      <c r="AO1325" s="52"/>
      <c r="AP1325" s="52"/>
      <c r="AQ1325" s="52"/>
      <c r="AR1325" s="52"/>
      <c r="AS1325" s="52"/>
      <c r="AT1325" s="52"/>
      <c r="AU1325" s="52"/>
      <c r="AV1325" s="52"/>
      <c r="AW1325" s="52"/>
      <c r="AX1325" s="52"/>
      <c r="AY1325" s="52"/>
      <c r="AZ1325" s="52"/>
      <c r="BA1325" s="52"/>
      <c r="BB1325" s="52"/>
      <c r="BC1325" s="52"/>
      <c r="BD1325" s="52"/>
      <c r="BE1325" s="52"/>
      <c r="BF1325" s="52"/>
      <c r="BG1325" s="52"/>
      <c r="BH1325" s="52"/>
    </row>
    <row r="1326" spans="1:60" outlineLevel="1" x14ac:dyDescent="0.2">
      <c r="A1326" s="31"/>
      <c r="B1326" s="32"/>
      <c r="C1326" s="230" t="s">
        <v>1256</v>
      </c>
      <c r="D1326" s="33"/>
      <c r="E1326" s="34">
        <v>1</v>
      </c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52"/>
      <c r="Z1326" s="52"/>
      <c r="AA1326" s="52"/>
      <c r="AB1326" s="52"/>
      <c r="AC1326" s="52"/>
      <c r="AD1326" s="52"/>
      <c r="AE1326" s="52"/>
      <c r="AF1326" s="52"/>
      <c r="AG1326" s="52" t="s">
        <v>358</v>
      </c>
      <c r="AH1326" s="52">
        <v>0</v>
      </c>
      <c r="AI1326" s="52"/>
      <c r="AJ1326" s="52"/>
      <c r="AK1326" s="52"/>
      <c r="AL1326" s="52"/>
      <c r="AM1326" s="52"/>
      <c r="AN1326" s="52"/>
      <c r="AO1326" s="52"/>
      <c r="AP1326" s="52"/>
      <c r="AQ1326" s="52"/>
      <c r="AR1326" s="52"/>
      <c r="AS1326" s="52"/>
      <c r="AT1326" s="52"/>
      <c r="AU1326" s="52"/>
      <c r="AV1326" s="52"/>
      <c r="AW1326" s="52"/>
      <c r="AX1326" s="52"/>
      <c r="AY1326" s="52"/>
      <c r="AZ1326" s="52"/>
      <c r="BA1326" s="52"/>
      <c r="BB1326" s="52"/>
      <c r="BC1326" s="52"/>
      <c r="BD1326" s="52"/>
      <c r="BE1326" s="52"/>
      <c r="BF1326" s="52"/>
      <c r="BG1326" s="52"/>
      <c r="BH1326" s="52"/>
    </row>
    <row r="1327" spans="1:60" outlineLevel="1" x14ac:dyDescent="0.2">
      <c r="A1327" s="24">
        <v>163</v>
      </c>
      <c r="B1327" s="25" t="s">
        <v>1306</v>
      </c>
      <c r="C1327" s="26" t="s">
        <v>1307</v>
      </c>
      <c r="D1327" s="27" t="s">
        <v>1275</v>
      </c>
      <c r="E1327" s="28">
        <v>1</v>
      </c>
      <c r="F1327" s="29"/>
      <c r="G1327" s="30">
        <f>ROUND(E1327*F1327,2)</f>
        <v>0</v>
      </c>
      <c r="H1327" s="29"/>
      <c r="I1327" s="30">
        <f>ROUND(E1327*H1327,2)</f>
        <v>0</v>
      </c>
      <c r="J1327" s="29"/>
      <c r="K1327" s="30">
        <f>ROUND(E1327*J1327,2)</f>
        <v>0</v>
      </c>
      <c r="L1327" s="30">
        <v>21</v>
      </c>
      <c r="M1327" s="30">
        <f>G1327*(1+L1327/100)</f>
        <v>0</v>
      </c>
      <c r="N1327" s="30">
        <v>0</v>
      </c>
      <c r="O1327" s="30">
        <f>ROUND(E1327*N1327,2)</f>
        <v>0</v>
      </c>
      <c r="P1327" s="30">
        <v>0</v>
      </c>
      <c r="Q1327" s="30">
        <f>ROUND(E1327*P1327,2)</f>
        <v>0</v>
      </c>
      <c r="R1327" s="30"/>
      <c r="S1327" s="30" t="s">
        <v>587</v>
      </c>
      <c r="T1327" s="49" t="s">
        <v>330</v>
      </c>
      <c r="U1327" s="35">
        <v>0</v>
      </c>
      <c r="V1327" s="35">
        <f>ROUND(E1327*U1327,2)</f>
        <v>0</v>
      </c>
      <c r="W1327" s="35"/>
      <c r="X1327" s="50"/>
      <c r="Y1327" s="52"/>
      <c r="Z1327" s="52"/>
      <c r="AA1327" s="52"/>
      <c r="AB1327" s="52"/>
      <c r="AC1327" s="52"/>
      <c r="AD1327" s="52"/>
      <c r="AE1327" s="52"/>
      <c r="AF1327" s="52"/>
      <c r="AG1327" s="52" t="s">
        <v>354</v>
      </c>
      <c r="AH1327" s="52"/>
      <c r="AI1327" s="52"/>
      <c r="AJ1327" s="52"/>
      <c r="AK1327" s="52"/>
      <c r="AL1327" s="52"/>
      <c r="AM1327" s="52"/>
      <c r="AN1327" s="52"/>
      <c r="AO1327" s="52"/>
      <c r="AP1327" s="52"/>
      <c r="AQ1327" s="52"/>
      <c r="AR1327" s="52"/>
      <c r="AS1327" s="52"/>
      <c r="AT1327" s="52"/>
      <c r="AU1327" s="52"/>
      <c r="AV1327" s="52"/>
      <c r="AW1327" s="52"/>
      <c r="AX1327" s="52"/>
      <c r="AY1327" s="52"/>
      <c r="AZ1327" s="52"/>
      <c r="BA1327" s="52"/>
      <c r="BB1327" s="52"/>
      <c r="BC1327" s="52"/>
      <c r="BD1327" s="52"/>
      <c r="BE1327" s="52"/>
      <c r="BF1327" s="52"/>
      <c r="BG1327" s="52"/>
      <c r="BH1327" s="52"/>
    </row>
    <row r="1328" spans="1:60" outlineLevel="1" x14ac:dyDescent="0.2">
      <c r="A1328" s="31"/>
      <c r="B1328" s="32"/>
      <c r="C1328" s="292" t="s">
        <v>1308</v>
      </c>
      <c r="D1328" s="293"/>
      <c r="E1328" s="293"/>
      <c r="F1328" s="293"/>
      <c r="G1328" s="293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52"/>
      <c r="Z1328" s="52"/>
      <c r="AA1328" s="52"/>
      <c r="AB1328" s="52"/>
      <c r="AC1328" s="52"/>
      <c r="AD1328" s="52"/>
      <c r="AE1328" s="52"/>
      <c r="AF1328" s="52"/>
      <c r="AG1328" s="52" t="s">
        <v>642</v>
      </c>
      <c r="AH1328" s="52"/>
      <c r="AI1328" s="52"/>
      <c r="AJ1328" s="52"/>
      <c r="AK1328" s="52"/>
      <c r="AL1328" s="52"/>
      <c r="AM1328" s="52"/>
      <c r="AN1328" s="52"/>
      <c r="AO1328" s="52"/>
      <c r="AP1328" s="52"/>
      <c r="AQ1328" s="52"/>
      <c r="AR1328" s="52"/>
      <c r="AS1328" s="52"/>
      <c r="AT1328" s="52"/>
      <c r="AU1328" s="52"/>
      <c r="AV1328" s="52"/>
      <c r="AW1328" s="52"/>
      <c r="AX1328" s="52"/>
      <c r="AY1328" s="52"/>
      <c r="AZ1328" s="52"/>
      <c r="BA1328" s="52"/>
      <c r="BB1328" s="52"/>
      <c r="BC1328" s="52"/>
      <c r="BD1328" s="52"/>
      <c r="BE1328" s="52"/>
      <c r="BF1328" s="52"/>
      <c r="BG1328" s="52"/>
      <c r="BH1328" s="52"/>
    </row>
    <row r="1329" spans="1:60" outlineLevel="1" x14ac:dyDescent="0.2">
      <c r="A1329" s="31"/>
      <c r="B1329" s="32"/>
      <c r="C1329" s="294" t="s">
        <v>1309</v>
      </c>
      <c r="D1329" s="295"/>
      <c r="E1329" s="295"/>
      <c r="F1329" s="295"/>
      <c r="G1329" s="29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52"/>
      <c r="Z1329" s="52"/>
      <c r="AA1329" s="52"/>
      <c r="AB1329" s="52"/>
      <c r="AC1329" s="52"/>
      <c r="AD1329" s="52"/>
      <c r="AE1329" s="52"/>
      <c r="AF1329" s="52"/>
      <c r="AG1329" s="52" t="s">
        <v>642</v>
      </c>
      <c r="AH1329" s="52"/>
      <c r="AI1329" s="52"/>
      <c r="AJ1329" s="52"/>
      <c r="AK1329" s="52"/>
      <c r="AL1329" s="52"/>
      <c r="AM1329" s="52"/>
      <c r="AN1329" s="52"/>
      <c r="AO1329" s="52"/>
      <c r="AP1329" s="52"/>
      <c r="AQ1329" s="52"/>
      <c r="AR1329" s="52"/>
      <c r="AS1329" s="52"/>
      <c r="AT1329" s="52"/>
      <c r="AU1329" s="52"/>
      <c r="AV1329" s="52"/>
      <c r="AW1329" s="52"/>
      <c r="AX1329" s="52"/>
      <c r="AY1329" s="52"/>
      <c r="AZ1329" s="52"/>
      <c r="BA1329" s="52"/>
      <c r="BB1329" s="52"/>
      <c r="BC1329" s="52"/>
      <c r="BD1329" s="52"/>
      <c r="BE1329" s="52"/>
      <c r="BF1329" s="52"/>
      <c r="BG1329" s="52"/>
      <c r="BH1329" s="52"/>
    </row>
    <row r="1330" spans="1:60" outlineLevel="1" x14ac:dyDescent="0.2">
      <c r="A1330" s="31"/>
      <c r="B1330" s="32"/>
      <c r="C1330" s="294" t="s">
        <v>1310</v>
      </c>
      <c r="D1330" s="295"/>
      <c r="E1330" s="295"/>
      <c r="F1330" s="295"/>
      <c r="G1330" s="29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52"/>
      <c r="Z1330" s="52"/>
      <c r="AA1330" s="52"/>
      <c r="AB1330" s="52"/>
      <c r="AC1330" s="52"/>
      <c r="AD1330" s="52"/>
      <c r="AE1330" s="52"/>
      <c r="AF1330" s="52"/>
      <c r="AG1330" s="52" t="s">
        <v>642</v>
      </c>
      <c r="AH1330" s="52"/>
      <c r="AI1330" s="52"/>
      <c r="AJ1330" s="52"/>
      <c r="AK1330" s="52"/>
      <c r="AL1330" s="52"/>
      <c r="AM1330" s="52"/>
      <c r="AN1330" s="52"/>
      <c r="AO1330" s="52"/>
      <c r="AP1330" s="52"/>
      <c r="AQ1330" s="52"/>
      <c r="AR1330" s="52"/>
      <c r="AS1330" s="52"/>
      <c r="AT1330" s="52"/>
      <c r="AU1330" s="52"/>
      <c r="AV1330" s="52"/>
      <c r="AW1330" s="52"/>
      <c r="AX1330" s="52"/>
      <c r="AY1330" s="52"/>
      <c r="AZ1330" s="52"/>
      <c r="BA1330" s="52"/>
      <c r="BB1330" s="52"/>
      <c r="BC1330" s="52"/>
      <c r="BD1330" s="52"/>
      <c r="BE1330" s="52"/>
      <c r="BF1330" s="52"/>
      <c r="BG1330" s="52"/>
      <c r="BH1330" s="52"/>
    </row>
    <row r="1331" spans="1:60" outlineLevel="1" x14ac:dyDescent="0.2">
      <c r="A1331" s="31"/>
      <c r="B1331" s="32"/>
      <c r="C1331" s="294" t="s">
        <v>1311</v>
      </c>
      <c r="D1331" s="295"/>
      <c r="E1331" s="295"/>
      <c r="F1331" s="295"/>
      <c r="G1331" s="29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52"/>
      <c r="Z1331" s="52"/>
      <c r="AA1331" s="52"/>
      <c r="AB1331" s="52"/>
      <c r="AC1331" s="52"/>
      <c r="AD1331" s="52"/>
      <c r="AE1331" s="52"/>
      <c r="AF1331" s="52"/>
      <c r="AG1331" s="52" t="s">
        <v>642</v>
      </c>
      <c r="AH1331" s="52"/>
      <c r="AI1331" s="52"/>
      <c r="AJ1331" s="52"/>
      <c r="AK1331" s="52"/>
      <c r="AL1331" s="52"/>
      <c r="AM1331" s="52"/>
      <c r="AN1331" s="52"/>
      <c r="AO1331" s="52"/>
      <c r="AP1331" s="52"/>
      <c r="AQ1331" s="52"/>
      <c r="AR1331" s="52"/>
      <c r="AS1331" s="52"/>
      <c r="AT1331" s="52"/>
      <c r="AU1331" s="52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2"/>
    </row>
    <row r="1332" spans="1:60" outlineLevel="1" x14ac:dyDescent="0.2">
      <c r="A1332" s="31"/>
      <c r="B1332" s="32"/>
      <c r="C1332" s="294" t="s">
        <v>1312</v>
      </c>
      <c r="D1332" s="295"/>
      <c r="E1332" s="295"/>
      <c r="F1332" s="295"/>
      <c r="G1332" s="29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52"/>
      <c r="Z1332" s="52"/>
      <c r="AA1332" s="52"/>
      <c r="AB1332" s="52"/>
      <c r="AC1332" s="52"/>
      <c r="AD1332" s="52"/>
      <c r="AE1332" s="52"/>
      <c r="AF1332" s="52"/>
      <c r="AG1332" s="52" t="s">
        <v>642</v>
      </c>
      <c r="AH1332" s="52"/>
      <c r="AI1332" s="52"/>
      <c r="AJ1332" s="52"/>
      <c r="AK1332" s="52"/>
      <c r="AL1332" s="52"/>
      <c r="AM1332" s="52"/>
      <c r="AN1332" s="52"/>
      <c r="AO1332" s="52"/>
      <c r="AP1332" s="52"/>
      <c r="AQ1332" s="52"/>
      <c r="AR1332" s="52"/>
      <c r="AS1332" s="52"/>
      <c r="AT1332" s="52"/>
      <c r="AU1332" s="52"/>
      <c r="AV1332" s="52"/>
      <c r="AW1332" s="52"/>
      <c r="AX1332" s="52"/>
      <c r="AY1332" s="52"/>
      <c r="AZ1332" s="52"/>
      <c r="BA1332" s="52"/>
      <c r="BB1332" s="52"/>
      <c r="BC1332" s="52"/>
      <c r="BD1332" s="52"/>
      <c r="BE1332" s="52"/>
      <c r="BF1332" s="52"/>
      <c r="BG1332" s="52"/>
      <c r="BH1332" s="52"/>
    </row>
    <row r="1333" spans="1:60" outlineLevel="1" x14ac:dyDescent="0.2">
      <c r="A1333" s="31"/>
      <c r="B1333" s="32"/>
      <c r="C1333" s="294" t="s">
        <v>1313</v>
      </c>
      <c r="D1333" s="295"/>
      <c r="E1333" s="295"/>
      <c r="F1333" s="295"/>
      <c r="G1333" s="29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52"/>
      <c r="Z1333" s="52"/>
      <c r="AA1333" s="52"/>
      <c r="AB1333" s="52"/>
      <c r="AC1333" s="52"/>
      <c r="AD1333" s="52"/>
      <c r="AE1333" s="52"/>
      <c r="AF1333" s="52"/>
      <c r="AG1333" s="52" t="s">
        <v>642</v>
      </c>
      <c r="AH1333" s="52"/>
      <c r="AI1333" s="52"/>
      <c r="AJ1333" s="52"/>
      <c r="AK1333" s="52"/>
      <c r="AL1333" s="52"/>
      <c r="AM1333" s="52"/>
      <c r="AN1333" s="52"/>
      <c r="AO1333" s="52"/>
      <c r="AP1333" s="52"/>
      <c r="AQ1333" s="52"/>
      <c r="AR1333" s="52"/>
      <c r="AS1333" s="52"/>
      <c r="AT1333" s="52"/>
      <c r="AU1333" s="52"/>
      <c r="AV1333" s="52"/>
      <c r="AW1333" s="52"/>
      <c r="AX1333" s="52"/>
      <c r="AY1333" s="52"/>
      <c r="AZ1333" s="52"/>
      <c r="BA1333" s="52"/>
      <c r="BB1333" s="52"/>
      <c r="BC1333" s="52"/>
      <c r="BD1333" s="52"/>
      <c r="BE1333" s="52"/>
      <c r="BF1333" s="52"/>
      <c r="BG1333" s="52"/>
      <c r="BH1333" s="52"/>
    </row>
    <row r="1334" spans="1:60" outlineLevel="1" x14ac:dyDescent="0.2">
      <c r="A1334" s="31"/>
      <c r="B1334" s="32"/>
      <c r="C1334" s="294" t="s">
        <v>1314</v>
      </c>
      <c r="D1334" s="295"/>
      <c r="E1334" s="295"/>
      <c r="F1334" s="295"/>
      <c r="G1334" s="29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52"/>
      <c r="Z1334" s="52"/>
      <c r="AA1334" s="52"/>
      <c r="AB1334" s="52"/>
      <c r="AC1334" s="52"/>
      <c r="AD1334" s="52"/>
      <c r="AE1334" s="52"/>
      <c r="AF1334" s="52"/>
      <c r="AG1334" s="52" t="s">
        <v>642</v>
      </c>
      <c r="AH1334" s="52"/>
      <c r="AI1334" s="52"/>
      <c r="AJ1334" s="52"/>
      <c r="AK1334" s="52"/>
      <c r="AL1334" s="52"/>
      <c r="AM1334" s="52"/>
      <c r="AN1334" s="52"/>
      <c r="AO1334" s="52"/>
      <c r="AP1334" s="52"/>
      <c r="AQ1334" s="52"/>
      <c r="AR1334" s="52"/>
      <c r="AS1334" s="52"/>
      <c r="AT1334" s="52"/>
      <c r="AU1334" s="52"/>
      <c r="AV1334" s="52"/>
      <c r="AW1334" s="52"/>
      <c r="AX1334" s="52"/>
      <c r="AY1334" s="52"/>
      <c r="AZ1334" s="52"/>
      <c r="BA1334" s="52"/>
      <c r="BB1334" s="52"/>
      <c r="BC1334" s="52"/>
      <c r="BD1334" s="52"/>
      <c r="BE1334" s="52"/>
      <c r="BF1334" s="52"/>
      <c r="BG1334" s="52"/>
      <c r="BH1334" s="52"/>
    </row>
    <row r="1335" spans="1:60" outlineLevel="1" x14ac:dyDescent="0.2">
      <c r="A1335" s="31"/>
      <c r="B1335" s="32"/>
      <c r="C1335" s="294" t="s">
        <v>1315</v>
      </c>
      <c r="D1335" s="295"/>
      <c r="E1335" s="295"/>
      <c r="F1335" s="295"/>
      <c r="G1335" s="29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52"/>
      <c r="Z1335" s="52"/>
      <c r="AA1335" s="52"/>
      <c r="AB1335" s="52"/>
      <c r="AC1335" s="52"/>
      <c r="AD1335" s="52"/>
      <c r="AE1335" s="52"/>
      <c r="AF1335" s="52"/>
      <c r="AG1335" s="52" t="s">
        <v>642</v>
      </c>
      <c r="AH1335" s="52"/>
      <c r="AI1335" s="52"/>
      <c r="AJ1335" s="52"/>
      <c r="AK1335" s="52"/>
      <c r="AL1335" s="52"/>
      <c r="AM1335" s="52"/>
      <c r="AN1335" s="52"/>
      <c r="AO1335" s="52"/>
      <c r="AP1335" s="52"/>
      <c r="AQ1335" s="52"/>
      <c r="AR1335" s="52"/>
      <c r="AS1335" s="52"/>
      <c r="AT1335" s="52"/>
      <c r="AU1335" s="52"/>
      <c r="AV1335" s="52"/>
      <c r="AW1335" s="52"/>
      <c r="AX1335" s="52"/>
      <c r="AY1335" s="52"/>
      <c r="AZ1335" s="52"/>
      <c r="BA1335" s="52"/>
      <c r="BB1335" s="52"/>
      <c r="BC1335" s="52"/>
      <c r="BD1335" s="52"/>
      <c r="BE1335" s="52"/>
      <c r="BF1335" s="52"/>
      <c r="BG1335" s="52"/>
      <c r="BH1335" s="52"/>
    </row>
    <row r="1336" spans="1:60" outlineLevel="1" x14ac:dyDescent="0.2">
      <c r="A1336" s="31"/>
      <c r="B1336" s="32"/>
      <c r="C1336" s="294" t="s">
        <v>1316</v>
      </c>
      <c r="D1336" s="295"/>
      <c r="E1336" s="295"/>
      <c r="F1336" s="295"/>
      <c r="G1336" s="295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52"/>
      <c r="Z1336" s="52"/>
      <c r="AA1336" s="52"/>
      <c r="AB1336" s="52"/>
      <c r="AC1336" s="52"/>
      <c r="AD1336" s="52"/>
      <c r="AE1336" s="52"/>
      <c r="AF1336" s="52"/>
      <c r="AG1336" s="52" t="s">
        <v>642</v>
      </c>
      <c r="AH1336" s="52"/>
      <c r="AI1336" s="52"/>
      <c r="AJ1336" s="52"/>
      <c r="AK1336" s="52"/>
      <c r="AL1336" s="52"/>
      <c r="AM1336" s="52"/>
      <c r="AN1336" s="52"/>
      <c r="AO1336" s="52"/>
      <c r="AP1336" s="52"/>
      <c r="AQ1336" s="52"/>
      <c r="AR1336" s="52"/>
      <c r="AS1336" s="52"/>
      <c r="AT1336" s="52"/>
      <c r="AU1336" s="52"/>
      <c r="AV1336" s="52"/>
      <c r="AW1336" s="52"/>
      <c r="AX1336" s="52"/>
      <c r="AY1336" s="52"/>
      <c r="AZ1336" s="52"/>
      <c r="BA1336" s="52"/>
      <c r="BB1336" s="52"/>
      <c r="BC1336" s="52"/>
      <c r="BD1336" s="52"/>
      <c r="BE1336" s="52"/>
      <c r="BF1336" s="52"/>
      <c r="BG1336" s="52"/>
      <c r="BH1336" s="52"/>
    </row>
    <row r="1337" spans="1:60" outlineLevel="1" x14ac:dyDescent="0.2">
      <c r="A1337" s="31"/>
      <c r="B1337" s="32"/>
      <c r="C1337" s="54" t="s">
        <v>492</v>
      </c>
      <c r="D1337" s="55"/>
      <c r="E1337" s="56"/>
      <c r="F1337" s="57"/>
      <c r="G1337" s="57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52"/>
      <c r="Z1337" s="52"/>
      <c r="AA1337" s="52"/>
      <c r="AB1337" s="52"/>
      <c r="AC1337" s="52"/>
      <c r="AD1337" s="52"/>
      <c r="AE1337" s="52"/>
      <c r="AF1337" s="52"/>
      <c r="AG1337" s="52" t="s">
        <v>642</v>
      </c>
      <c r="AH1337" s="52"/>
      <c r="AI1337" s="52"/>
      <c r="AJ1337" s="52"/>
      <c r="AK1337" s="52"/>
      <c r="AL1337" s="52"/>
      <c r="AM1337" s="52"/>
      <c r="AN1337" s="52"/>
      <c r="AO1337" s="52"/>
      <c r="AP1337" s="52"/>
      <c r="AQ1337" s="52"/>
      <c r="AR1337" s="52"/>
      <c r="AS1337" s="52"/>
      <c r="AT1337" s="52"/>
      <c r="AU1337" s="52"/>
      <c r="AV1337" s="52"/>
      <c r="AW1337" s="52"/>
      <c r="AX1337" s="52"/>
      <c r="AY1337" s="52"/>
      <c r="AZ1337" s="52"/>
      <c r="BA1337" s="52"/>
      <c r="BB1337" s="52"/>
      <c r="BC1337" s="52"/>
      <c r="BD1337" s="52"/>
      <c r="BE1337" s="52"/>
      <c r="BF1337" s="52"/>
      <c r="BG1337" s="52"/>
      <c r="BH1337" s="52"/>
    </row>
    <row r="1338" spans="1:60" outlineLevel="1" x14ac:dyDescent="0.2">
      <c r="A1338" s="31"/>
      <c r="B1338" s="32"/>
      <c r="C1338" s="294" t="s">
        <v>1317</v>
      </c>
      <c r="D1338" s="295"/>
      <c r="E1338" s="295"/>
      <c r="F1338" s="295"/>
      <c r="G1338" s="29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52"/>
      <c r="Z1338" s="52"/>
      <c r="AA1338" s="52"/>
      <c r="AB1338" s="52"/>
      <c r="AC1338" s="52"/>
      <c r="AD1338" s="52"/>
      <c r="AE1338" s="52"/>
      <c r="AF1338" s="52"/>
      <c r="AG1338" s="52" t="s">
        <v>642</v>
      </c>
      <c r="AH1338" s="52"/>
      <c r="AI1338" s="52"/>
      <c r="AJ1338" s="52"/>
      <c r="AK1338" s="52"/>
      <c r="AL1338" s="52"/>
      <c r="AM1338" s="52"/>
      <c r="AN1338" s="52"/>
      <c r="AO1338" s="52"/>
      <c r="AP1338" s="52"/>
      <c r="AQ1338" s="52"/>
      <c r="AR1338" s="52"/>
      <c r="AS1338" s="52"/>
      <c r="AT1338" s="52"/>
      <c r="AU1338" s="52"/>
      <c r="AV1338" s="52"/>
      <c r="AW1338" s="52"/>
      <c r="AX1338" s="52"/>
      <c r="AY1338" s="52"/>
      <c r="AZ1338" s="52"/>
      <c r="BA1338" s="52"/>
      <c r="BB1338" s="52"/>
      <c r="BC1338" s="52"/>
      <c r="BD1338" s="52"/>
      <c r="BE1338" s="52"/>
      <c r="BF1338" s="52"/>
      <c r="BG1338" s="52"/>
      <c r="BH1338" s="52"/>
    </row>
    <row r="1339" spans="1:60" outlineLevel="1" x14ac:dyDescent="0.2">
      <c r="A1339" s="31"/>
      <c r="B1339" s="32"/>
      <c r="C1339" s="294" t="s">
        <v>1318</v>
      </c>
      <c r="D1339" s="295"/>
      <c r="E1339" s="295"/>
      <c r="F1339" s="295"/>
      <c r="G1339" s="29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52"/>
      <c r="Z1339" s="52"/>
      <c r="AA1339" s="52"/>
      <c r="AB1339" s="52"/>
      <c r="AC1339" s="52"/>
      <c r="AD1339" s="52"/>
      <c r="AE1339" s="52"/>
      <c r="AF1339" s="52"/>
      <c r="AG1339" s="52" t="s">
        <v>642</v>
      </c>
      <c r="AH1339" s="52"/>
      <c r="AI1339" s="52"/>
      <c r="AJ1339" s="52"/>
      <c r="AK1339" s="52"/>
      <c r="AL1339" s="52"/>
      <c r="AM1339" s="52"/>
      <c r="AN1339" s="52"/>
      <c r="AO1339" s="52"/>
      <c r="AP1339" s="52"/>
      <c r="AQ1339" s="52"/>
      <c r="AR1339" s="52"/>
      <c r="AS1339" s="52"/>
      <c r="AT1339" s="52"/>
      <c r="AU1339" s="52"/>
      <c r="AV1339" s="52"/>
      <c r="AW1339" s="52"/>
      <c r="AX1339" s="52"/>
      <c r="AY1339" s="52"/>
      <c r="AZ1339" s="52"/>
      <c r="BA1339" s="52"/>
      <c r="BB1339" s="52"/>
      <c r="BC1339" s="52"/>
      <c r="BD1339" s="52"/>
      <c r="BE1339" s="52"/>
      <c r="BF1339" s="52"/>
      <c r="BG1339" s="52"/>
      <c r="BH1339" s="52"/>
    </row>
    <row r="1340" spans="1:60" outlineLevel="1" x14ac:dyDescent="0.2">
      <c r="A1340" s="31"/>
      <c r="B1340" s="32"/>
      <c r="C1340" s="294" t="s">
        <v>1319</v>
      </c>
      <c r="D1340" s="295"/>
      <c r="E1340" s="295"/>
      <c r="F1340" s="295"/>
      <c r="G1340" s="29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52"/>
      <c r="Z1340" s="52"/>
      <c r="AA1340" s="52"/>
      <c r="AB1340" s="52"/>
      <c r="AC1340" s="52"/>
      <c r="AD1340" s="52"/>
      <c r="AE1340" s="52"/>
      <c r="AF1340" s="52"/>
      <c r="AG1340" s="52" t="s">
        <v>642</v>
      </c>
      <c r="AH1340" s="52"/>
      <c r="AI1340" s="52"/>
      <c r="AJ1340" s="52"/>
      <c r="AK1340" s="52"/>
      <c r="AL1340" s="52"/>
      <c r="AM1340" s="52"/>
      <c r="AN1340" s="52"/>
      <c r="AO1340" s="52"/>
      <c r="AP1340" s="52"/>
      <c r="AQ1340" s="52"/>
      <c r="AR1340" s="52"/>
      <c r="AS1340" s="52"/>
      <c r="AT1340" s="52"/>
      <c r="AU1340" s="52"/>
      <c r="AV1340" s="52"/>
      <c r="AW1340" s="52"/>
      <c r="AX1340" s="52"/>
      <c r="AY1340" s="52"/>
      <c r="AZ1340" s="52"/>
      <c r="BA1340" s="52"/>
      <c r="BB1340" s="52"/>
      <c r="BC1340" s="52"/>
      <c r="BD1340" s="52"/>
      <c r="BE1340" s="52"/>
      <c r="BF1340" s="52"/>
      <c r="BG1340" s="52"/>
      <c r="BH1340" s="52"/>
    </row>
    <row r="1341" spans="1:60" outlineLevel="1" x14ac:dyDescent="0.2">
      <c r="A1341" s="31"/>
      <c r="B1341" s="32"/>
      <c r="C1341" s="294" t="s">
        <v>1320</v>
      </c>
      <c r="D1341" s="295"/>
      <c r="E1341" s="295"/>
      <c r="F1341" s="295"/>
      <c r="G1341" s="29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52"/>
      <c r="Z1341" s="52"/>
      <c r="AA1341" s="52"/>
      <c r="AB1341" s="52"/>
      <c r="AC1341" s="52"/>
      <c r="AD1341" s="52"/>
      <c r="AE1341" s="52"/>
      <c r="AF1341" s="52"/>
      <c r="AG1341" s="52" t="s">
        <v>642</v>
      </c>
      <c r="AH1341" s="52"/>
      <c r="AI1341" s="52"/>
      <c r="AJ1341" s="52"/>
      <c r="AK1341" s="52"/>
      <c r="AL1341" s="52"/>
      <c r="AM1341" s="52"/>
      <c r="AN1341" s="52"/>
      <c r="AO1341" s="52"/>
      <c r="AP1341" s="52"/>
      <c r="AQ1341" s="52"/>
      <c r="AR1341" s="52"/>
      <c r="AS1341" s="52"/>
      <c r="AT1341" s="52"/>
      <c r="AU1341" s="52"/>
      <c r="AV1341" s="52"/>
      <c r="AW1341" s="52"/>
      <c r="AX1341" s="52"/>
      <c r="AY1341" s="52"/>
      <c r="AZ1341" s="52"/>
      <c r="BA1341" s="52"/>
      <c r="BB1341" s="52"/>
      <c r="BC1341" s="52"/>
      <c r="BD1341" s="52"/>
      <c r="BE1341" s="52"/>
      <c r="BF1341" s="52"/>
      <c r="BG1341" s="52"/>
      <c r="BH1341" s="52"/>
    </row>
    <row r="1342" spans="1:60" outlineLevel="1" x14ac:dyDescent="0.2">
      <c r="A1342" s="31"/>
      <c r="B1342" s="32"/>
      <c r="C1342" s="230" t="s">
        <v>1256</v>
      </c>
      <c r="D1342" s="33"/>
      <c r="E1342" s="34">
        <v>1</v>
      </c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52"/>
      <c r="Z1342" s="52"/>
      <c r="AA1342" s="52"/>
      <c r="AB1342" s="52"/>
      <c r="AC1342" s="52"/>
      <c r="AD1342" s="52"/>
      <c r="AE1342" s="52"/>
      <c r="AF1342" s="52"/>
      <c r="AG1342" s="52" t="s">
        <v>358</v>
      </c>
      <c r="AH1342" s="52">
        <v>0</v>
      </c>
      <c r="AI1342" s="52"/>
      <c r="AJ1342" s="52"/>
      <c r="AK1342" s="52"/>
      <c r="AL1342" s="52"/>
      <c r="AM1342" s="52"/>
      <c r="AN1342" s="52"/>
      <c r="AO1342" s="52"/>
      <c r="AP1342" s="52"/>
      <c r="AQ1342" s="52"/>
      <c r="AR1342" s="52"/>
      <c r="AS1342" s="52"/>
      <c r="AT1342" s="52"/>
      <c r="AU1342" s="52"/>
      <c r="AV1342" s="52"/>
      <c r="AW1342" s="52"/>
      <c r="AX1342" s="52"/>
      <c r="AY1342" s="52"/>
      <c r="AZ1342" s="52"/>
      <c r="BA1342" s="52"/>
      <c r="BB1342" s="52"/>
      <c r="BC1342" s="52"/>
      <c r="BD1342" s="52"/>
      <c r="BE1342" s="52"/>
      <c r="BF1342" s="52"/>
      <c r="BG1342" s="52"/>
      <c r="BH1342" s="52"/>
    </row>
    <row r="1343" spans="1:60" outlineLevel="1" x14ac:dyDescent="0.2">
      <c r="A1343" s="72">
        <v>164</v>
      </c>
      <c r="B1343" s="73" t="s">
        <v>1321</v>
      </c>
      <c r="C1343" s="74" t="s">
        <v>1322</v>
      </c>
      <c r="D1343" s="27" t="s">
        <v>456</v>
      </c>
      <c r="E1343" s="28">
        <v>14.65</v>
      </c>
      <c r="F1343" s="29"/>
      <c r="G1343" s="30">
        <f>ROUND(E1343*F1343,2)</f>
        <v>0</v>
      </c>
      <c r="H1343" s="29"/>
      <c r="I1343" s="30">
        <f>ROUND(E1343*H1343,2)</f>
        <v>0</v>
      </c>
      <c r="J1343" s="29"/>
      <c r="K1343" s="30">
        <f>ROUND(E1343*J1343,2)</f>
        <v>0</v>
      </c>
      <c r="L1343" s="30">
        <v>21</v>
      </c>
      <c r="M1343" s="30">
        <f>G1343*(1+L1343/100)</f>
        <v>0</v>
      </c>
      <c r="N1343" s="30">
        <v>2.35E-2</v>
      </c>
      <c r="O1343" s="30">
        <f>ROUND(E1343*N1343,2)</f>
        <v>0.34</v>
      </c>
      <c r="P1343" s="30">
        <v>0</v>
      </c>
      <c r="Q1343" s="30">
        <f>ROUND(E1343*P1343,2)</f>
        <v>0</v>
      </c>
      <c r="R1343" s="30"/>
      <c r="S1343" s="30" t="s">
        <v>587</v>
      </c>
      <c r="T1343" s="49" t="s">
        <v>330</v>
      </c>
      <c r="U1343" s="35">
        <v>0</v>
      </c>
      <c r="V1343" s="35">
        <f>ROUND(E1343*U1343,2)</f>
        <v>0</v>
      </c>
      <c r="W1343" s="35"/>
      <c r="X1343" s="49"/>
      <c r="Y1343" s="52"/>
      <c r="Z1343" s="52"/>
      <c r="AA1343" s="52"/>
      <c r="AB1343" s="52"/>
      <c r="AC1343" s="52"/>
      <c r="AD1343" s="52"/>
      <c r="AE1343" s="52"/>
      <c r="AF1343" s="52"/>
      <c r="AG1343" s="52" t="s">
        <v>354</v>
      </c>
      <c r="AH1343" s="52"/>
      <c r="AI1343" s="52"/>
      <c r="AJ1343" s="52"/>
      <c r="AK1343" s="52"/>
      <c r="AL1343" s="52"/>
      <c r="AM1343" s="52"/>
      <c r="AN1343" s="52"/>
      <c r="AO1343" s="52"/>
      <c r="AP1343" s="52"/>
      <c r="AQ1343" s="52"/>
      <c r="AR1343" s="52"/>
      <c r="AS1343" s="52"/>
      <c r="AT1343" s="52"/>
      <c r="AU1343" s="52"/>
      <c r="AV1343" s="52"/>
      <c r="AW1343" s="52"/>
      <c r="AX1343" s="52"/>
      <c r="AY1343" s="52"/>
      <c r="AZ1343" s="52"/>
      <c r="BA1343" s="52"/>
      <c r="BB1343" s="52"/>
      <c r="BC1343" s="52"/>
      <c r="BD1343" s="52"/>
      <c r="BE1343" s="52"/>
      <c r="BF1343" s="52"/>
      <c r="BG1343" s="52"/>
      <c r="BH1343" s="52"/>
    </row>
    <row r="1344" spans="1:60" outlineLevel="1" x14ac:dyDescent="0.2">
      <c r="A1344" s="31"/>
      <c r="B1344" s="32"/>
      <c r="C1344" s="292" t="s">
        <v>1323</v>
      </c>
      <c r="D1344" s="293"/>
      <c r="E1344" s="293"/>
      <c r="F1344" s="293"/>
      <c r="G1344" s="293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52"/>
      <c r="Z1344" s="52"/>
      <c r="AA1344" s="52"/>
      <c r="AB1344" s="52"/>
      <c r="AC1344" s="52"/>
      <c r="AD1344" s="52"/>
      <c r="AE1344" s="52"/>
      <c r="AF1344" s="52"/>
      <c r="AG1344" s="52" t="s">
        <v>642</v>
      </c>
      <c r="AH1344" s="52"/>
      <c r="AI1344" s="52"/>
      <c r="AJ1344" s="52"/>
      <c r="AK1344" s="52"/>
      <c r="AL1344" s="52"/>
      <c r="AM1344" s="52"/>
      <c r="AN1344" s="52"/>
      <c r="AO1344" s="52"/>
      <c r="AP1344" s="52"/>
      <c r="AQ1344" s="52"/>
      <c r="AR1344" s="52"/>
      <c r="AS1344" s="52"/>
      <c r="AT1344" s="52"/>
      <c r="AU1344" s="52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2"/>
    </row>
    <row r="1345" spans="1:60" outlineLevel="1" x14ac:dyDescent="0.2">
      <c r="A1345" s="31"/>
      <c r="B1345" s="32"/>
      <c r="C1345" s="294" t="s">
        <v>1324</v>
      </c>
      <c r="D1345" s="295"/>
      <c r="E1345" s="295"/>
      <c r="F1345" s="295"/>
      <c r="G1345" s="29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52"/>
      <c r="Z1345" s="52"/>
      <c r="AA1345" s="52"/>
      <c r="AB1345" s="52"/>
      <c r="AC1345" s="52"/>
      <c r="AD1345" s="52"/>
      <c r="AE1345" s="52"/>
      <c r="AF1345" s="52"/>
      <c r="AG1345" s="52" t="s">
        <v>642</v>
      </c>
      <c r="AH1345" s="52"/>
      <c r="AI1345" s="52"/>
      <c r="AJ1345" s="52"/>
      <c r="AK1345" s="52"/>
      <c r="AL1345" s="52"/>
      <c r="AM1345" s="52"/>
      <c r="AN1345" s="52"/>
      <c r="AO1345" s="52"/>
      <c r="AP1345" s="52"/>
      <c r="AQ1345" s="52"/>
      <c r="AR1345" s="52"/>
      <c r="AS1345" s="52"/>
      <c r="AT1345" s="52"/>
      <c r="AU1345" s="52"/>
      <c r="AV1345" s="52"/>
      <c r="AW1345" s="52"/>
      <c r="AX1345" s="52"/>
      <c r="AY1345" s="52"/>
      <c r="AZ1345" s="52"/>
      <c r="BA1345" s="52"/>
      <c r="BB1345" s="52"/>
      <c r="BC1345" s="52"/>
      <c r="BD1345" s="52"/>
      <c r="BE1345" s="52"/>
      <c r="BF1345" s="52"/>
      <c r="BG1345" s="52"/>
      <c r="BH1345" s="52"/>
    </row>
    <row r="1346" spans="1:60" outlineLevel="1" x14ac:dyDescent="0.2">
      <c r="A1346" s="31"/>
      <c r="B1346" s="32"/>
      <c r="C1346" s="294" t="s">
        <v>1325</v>
      </c>
      <c r="D1346" s="295"/>
      <c r="E1346" s="295"/>
      <c r="F1346" s="295"/>
      <c r="G1346" s="295"/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52"/>
      <c r="Z1346" s="52"/>
      <c r="AA1346" s="52"/>
      <c r="AB1346" s="52"/>
      <c r="AC1346" s="52"/>
      <c r="AD1346" s="52"/>
      <c r="AE1346" s="52"/>
      <c r="AF1346" s="52"/>
      <c r="AG1346" s="52" t="s">
        <v>642</v>
      </c>
      <c r="AH1346" s="52"/>
      <c r="AI1346" s="52"/>
      <c r="AJ1346" s="52"/>
      <c r="AK1346" s="52"/>
      <c r="AL1346" s="52"/>
      <c r="AM1346" s="52"/>
      <c r="AN1346" s="52"/>
      <c r="AO1346" s="52"/>
      <c r="AP1346" s="52"/>
      <c r="AQ1346" s="52"/>
      <c r="AR1346" s="52"/>
      <c r="AS1346" s="52"/>
      <c r="AT1346" s="52"/>
      <c r="AU1346" s="52"/>
      <c r="AV1346" s="52"/>
      <c r="AW1346" s="52"/>
      <c r="AX1346" s="52"/>
      <c r="AY1346" s="52"/>
      <c r="AZ1346" s="52"/>
      <c r="BA1346" s="52"/>
      <c r="BB1346" s="52"/>
      <c r="BC1346" s="52"/>
      <c r="BD1346" s="52"/>
      <c r="BE1346" s="52"/>
      <c r="BF1346" s="52"/>
      <c r="BG1346" s="52"/>
      <c r="BH1346" s="52"/>
    </row>
    <row r="1347" spans="1:60" outlineLevel="1" x14ac:dyDescent="0.2">
      <c r="A1347" s="31"/>
      <c r="B1347" s="32"/>
      <c r="C1347" s="294" t="s">
        <v>1326</v>
      </c>
      <c r="D1347" s="295"/>
      <c r="E1347" s="295"/>
      <c r="F1347" s="295"/>
      <c r="G1347" s="29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52"/>
      <c r="Z1347" s="52"/>
      <c r="AA1347" s="52"/>
      <c r="AB1347" s="52"/>
      <c r="AC1347" s="52"/>
      <c r="AD1347" s="52"/>
      <c r="AE1347" s="52"/>
      <c r="AF1347" s="52"/>
      <c r="AG1347" s="52" t="s">
        <v>642</v>
      </c>
      <c r="AH1347" s="52"/>
      <c r="AI1347" s="52"/>
      <c r="AJ1347" s="52"/>
      <c r="AK1347" s="52"/>
      <c r="AL1347" s="52"/>
      <c r="AM1347" s="52"/>
      <c r="AN1347" s="52"/>
      <c r="AO1347" s="52"/>
      <c r="AP1347" s="52"/>
      <c r="AQ1347" s="52"/>
      <c r="AR1347" s="52"/>
      <c r="AS1347" s="52"/>
      <c r="AT1347" s="52"/>
      <c r="AU1347" s="52"/>
      <c r="AV1347" s="52"/>
      <c r="AW1347" s="52"/>
      <c r="AX1347" s="52"/>
      <c r="AY1347" s="52"/>
      <c r="AZ1347" s="52"/>
      <c r="BA1347" s="52"/>
      <c r="BB1347" s="52"/>
      <c r="BC1347" s="52"/>
      <c r="BD1347" s="52"/>
      <c r="BE1347" s="52"/>
      <c r="BF1347" s="52"/>
      <c r="BG1347" s="52"/>
      <c r="BH1347" s="52"/>
    </row>
    <row r="1348" spans="1:60" outlineLevel="1" x14ac:dyDescent="0.2">
      <c r="A1348" s="31"/>
      <c r="B1348" s="32"/>
      <c r="C1348" s="294" t="s">
        <v>1261</v>
      </c>
      <c r="D1348" s="295"/>
      <c r="E1348" s="295"/>
      <c r="F1348" s="295"/>
      <c r="G1348" s="29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52"/>
      <c r="Z1348" s="52"/>
      <c r="AA1348" s="52"/>
      <c r="AB1348" s="52"/>
      <c r="AC1348" s="52"/>
      <c r="AD1348" s="52"/>
      <c r="AE1348" s="52"/>
      <c r="AF1348" s="52"/>
      <c r="AG1348" s="52" t="s">
        <v>642</v>
      </c>
      <c r="AH1348" s="52"/>
      <c r="AI1348" s="52"/>
      <c r="AJ1348" s="52"/>
      <c r="AK1348" s="52"/>
      <c r="AL1348" s="52"/>
      <c r="AM1348" s="52"/>
      <c r="AN1348" s="52"/>
      <c r="AO1348" s="52"/>
      <c r="AP1348" s="52"/>
      <c r="AQ1348" s="52"/>
      <c r="AR1348" s="52"/>
      <c r="AS1348" s="52"/>
      <c r="AT1348" s="52"/>
      <c r="AU1348" s="52"/>
      <c r="AV1348" s="52"/>
      <c r="AW1348" s="52"/>
      <c r="AX1348" s="52"/>
      <c r="AY1348" s="52"/>
      <c r="AZ1348" s="52"/>
      <c r="BA1348" s="52"/>
      <c r="BB1348" s="52"/>
      <c r="BC1348" s="52"/>
      <c r="BD1348" s="52"/>
      <c r="BE1348" s="52"/>
      <c r="BF1348" s="52"/>
      <c r="BG1348" s="52"/>
      <c r="BH1348" s="52"/>
    </row>
    <row r="1349" spans="1:60" outlineLevel="1" x14ac:dyDescent="0.2">
      <c r="A1349" s="31"/>
      <c r="B1349" s="32"/>
      <c r="C1349" s="294" t="s">
        <v>1327</v>
      </c>
      <c r="D1349" s="295"/>
      <c r="E1349" s="295"/>
      <c r="F1349" s="295"/>
      <c r="G1349" s="29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52"/>
      <c r="Z1349" s="52"/>
      <c r="AA1349" s="52"/>
      <c r="AB1349" s="52"/>
      <c r="AC1349" s="52"/>
      <c r="AD1349" s="52"/>
      <c r="AE1349" s="52"/>
      <c r="AF1349" s="52"/>
      <c r="AG1349" s="52" t="s">
        <v>642</v>
      </c>
      <c r="AH1349" s="52"/>
      <c r="AI1349" s="52"/>
      <c r="AJ1349" s="52"/>
      <c r="AK1349" s="52"/>
      <c r="AL1349" s="52"/>
      <c r="AM1349" s="52"/>
      <c r="AN1349" s="52"/>
      <c r="AO1349" s="52"/>
      <c r="AP1349" s="52"/>
      <c r="AQ1349" s="52"/>
      <c r="AR1349" s="52"/>
      <c r="AS1349" s="52"/>
      <c r="AT1349" s="52"/>
      <c r="AU1349" s="52"/>
      <c r="AV1349" s="52"/>
      <c r="AW1349" s="52"/>
      <c r="AX1349" s="52"/>
      <c r="AY1349" s="52"/>
      <c r="AZ1349" s="52"/>
      <c r="BA1349" s="52"/>
      <c r="BB1349" s="52"/>
      <c r="BC1349" s="52"/>
      <c r="BD1349" s="52"/>
      <c r="BE1349" s="52"/>
      <c r="BF1349" s="52"/>
      <c r="BG1349" s="52"/>
      <c r="BH1349" s="52"/>
    </row>
    <row r="1350" spans="1:60" outlineLevel="1" x14ac:dyDescent="0.2">
      <c r="A1350" s="31"/>
      <c r="B1350" s="32"/>
      <c r="C1350" s="294" t="s">
        <v>1328</v>
      </c>
      <c r="D1350" s="295"/>
      <c r="E1350" s="295"/>
      <c r="F1350" s="295"/>
      <c r="G1350" s="29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52"/>
      <c r="Z1350" s="52"/>
      <c r="AA1350" s="52"/>
      <c r="AB1350" s="52"/>
      <c r="AC1350" s="52"/>
      <c r="AD1350" s="52"/>
      <c r="AE1350" s="52"/>
      <c r="AF1350" s="52"/>
      <c r="AG1350" s="52" t="s">
        <v>642</v>
      </c>
      <c r="AH1350" s="52"/>
      <c r="AI1350" s="52"/>
      <c r="AJ1350" s="52"/>
      <c r="AK1350" s="52"/>
      <c r="AL1350" s="52"/>
      <c r="AM1350" s="52"/>
      <c r="AN1350" s="52"/>
      <c r="AO1350" s="52"/>
      <c r="AP1350" s="52"/>
      <c r="AQ1350" s="52"/>
      <c r="AR1350" s="52"/>
      <c r="AS1350" s="52"/>
      <c r="AT1350" s="52"/>
      <c r="AU1350" s="52"/>
      <c r="AV1350" s="52"/>
      <c r="AW1350" s="52"/>
      <c r="AX1350" s="52"/>
      <c r="AY1350" s="52"/>
      <c r="AZ1350" s="52"/>
      <c r="BA1350" s="52"/>
      <c r="BB1350" s="52"/>
      <c r="BC1350" s="52"/>
      <c r="BD1350" s="52"/>
      <c r="BE1350" s="52"/>
      <c r="BF1350" s="52"/>
      <c r="BG1350" s="52"/>
      <c r="BH1350" s="52"/>
    </row>
    <row r="1351" spans="1:60" outlineLevel="1" x14ac:dyDescent="0.2">
      <c r="A1351" s="31"/>
      <c r="B1351" s="32"/>
      <c r="C1351" s="294" t="s">
        <v>1329</v>
      </c>
      <c r="D1351" s="295"/>
      <c r="E1351" s="295"/>
      <c r="F1351" s="295"/>
      <c r="G1351" s="29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52"/>
      <c r="Z1351" s="52"/>
      <c r="AA1351" s="52"/>
      <c r="AB1351" s="52"/>
      <c r="AC1351" s="52"/>
      <c r="AD1351" s="52"/>
      <c r="AE1351" s="52"/>
      <c r="AF1351" s="52"/>
      <c r="AG1351" s="52" t="s">
        <v>642</v>
      </c>
      <c r="AH1351" s="52"/>
      <c r="AI1351" s="52"/>
      <c r="AJ1351" s="52"/>
      <c r="AK1351" s="52"/>
      <c r="AL1351" s="52"/>
      <c r="AM1351" s="52"/>
      <c r="AN1351" s="52"/>
      <c r="AO1351" s="52"/>
      <c r="AP1351" s="52"/>
      <c r="AQ1351" s="52"/>
      <c r="AR1351" s="52"/>
      <c r="AS1351" s="52"/>
      <c r="AT1351" s="52"/>
      <c r="AU1351" s="52"/>
      <c r="AV1351" s="52"/>
      <c r="AW1351" s="52"/>
      <c r="AX1351" s="52"/>
      <c r="AY1351" s="52"/>
      <c r="AZ1351" s="52"/>
      <c r="BA1351" s="52"/>
      <c r="BB1351" s="52"/>
      <c r="BC1351" s="52"/>
      <c r="BD1351" s="52"/>
      <c r="BE1351" s="52"/>
      <c r="BF1351" s="52"/>
      <c r="BG1351" s="52"/>
      <c r="BH1351" s="52"/>
    </row>
    <row r="1352" spans="1:60" outlineLevel="1" x14ac:dyDescent="0.2">
      <c r="A1352" s="31"/>
      <c r="B1352" s="32"/>
      <c r="C1352" s="294" t="s">
        <v>1330</v>
      </c>
      <c r="D1352" s="295"/>
      <c r="E1352" s="295"/>
      <c r="F1352" s="295"/>
      <c r="G1352" s="29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52"/>
      <c r="Z1352" s="52"/>
      <c r="AA1352" s="52"/>
      <c r="AB1352" s="52"/>
      <c r="AC1352" s="52"/>
      <c r="AD1352" s="52"/>
      <c r="AE1352" s="52"/>
      <c r="AF1352" s="52"/>
      <c r="AG1352" s="52" t="s">
        <v>642</v>
      </c>
      <c r="AH1352" s="52"/>
      <c r="AI1352" s="52"/>
      <c r="AJ1352" s="52"/>
      <c r="AK1352" s="52"/>
      <c r="AL1352" s="52"/>
      <c r="AM1352" s="52"/>
      <c r="AN1352" s="52"/>
      <c r="AO1352" s="52"/>
      <c r="AP1352" s="52"/>
      <c r="AQ1352" s="52"/>
      <c r="AR1352" s="52"/>
      <c r="AS1352" s="52"/>
      <c r="AT1352" s="52"/>
      <c r="AU1352" s="52"/>
      <c r="AV1352" s="52"/>
      <c r="AW1352" s="52"/>
      <c r="AX1352" s="52"/>
      <c r="AY1352" s="52"/>
      <c r="AZ1352" s="52"/>
      <c r="BA1352" s="52"/>
      <c r="BB1352" s="52"/>
      <c r="BC1352" s="52"/>
      <c r="BD1352" s="52"/>
      <c r="BE1352" s="52"/>
      <c r="BF1352" s="52"/>
      <c r="BG1352" s="52"/>
      <c r="BH1352" s="52"/>
    </row>
    <row r="1353" spans="1:60" outlineLevel="1" x14ac:dyDescent="0.2">
      <c r="A1353" s="31"/>
      <c r="B1353" s="32"/>
      <c r="C1353" s="230" t="s">
        <v>1331</v>
      </c>
      <c r="D1353" s="33"/>
      <c r="E1353" s="34">
        <v>14.65</v>
      </c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52"/>
      <c r="Z1353" s="52"/>
      <c r="AA1353" s="52"/>
      <c r="AB1353" s="52"/>
      <c r="AC1353" s="52"/>
      <c r="AD1353" s="52"/>
      <c r="AE1353" s="52"/>
      <c r="AF1353" s="52"/>
      <c r="AG1353" s="52" t="s">
        <v>358</v>
      </c>
      <c r="AH1353" s="52">
        <v>0</v>
      </c>
      <c r="AI1353" s="52"/>
      <c r="AJ1353" s="52"/>
      <c r="AK1353" s="52"/>
      <c r="AL1353" s="52"/>
      <c r="AM1353" s="52"/>
      <c r="AN1353" s="52"/>
      <c r="AO1353" s="52"/>
      <c r="AP1353" s="52"/>
      <c r="AQ1353" s="52"/>
      <c r="AR1353" s="52"/>
      <c r="AS1353" s="52"/>
      <c r="AT1353" s="52"/>
      <c r="AU1353" s="52"/>
      <c r="AV1353" s="52"/>
      <c r="AW1353" s="52"/>
      <c r="AX1353" s="52"/>
      <c r="AY1353" s="52"/>
      <c r="AZ1353" s="52"/>
      <c r="BA1353" s="52"/>
      <c r="BB1353" s="52"/>
      <c r="BC1353" s="52"/>
      <c r="BD1353" s="52"/>
      <c r="BE1353" s="52"/>
      <c r="BF1353" s="52"/>
      <c r="BG1353" s="52"/>
      <c r="BH1353" s="52"/>
    </row>
    <row r="1354" spans="1:60" outlineLevel="1" x14ac:dyDescent="0.2">
      <c r="A1354" s="72">
        <v>165</v>
      </c>
      <c r="B1354" s="73" t="s">
        <v>1332</v>
      </c>
      <c r="C1354" s="74" t="s">
        <v>1333</v>
      </c>
      <c r="D1354" s="27" t="s">
        <v>1334</v>
      </c>
      <c r="E1354" s="28">
        <v>700.7</v>
      </c>
      <c r="F1354" s="29"/>
      <c r="G1354" s="30">
        <f>ROUND(E1354*F1354,2)</f>
        <v>0</v>
      </c>
      <c r="H1354" s="29"/>
      <c r="I1354" s="30">
        <f>ROUND(E1354*H1354,2)</f>
        <v>0</v>
      </c>
      <c r="J1354" s="29"/>
      <c r="K1354" s="30">
        <f>ROUND(E1354*J1354,2)</f>
        <v>0</v>
      </c>
      <c r="L1354" s="30">
        <v>21</v>
      </c>
      <c r="M1354" s="30">
        <f>G1354*(1+L1354/100)</f>
        <v>0</v>
      </c>
      <c r="N1354" s="30">
        <v>1E-3</v>
      </c>
      <c r="O1354" s="30">
        <f>ROUND(E1354*N1354,2)</f>
        <v>0.7</v>
      </c>
      <c r="P1354" s="30">
        <v>0</v>
      </c>
      <c r="Q1354" s="30">
        <f>ROUND(E1354*P1354,2)</f>
        <v>0</v>
      </c>
      <c r="R1354" s="30"/>
      <c r="S1354" s="30" t="s">
        <v>587</v>
      </c>
      <c r="T1354" s="49" t="s">
        <v>330</v>
      </c>
      <c r="U1354" s="35">
        <v>0</v>
      </c>
      <c r="V1354" s="35">
        <f>ROUND(E1354*U1354,2)</f>
        <v>0</v>
      </c>
      <c r="W1354" s="35"/>
      <c r="X1354" s="49"/>
      <c r="Y1354" s="52"/>
      <c r="Z1354" s="52"/>
      <c r="AA1354" s="52"/>
      <c r="AB1354" s="52"/>
      <c r="AC1354" s="52"/>
      <c r="AD1354" s="52"/>
      <c r="AE1354" s="52"/>
      <c r="AF1354" s="52"/>
      <c r="AG1354" s="52" t="s">
        <v>354</v>
      </c>
      <c r="AH1354" s="52"/>
      <c r="AI1354" s="52"/>
      <c r="AJ1354" s="52"/>
      <c r="AK1354" s="52"/>
      <c r="AL1354" s="52"/>
      <c r="AM1354" s="52"/>
      <c r="AN1354" s="52"/>
      <c r="AO1354" s="52"/>
      <c r="AP1354" s="52"/>
      <c r="AQ1354" s="52"/>
      <c r="AR1354" s="52"/>
      <c r="AS1354" s="52"/>
      <c r="AT1354" s="52"/>
      <c r="AU1354" s="52"/>
      <c r="AV1354" s="52"/>
      <c r="AW1354" s="52"/>
      <c r="AX1354" s="52"/>
      <c r="AY1354" s="52"/>
      <c r="AZ1354" s="52"/>
      <c r="BA1354" s="52"/>
      <c r="BB1354" s="52"/>
      <c r="BC1354" s="52"/>
      <c r="BD1354" s="52"/>
      <c r="BE1354" s="52"/>
      <c r="BF1354" s="52"/>
      <c r="BG1354" s="52"/>
      <c r="BH1354" s="52"/>
    </row>
    <row r="1355" spans="1:60" outlineLevel="1" x14ac:dyDescent="0.2">
      <c r="A1355" s="31"/>
      <c r="B1355" s="32"/>
      <c r="C1355" s="292" t="s">
        <v>1335</v>
      </c>
      <c r="D1355" s="293"/>
      <c r="E1355" s="293"/>
      <c r="F1355" s="293"/>
      <c r="G1355" s="293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52"/>
      <c r="Z1355" s="52"/>
      <c r="AA1355" s="52"/>
      <c r="AB1355" s="52"/>
      <c r="AC1355" s="52"/>
      <c r="AD1355" s="52"/>
      <c r="AE1355" s="52"/>
      <c r="AF1355" s="52"/>
      <c r="AG1355" s="52" t="s">
        <v>642</v>
      </c>
      <c r="AH1355" s="52"/>
      <c r="AI1355" s="52"/>
      <c r="AJ1355" s="52"/>
      <c r="AK1355" s="52"/>
      <c r="AL1355" s="52"/>
      <c r="AM1355" s="52"/>
      <c r="AN1355" s="52"/>
      <c r="AO1355" s="52"/>
      <c r="AP1355" s="52"/>
      <c r="AQ1355" s="52"/>
      <c r="AR1355" s="52"/>
      <c r="AS1355" s="52"/>
      <c r="AT1355" s="52"/>
      <c r="AU1355" s="52"/>
      <c r="AV1355" s="52"/>
      <c r="AW1355" s="52"/>
      <c r="AX1355" s="52"/>
      <c r="AY1355" s="52"/>
      <c r="AZ1355" s="52"/>
      <c r="BA1355" s="52"/>
      <c r="BB1355" s="52"/>
      <c r="BC1355" s="52"/>
      <c r="BD1355" s="52"/>
      <c r="BE1355" s="52"/>
      <c r="BF1355" s="52"/>
      <c r="BG1355" s="52"/>
      <c r="BH1355" s="52"/>
    </row>
    <row r="1356" spans="1:60" outlineLevel="1" x14ac:dyDescent="0.2">
      <c r="A1356" s="31"/>
      <c r="B1356" s="32"/>
      <c r="C1356" s="294" t="s">
        <v>1336</v>
      </c>
      <c r="D1356" s="295"/>
      <c r="E1356" s="295"/>
      <c r="F1356" s="295"/>
      <c r="G1356" s="29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52"/>
      <c r="Z1356" s="52"/>
      <c r="AA1356" s="52"/>
      <c r="AB1356" s="52"/>
      <c r="AC1356" s="52"/>
      <c r="AD1356" s="52"/>
      <c r="AE1356" s="52"/>
      <c r="AF1356" s="52"/>
      <c r="AG1356" s="52" t="s">
        <v>642</v>
      </c>
      <c r="AH1356" s="52"/>
      <c r="AI1356" s="52"/>
      <c r="AJ1356" s="52"/>
      <c r="AK1356" s="52"/>
      <c r="AL1356" s="52"/>
      <c r="AM1356" s="52"/>
      <c r="AN1356" s="52"/>
      <c r="AO1356" s="52"/>
      <c r="AP1356" s="52"/>
      <c r="AQ1356" s="52"/>
      <c r="AR1356" s="52"/>
      <c r="AS1356" s="52"/>
      <c r="AT1356" s="52"/>
      <c r="AU1356" s="52"/>
      <c r="AV1356" s="52"/>
      <c r="AW1356" s="52"/>
      <c r="AX1356" s="52"/>
      <c r="AY1356" s="52"/>
      <c r="AZ1356" s="52"/>
      <c r="BA1356" s="52"/>
      <c r="BB1356" s="52"/>
      <c r="BC1356" s="52"/>
      <c r="BD1356" s="52"/>
      <c r="BE1356" s="52"/>
      <c r="BF1356" s="52"/>
      <c r="BG1356" s="52"/>
      <c r="BH1356" s="52"/>
    </row>
    <row r="1357" spans="1:60" outlineLevel="1" x14ac:dyDescent="0.2">
      <c r="A1357" s="31"/>
      <c r="B1357" s="32"/>
      <c r="C1357" s="294" t="s">
        <v>1337</v>
      </c>
      <c r="D1357" s="295"/>
      <c r="E1357" s="295"/>
      <c r="F1357" s="295"/>
      <c r="G1357" s="29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52"/>
      <c r="Z1357" s="52"/>
      <c r="AA1357" s="52"/>
      <c r="AB1357" s="52"/>
      <c r="AC1357" s="52"/>
      <c r="AD1357" s="52"/>
      <c r="AE1357" s="52"/>
      <c r="AF1357" s="52"/>
      <c r="AG1357" s="52" t="s">
        <v>642</v>
      </c>
      <c r="AH1357" s="52"/>
      <c r="AI1357" s="52"/>
      <c r="AJ1357" s="52"/>
      <c r="AK1357" s="52"/>
      <c r="AL1357" s="52"/>
      <c r="AM1357" s="52"/>
      <c r="AN1357" s="52"/>
      <c r="AO1357" s="52"/>
      <c r="AP1357" s="52"/>
      <c r="AQ1357" s="52"/>
      <c r="AR1357" s="52"/>
      <c r="AS1357" s="52"/>
      <c r="AT1357" s="52"/>
      <c r="AU1357" s="52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2"/>
    </row>
    <row r="1358" spans="1:60" outlineLevel="1" x14ac:dyDescent="0.2">
      <c r="A1358" s="31"/>
      <c r="B1358" s="32"/>
      <c r="C1358" s="294" t="s">
        <v>1338</v>
      </c>
      <c r="D1358" s="295"/>
      <c r="E1358" s="295"/>
      <c r="F1358" s="295"/>
      <c r="G1358" s="29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52"/>
      <c r="Z1358" s="52"/>
      <c r="AA1358" s="52"/>
      <c r="AB1358" s="52"/>
      <c r="AC1358" s="52"/>
      <c r="AD1358" s="52"/>
      <c r="AE1358" s="52"/>
      <c r="AF1358" s="52"/>
      <c r="AG1358" s="52" t="s">
        <v>642</v>
      </c>
      <c r="AH1358" s="52"/>
      <c r="AI1358" s="52"/>
      <c r="AJ1358" s="52"/>
      <c r="AK1358" s="52"/>
      <c r="AL1358" s="52"/>
      <c r="AM1358" s="52"/>
      <c r="AN1358" s="52"/>
      <c r="AO1358" s="52"/>
      <c r="AP1358" s="52"/>
      <c r="AQ1358" s="52"/>
      <c r="AR1358" s="52"/>
      <c r="AS1358" s="52"/>
      <c r="AT1358" s="52"/>
      <c r="AU1358" s="52"/>
      <c r="AV1358" s="52"/>
      <c r="AW1358" s="52"/>
      <c r="AX1358" s="52"/>
      <c r="AY1358" s="52"/>
      <c r="AZ1358" s="52"/>
      <c r="BA1358" s="52"/>
      <c r="BB1358" s="52"/>
      <c r="BC1358" s="52"/>
      <c r="BD1358" s="52"/>
      <c r="BE1358" s="52"/>
      <c r="BF1358" s="52"/>
      <c r="BG1358" s="52"/>
      <c r="BH1358" s="52"/>
    </row>
    <row r="1359" spans="1:60" outlineLevel="1" x14ac:dyDescent="0.2">
      <c r="A1359" s="31"/>
      <c r="B1359" s="32"/>
      <c r="C1359" s="294" t="s">
        <v>1339</v>
      </c>
      <c r="D1359" s="295"/>
      <c r="E1359" s="295"/>
      <c r="F1359" s="295"/>
      <c r="G1359" s="29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52"/>
      <c r="Z1359" s="52"/>
      <c r="AA1359" s="52"/>
      <c r="AB1359" s="52"/>
      <c r="AC1359" s="52"/>
      <c r="AD1359" s="52"/>
      <c r="AE1359" s="52"/>
      <c r="AF1359" s="52"/>
      <c r="AG1359" s="52" t="s">
        <v>642</v>
      </c>
      <c r="AH1359" s="52"/>
      <c r="AI1359" s="52"/>
      <c r="AJ1359" s="52"/>
      <c r="AK1359" s="52"/>
      <c r="AL1359" s="52"/>
      <c r="AM1359" s="52"/>
      <c r="AN1359" s="52"/>
      <c r="AO1359" s="52"/>
      <c r="AP1359" s="52"/>
      <c r="AQ1359" s="52"/>
      <c r="AR1359" s="52"/>
      <c r="AS1359" s="52"/>
      <c r="AT1359" s="52"/>
      <c r="AU1359" s="52"/>
      <c r="AV1359" s="52"/>
      <c r="AW1359" s="52"/>
      <c r="AX1359" s="52"/>
      <c r="AY1359" s="52"/>
      <c r="AZ1359" s="52"/>
      <c r="BA1359" s="52"/>
      <c r="BB1359" s="52"/>
      <c r="BC1359" s="52"/>
      <c r="BD1359" s="52"/>
      <c r="BE1359" s="52"/>
      <c r="BF1359" s="52"/>
      <c r="BG1359" s="52"/>
      <c r="BH1359" s="52"/>
    </row>
    <row r="1360" spans="1:60" outlineLevel="1" x14ac:dyDescent="0.2">
      <c r="A1360" s="31"/>
      <c r="B1360" s="32"/>
      <c r="C1360" s="294" t="s">
        <v>1340</v>
      </c>
      <c r="D1360" s="295"/>
      <c r="E1360" s="295"/>
      <c r="F1360" s="295"/>
      <c r="G1360" s="29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52"/>
      <c r="Z1360" s="52"/>
      <c r="AA1360" s="52"/>
      <c r="AB1360" s="52"/>
      <c r="AC1360" s="52"/>
      <c r="AD1360" s="52"/>
      <c r="AE1360" s="52"/>
      <c r="AF1360" s="52"/>
      <c r="AG1360" s="52" t="s">
        <v>642</v>
      </c>
      <c r="AH1360" s="52"/>
      <c r="AI1360" s="52"/>
      <c r="AJ1360" s="52"/>
      <c r="AK1360" s="52"/>
      <c r="AL1360" s="52"/>
      <c r="AM1360" s="52"/>
      <c r="AN1360" s="52"/>
      <c r="AO1360" s="52"/>
      <c r="AP1360" s="52"/>
      <c r="AQ1360" s="52"/>
      <c r="AR1360" s="52"/>
      <c r="AS1360" s="52"/>
      <c r="AT1360" s="52"/>
      <c r="AU1360" s="52"/>
      <c r="AV1360" s="52"/>
      <c r="AW1360" s="52"/>
      <c r="AX1360" s="52"/>
      <c r="AY1360" s="52"/>
      <c r="AZ1360" s="52"/>
      <c r="BA1360" s="52"/>
      <c r="BB1360" s="52"/>
      <c r="BC1360" s="52"/>
      <c r="BD1360" s="52"/>
      <c r="BE1360" s="52"/>
      <c r="BF1360" s="52"/>
      <c r="BG1360" s="52"/>
      <c r="BH1360" s="52"/>
    </row>
    <row r="1361" spans="1:60" outlineLevel="1" x14ac:dyDescent="0.2">
      <c r="A1361" s="31"/>
      <c r="B1361" s="32"/>
      <c r="C1361" s="230" t="s">
        <v>1341</v>
      </c>
      <c r="D1361" s="33"/>
      <c r="E1361" s="34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52"/>
      <c r="Z1361" s="52"/>
      <c r="AA1361" s="52"/>
      <c r="AB1361" s="52"/>
      <c r="AC1361" s="52"/>
      <c r="AD1361" s="52"/>
      <c r="AE1361" s="52"/>
      <c r="AF1361" s="52"/>
      <c r="AG1361" s="52" t="s">
        <v>358</v>
      </c>
      <c r="AH1361" s="52">
        <v>0</v>
      </c>
      <c r="AI1361" s="52"/>
      <c r="AJ1361" s="52"/>
      <c r="AK1361" s="52"/>
      <c r="AL1361" s="52"/>
      <c r="AM1361" s="52"/>
      <c r="AN1361" s="52"/>
      <c r="AO1361" s="52"/>
      <c r="AP1361" s="52"/>
      <c r="AQ1361" s="52"/>
      <c r="AR1361" s="52"/>
      <c r="AS1361" s="52"/>
      <c r="AT1361" s="52"/>
      <c r="AU1361" s="52"/>
      <c r="AV1361" s="52"/>
      <c r="AW1361" s="52"/>
      <c r="AX1361" s="52"/>
      <c r="AY1361" s="52"/>
      <c r="AZ1361" s="52"/>
      <c r="BA1361" s="52"/>
      <c r="BB1361" s="52"/>
      <c r="BC1361" s="52"/>
      <c r="BD1361" s="52"/>
      <c r="BE1361" s="52"/>
      <c r="BF1361" s="52"/>
      <c r="BG1361" s="52"/>
      <c r="BH1361" s="52"/>
    </row>
    <row r="1362" spans="1:60" outlineLevel="1" x14ac:dyDescent="0.2">
      <c r="A1362" s="31"/>
      <c r="B1362" s="32"/>
      <c r="C1362" s="230" t="s">
        <v>1342</v>
      </c>
      <c r="D1362" s="33"/>
      <c r="E1362" s="34">
        <v>500.5</v>
      </c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52"/>
      <c r="Z1362" s="52"/>
      <c r="AA1362" s="52"/>
      <c r="AB1362" s="52"/>
      <c r="AC1362" s="52"/>
      <c r="AD1362" s="52"/>
      <c r="AE1362" s="52"/>
      <c r="AF1362" s="52"/>
      <c r="AG1362" s="52" t="s">
        <v>358</v>
      </c>
      <c r="AH1362" s="52">
        <v>0</v>
      </c>
      <c r="AI1362" s="52"/>
      <c r="AJ1362" s="52"/>
      <c r="AK1362" s="52"/>
      <c r="AL1362" s="52"/>
      <c r="AM1362" s="52"/>
      <c r="AN1362" s="52"/>
      <c r="AO1362" s="52"/>
      <c r="AP1362" s="52"/>
      <c r="AQ1362" s="52"/>
      <c r="AR1362" s="52"/>
      <c r="AS1362" s="52"/>
      <c r="AT1362" s="52"/>
      <c r="AU1362" s="52"/>
      <c r="AV1362" s="52"/>
      <c r="AW1362" s="52"/>
      <c r="AX1362" s="52"/>
      <c r="AY1362" s="52"/>
      <c r="AZ1362" s="52"/>
      <c r="BA1362" s="52"/>
      <c r="BB1362" s="52"/>
      <c r="BC1362" s="52"/>
      <c r="BD1362" s="52"/>
      <c r="BE1362" s="52"/>
      <c r="BF1362" s="52"/>
      <c r="BG1362" s="52"/>
      <c r="BH1362" s="52"/>
    </row>
    <row r="1363" spans="1:60" outlineLevel="1" x14ac:dyDescent="0.2">
      <c r="A1363" s="31"/>
      <c r="B1363" s="32"/>
      <c r="C1363" s="230" t="s">
        <v>1343</v>
      </c>
      <c r="D1363" s="33"/>
      <c r="E1363" s="34">
        <v>200.2</v>
      </c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52"/>
      <c r="Z1363" s="52"/>
      <c r="AA1363" s="52"/>
      <c r="AB1363" s="52"/>
      <c r="AC1363" s="52"/>
      <c r="AD1363" s="52"/>
      <c r="AE1363" s="52"/>
      <c r="AF1363" s="52"/>
      <c r="AG1363" s="52" t="s">
        <v>358</v>
      </c>
      <c r="AH1363" s="52">
        <v>0</v>
      </c>
      <c r="AI1363" s="52"/>
      <c r="AJ1363" s="52"/>
      <c r="AK1363" s="52"/>
      <c r="AL1363" s="52"/>
      <c r="AM1363" s="52"/>
      <c r="AN1363" s="52"/>
      <c r="AO1363" s="52"/>
      <c r="AP1363" s="52"/>
      <c r="AQ1363" s="52"/>
      <c r="AR1363" s="52"/>
      <c r="AS1363" s="52"/>
      <c r="AT1363" s="52"/>
      <c r="AU1363" s="52"/>
      <c r="AV1363" s="52"/>
      <c r="AW1363" s="52"/>
      <c r="AX1363" s="52"/>
      <c r="AY1363" s="52"/>
      <c r="AZ1363" s="52"/>
      <c r="BA1363" s="52"/>
      <c r="BB1363" s="52"/>
      <c r="BC1363" s="52"/>
      <c r="BD1363" s="52"/>
      <c r="BE1363" s="52"/>
      <c r="BF1363" s="52"/>
      <c r="BG1363" s="52"/>
      <c r="BH1363" s="52"/>
    </row>
    <row r="1364" spans="1:60" outlineLevel="1" x14ac:dyDescent="0.2">
      <c r="A1364" s="72">
        <v>166</v>
      </c>
      <c r="B1364" s="73" t="s">
        <v>1344</v>
      </c>
      <c r="C1364" s="74" t="s">
        <v>1345</v>
      </c>
      <c r="D1364" s="27" t="s">
        <v>456</v>
      </c>
      <c r="E1364" s="28">
        <v>359.9</v>
      </c>
      <c r="F1364" s="29"/>
      <c r="G1364" s="30">
        <f>ROUND(E1364*F1364,2)</f>
        <v>0</v>
      </c>
      <c r="H1364" s="29"/>
      <c r="I1364" s="30">
        <f>ROUND(E1364*H1364,2)</f>
        <v>0</v>
      </c>
      <c r="J1364" s="29"/>
      <c r="K1364" s="30">
        <f>ROUND(E1364*J1364,2)</f>
        <v>0</v>
      </c>
      <c r="L1364" s="30">
        <v>21</v>
      </c>
      <c r="M1364" s="30">
        <f>G1364*(1+L1364/100)</f>
        <v>0</v>
      </c>
      <c r="N1364" s="30">
        <v>0</v>
      </c>
      <c r="O1364" s="30">
        <f>ROUND(E1364*N1364,2)</f>
        <v>0</v>
      </c>
      <c r="P1364" s="30">
        <v>0</v>
      </c>
      <c r="Q1364" s="30">
        <f>ROUND(E1364*P1364,2)</f>
        <v>0</v>
      </c>
      <c r="R1364" s="30"/>
      <c r="S1364" s="30" t="s">
        <v>587</v>
      </c>
      <c r="T1364" s="49" t="s">
        <v>330</v>
      </c>
      <c r="U1364" s="35">
        <v>0</v>
      </c>
      <c r="V1364" s="35">
        <f>ROUND(E1364*U1364,2)</f>
        <v>0</v>
      </c>
      <c r="W1364" s="35"/>
      <c r="X1364" s="49"/>
      <c r="Y1364" s="52"/>
      <c r="Z1364" s="52"/>
      <c r="AA1364" s="52"/>
      <c r="AB1364" s="52"/>
      <c r="AC1364" s="52"/>
      <c r="AD1364" s="52"/>
      <c r="AE1364" s="52"/>
      <c r="AF1364" s="52"/>
      <c r="AG1364" s="52" t="s">
        <v>354</v>
      </c>
      <c r="AH1364" s="52"/>
      <c r="AI1364" s="52"/>
      <c r="AJ1364" s="52"/>
      <c r="AK1364" s="52"/>
      <c r="AL1364" s="52"/>
      <c r="AM1364" s="52"/>
      <c r="AN1364" s="52"/>
      <c r="AO1364" s="52"/>
      <c r="AP1364" s="52"/>
      <c r="AQ1364" s="52"/>
      <c r="AR1364" s="52"/>
      <c r="AS1364" s="52"/>
      <c r="AT1364" s="52"/>
      <c r="AU1364" s="52"/>
      <c r="AV1364" s="52"/>
      <c r="AW1364" s="52"/>
      <c r="AX1364" s="52"/>
      <c r="AY1364" s="52"/>
      <c r="AZ1364" s="52"/>
      <c r="BA1364" s="52"/>
      <c r="BB1364" s="52"/>
      <c r="BC1364" s="52"/>
      <c r="BD1364" s="52"/>
      <c r="BE1364" s="52"/>
      <c r="BF1364" s="52"/>
      <c r="BG1364" s="52"/>
      <c r="BH1364" s="52"/>
    </row>
    <row r="1365" spans="1:60" outlineLevel="1" x14ac:dyDescent="0.2">
      <c r="A1365" s="31"/>
      <c r="B1365" s="32"/>
      <c r="C1365" s="292" t="s">
        <v>1346</v>
      </c>
      <c r="D1365" s="293"/>
      <c r="E1365" s="293"/>
      <c r="F1365" s="293"/>
      <c r="G1365" s="293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52"/>
      <c r="Z1365" s="52"/>
      <c r="AA1365" s="52"/>
      <c r="AB1365" s="52"/>
      <c r="AC1365" s="52"/>
      <c r="AD1365" s="52"/>
      <c r="AE1365" s="52"/>
      <c r="AF1365" s="52"/>
      <c r="AG1365" s="52" t="s">
        <v>642</v>
      </c>
      <c r="AH1365" s="52"/>
      <c r="AI1365" s="52"/>
      <c r="AJ1365" s="52"/>
      <c r="AK1365" s="52"/>
      <c r="AL1365" s="52"/>
      <c r="AM1365" s="52"/>
      <c r="AN1365" s="52"/>
      <c r="AO1365" s="52"/>
      <c r="AP1365" s="52"/>
      <c r="AQ1365" s="52"/>
      <c r="AR1365" s="52"/>
      <c r="AS1365" s="52"/>
      <c r="AT1365" s="52"/>
      <c r="AU1365" s="52"/>
      <c r="AV1365" s="52"/>
      <c r="AW1365" s="52"/>
      <c r="AX1365" s="52"/>
      <c r="AY1365" s="52"/>
      <c r="AZ1365" s="52"/>
      <c r="BA1365" s="52"/>
      <c r="BB1365" s="52"/>
      <c r="BC1365" s="52"/>
      <c r="BD1365" s="52"/>
      <c r="BE1365" s="52"/>
      <c r="BF1365" s="52"/>
      <c r="BG1365" s="52"/>
      <c r="BH1365" s="52"/>
    </row>
    <row r="1366" spans="1:60" outlineLevel="1" x14ac:dyDescent="0.2">
      <c r="A1366" s="31"/>
      <c r="B1366" s="32"/>
      <c r="C1366" s="294" t="s">
        <v>1347</v>
      </c>
      <c r="D1366" s="295"/>
      <c r="E1366" s="295"/>
      <c r="F1366" s="295"/>
      <c r="G1366" s="29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52"/>
      <c r="Z1366" s="52"/>
      <c r="AA1366" s="52"/>
      <c r="AB1366" s="52"/>
      <c r="AC1366" s="52"/>
      <c r="AD1366" s="52"/>
      <c r="AE1366" s="52"/>
      <c r="AF1366" s="52"/>
      <c r="AG1366" s="52" t="s">
        <v>642</v>
      </c>
      <c r="AH1366" s="52"/>
      <c r="AI1366" s="52"/>
      <c r="AJ1366" s="52"/>
      <c r="AK1366" s="52"/>
      <c r="AL1366" s="52"/>
      <c r="AM1366" s="52"/>
      <c r="AN1366" s="52"/>
      <c r="AO1366" s="52"/>
      <c r="AP1366" s="52"/>
      <c r="AQ1366" s="52"/>
      <c r="AR1366" s="52"/>
      <c r="AS1366" s="52"/>
      <c r="AT1366" s="52"/>
      <c r="AU1366" s="52"/>
      <c r="AV1366" s="52"/>
      <c r="AW1366" s="52"/>
      <c r="AX1366" s="52"/>
      <c r="AY1366" s="52"/>
      <c r="AZ1366" s="52"/>
      <c r="BA1366" s="52"/>
      <c r="BB1366" s="52"/>
      <c r="BC1366" s="52"/>
      <c r="BD1366" s="52"/>
      <c r="BE1366" s="52"/>
      <c r="BF1366" s="52"/>
      <c r="BG1366" s="52"/>
      <c r="BH1366" s="52"/>
    </row>
    <row r="1367" spans="1:60" outlineLevel="1" x14ac:dyDescent="0.2">
      <c r="A1367" s="31"/>
      <c r="B1367" s="32"/>
      <c r="C1367" s="294" t="s">
        <v>1348</v>
      </c>
      <c r="D1367" s="295"/>
      <c r="E1367" s="295"/>
      <c r="F1367" s="295"/>
      <c r="G1367" s="29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52"/>
      <c r="Z1367" s="52"/>
      <c r="AA1367" s="52"/>
      <c r="AB1367" s="52"/>
      <c r="AC1367" s="52"/>
      <c r="AD1367" s="52"/>
      <c r="AE1367" s="52"/>
      <c r="AF1367" s="52"/>
      <c r="AG1367" s="52" t="s">
        <v>642</v>
      </c>
      <c r="AH1367" s="52"/>
      <c r="AI1367" s="52"/>
      <c r="AJ1367" s="52"/>
      <c r="AK1367" s="52"/>
      <c r="AL1367" s="52"/>
      <c r="AM1367" s="52"/>
      <c r="AN1367" s="52"/>
      <c r="AO1367" s="52"/>
      <c r="AP1367" s="52"/>
      <c r="AQ1367" s="52"/>
      <c r="AR1367" s="52"/>
      <c r="AS1367" s="52"/>
      <c r="AT1367" s="52"/>
      <c r="AU1367" s="52"/>
      <c r="AV1367" s="52"/>
      <c r="AW1367" s="52"/>
      <c r="AX1367" s="52"/>
      <c r="AY1367" s="52"/>
      <c r="AZ1367" s="52"/>
      <c r="BA1367" s="52"/>
      <c r="BB1367" s="52"/>
      <c r="BC1367" s="52"/>
      <c r="BD1367" s="52"/>
      <c r="BE1367" s="52"/>
      <c r="BF1367" s="52"/>
      <c r="BG1367" s="52"/>
      <c r="BH1367" s="52"/>
    </row>
    <row r="1368" spans="1:60" outlineLevel="1" x14ac:dyDescent="0.2">
      <c r="A1368" s="31"/>
      <c r="B1368" s="32"/>
      <c r="C1368" s="294" t="s">
        <v>1349</v>
      </c>
      <c r="D1368" s="295"/>
      <c r="E1368" s="295"/>
      <c r="F1368" s="295"/>
      <c r="G1368" s="29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52"/>
      <c r="Z1368" s="52"/>
      <c r="AA1368" s="52"/>
      <c r="AB1368" s="52"/>
      <c r="AC1368" s="52"/>
      <c r="AD1368" s="52"/>
      <c r="AE1368" s="52"/>
      <c r="AF1368" s="52"/>
      <c r="AG1368" s="52" t="s">
        <v>642</v>
      </c>
      <c r="AH1368" s="52"/>
      <c r="AI1368" s="52"/>
      <c r="AJ1368" s="52"/>
      <c r="AK1368" s="52"/>
      <c r="AL1368" s="52"/>
      <c r="AM1368" s="52"/>
      <c r="AN1368" s="52"/>
      <c r="AO1368" s="52"/>
      <c r="AP1368" s="52"/>
      <c r="AQ1368" s="52"/>
      <c r="AR1368" s="52"/>
      <c r="AS1368" s="52"/>
      <c r="AT1368" s="52"/>
      <c r="AU1368" s="52"/>
      <c r="AV1368" s="52"/>
      <c r="AW1368" s="52"/>
      <c r="AX1368" s="52"/>
      <c r="AY1368" s="52"/>
      <c r="AZ1368" s="52"/>
      <c r="BA1368" s="52"/>
      <c r="BB1368" s="52"/>
      <c r="BC1368" s="52"/>
      <c r="BD1368" s="52"/>
      <c r="BE1368" s="52"/>
      <c r="BF1368" s="52"/>
      <c r="BG1368" s="52"/>
      <c r="BH1368" s="52"/>
    </row>
    <row r="1369" spans="1:60" outlineLevel="1" x14ac:dyDescent="0.2">
      <c r="A1369" s="31"/>
      <c r="B1369" s="32"/>
      <c r="C1369" s="294" t="s">
        <v>1350</v>
      </c>
      <c r="D1369" s="295"/>
      <c r="E1369" s="295"/>
      <c r="F1369" s="295"/>
      <c r="G1369" s="29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52"/>
      <c r="Z1369" s="52"/>
      <c r="AA1369" s="52"/>
      <c r="AB1369" s="52"/>
      <c r="AC1369" s="52"/>
      <c r="AD1369" s="52"/>
      <c r="AE1369" s="52"/>
      <c r="AF1369" s="52"/>
      <c r="AG1369" s="52" t="s">
        <v>642</v>
      </c>
      <c r="AH1369" s="52"/>
      <c r="AI1369" s="52"/>
      <c r="AJ1369" s="52"/>
      <c r="AK1369" s="52"/>
      <c r="AL1369" s="52"/>
      <c r="AM1369" s="52"/>
      <c r="AN1369" s="52"/>
      <c r="AO1369" s="52"/>
      <c r="AP1369" s="52"/>
      <c r="AQ1369" s="52"/>
      <c r="AR1369" s="52"/>
      <c r="AS1369" s="52"/>
      <c r="AT1369" s="52"/>
      <c r="AU1369" s="52"/>
      <c r="AV1369" s="52"/>
      <c r="AW1369" s="52"/>
      <c r="AX1369" s="52"/>
      <c r="AY1369" s="52"/>
      <c r="AZ1369" s="52"/>
      <c r="BA1369" s="52"/>
      <c r="BB1369" s="52"/>
      <c r="BC1369" s="52"/>
      <c r="BD1369" s="52"/>
      <c r="BE1369" s="52"/>
      <c r="BF1369" s="52"/>
      <c r="BG1369" s="52"/>
      <c r="BH1369" s="52"/>
    </row>
    <row r="1370" spans="1:60" outlineLevel="1" x14ac:dyDescent="0.2">
      <c r="A1370" s="31"/>
      <c r="B1370" s="32"/>
      <c r="C1370" s="230" t="s">
        <v>1351</v>
      </c>
      <c r="D1370" s="33"/>
      <c r="E1370" s="34">
        <v>359.9</v>
      </c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52"/>
      <c r="Z1370" s="52"/>
      <c r="AA1370" s="52"/>
      <c r="AB1370" s="52"/>
      <c r="AC1370" s="52"/>
      <c r="AD1370" s="52"/>
      <c r="AE1370" s="52"/>
      <c r="AF1370" s="52"/>
      <c r="AG1370" s="52" t="s">
        <v>358</v>
      </c>
      <c r="AH1370" s="52">
        <v>0</v>
      </c>
      <c r="AI1370" s="52"/>
      <c r="AJ1370" s="52"/>
      <c r="AK1370" s="52"/>
      <c r="AL1370" s="52"/>
      <c r="AM1370" s="52"/>
      <c r="AN1370" s="52"/>
      <c r="AO1370" s="52"/>
      <c r="AP1370" s="52"/>
      <c r="AQ1370" s="52"/>
      <c r="AR1370" s="52"/>
      <c r="AS1370" s="52"/>
      <c r="AT1370" s="52"/>
      <c r="AU1370" s="52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2"/>
    </row>
    <row r="1371" spans="1:60" outlineLevel="1" x14ac:dyDescent="0.2">
      <c r="A1371" s="72">
        <v>167</v>
      </c>
      <c r="B1371" s="73" t="s">
        <v>1352</v>
      </c>
      <c r="C1371" s="74" t="s">
        <v>1353</v>
      </c>
      <c r="D1371" s="27" t="s">
        <v>640</v>
      </c>
      <c r="E1371" s="28">
        <v>1</v>
      </c>
      <c r="F1371" s="29"/>
      <c r="G1371" s="30">
        <f>ROUND(E1371*F1371,2)</f>
        <v>0</v>
      </c>
      <c r="H1371" s="29"/>
      <c r="I1371" s="30">
        <f>ROUND(E1371*H1371,2)</f>
        <v>0</v>
      </c>
      <c r="J1371" s="29"/>
      <c r="K1371" s="30">
        <f>ROUND(E1371*J1371,2)</f>
        <v>0</v>
      </c>
      <c r="L1371" s="30">
        <v>21</v>
      </c>
      <c r="M1371" s="30">
        <f>G1371*(1+L1371/100)</f>
        <v>0</v>
      </c>
      <c r="N1371" s="30">
        <v>0</v>
      </c>
      <c r="O1371" s="30">
        <f>ROUND(E1371*N1371,2)</f>
        <v>0</v>
      </c>
      <c r="P1371" s="30">
        <v>0</v>
      </c>
      <c r="Q1371" s="30">
        <f>ROUND(E1371*P1371,2)</f>
        <v>0</v>
      </c>
      <c r="R1371" s="30"/>
      <c r="S1371" s="30" t="s">
        <v>587</v>
      </c>
      <c r="T1371" s="49" t="s">
        <v>330</v>
      </c>
      <c r="U1371" s="35">
        <v>0</v>
      </c>
      <c r="V1371" s="35">
        <f>ROUND(E1371*U1371,2)</f>
        <v>0</v>
      </c>
      <c r="W1371" s="35"/>
      <c r="X1371" s="49"/>
      <c r="Y1371" s="52"/>
      <c r="Z1371" s="52"/>
      <c r="AA1371" s="52"/>
      <c r="AB1371" s="52"/>
      <c r="AC1371" s="52"/>
      <c r="AD1371" s="52"/>
      <c r="AE1371" s="52"/>
      <c r="AF1371" s="52"/>
      <c r="AG1371" s="52" t="s">
        <v>354</v>
      </c>
      <c r="AH1371" s="52"/>
      <c r="AI1371" s="52"/>
      <c r="AJ1371" s="52"/>
      <c r="AK1371" s="52"/>
      <c r="AL1371" s="52"/>
      <c r="AM1371" s="52"/>
      <c r="AN1371" s="52"/>
      <c r="AO1371" s="52"/>
      <c r="AP1371" s="52"/>
      <c r="AQ1371" s="52"/>
      <c r="AR1371" s="52"/>
      <c r="AS1371" s="52"/>
      <c r="AT1371" s="52"/>
      <c r="AU1371" s="52"/>
      <c r="AV1371" s="52"/>
      <c r="AW1371" s="52"/>
      <c r="AX1371" s="52"/>
      <c r="AY1371" s="52"/>
      <c r="AZ1371" s="52"/>
      <c r="BA1371" s="52"/>
      <c r="BB1371" s="52"/>
      <c r="BC1371" s="52"/>
      <c r="BD1371" s="52"/>
      <c r="BE1371" s="52"/>
      <c r="BF1371" s="52"/>
      <c r="BG1371" s="52"/>
      <c r="BH1371" s="52"/>
    </row>
    <row r="1372" spans="1:60" outlineLevel="1" x14ac:dyDescent="0.2">
      <c r="A1372" s="31"/>
      <c r="B1372" s="32"/>
      <c r="C1372" s="292" t="s">
        <v>1354</v>
      </c>
      <c r="D1372" s="293"/>
      <c r="E1372" s="293"/>
      <c r="F1372" s="293"/>
      <c r="G1372" s="293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52"/>
      <c r="Z1372" s="52"/>
      <c r="AA1372" s="52"/>
      <c r="AB1372" s="52"/>
      <c r="AC1372" s="52"/>
      <c r="AD1372" s="52"/>
      <c r="AE1372" s="52"/>
      <c r="AF1372" s="52"/>
      <c r="AG1372" s="52" t="s">
        <v>642</v>
      </c>
      <c r="AH1372" s="52"/>
      <c r="AI1372" s="52"/>
      <c r="AJ1372" s="52"/>
      <c r="AK1372" s="52"/>
      <c r="AL1372" s="52"/>
      <c r="AM1372" s="52"/>
      <c r="AN1372" s="52"/>
      <c r="AO1372" s="52"/>
      <c r="AP1372" s="52"/>
      <c r="AQ1372" s="52"/>
      <c r="AR1372" s="52"/>
      <c r="AS1372" s="52"/>
      <c r="AT1372" s="52"/>
      <c r="AU1372" s="52"/>
      <c r="AV1372" s="52"/>
      <c r="AW1372" s="52"/>
      <c r="AX1372" s="52"/>
      <c r="AY1372" s="52"/>
      <c r="AZ1372" s="52"/>
      <c r="BA1372" s="52"/>
      <c r="BB1372" s="52"/>
      <c r="BC1372" s="52"/>
      <c r="BD1372" s="52"/>
      <c r="BE1372" s="52"/>
      <c r="BF1372" s="52"/>
      <c r="BG1372" s="52"/>
      <c r="BH1372" s="52"/>
    </row>
    <row r="1373" spans="1:60" outlineLevel="1" x14ac:dyDescent="0.2">
      <c r="A1373" s="31"/>
      <c r="B1373" s="32"/>
      <c r="C1373" s="294" t="s">
        <v>1355</v>
      </c>
      <c r="D1373" s="295"/>
      <c r="E1373" s="295"/>
      <c r="F1373" s="295"/>
      <c r="G1373" s="29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52"/>
      <c r="Z1373" s="52"/>
      <c r="AA1373" s="52"/>
      <c r="AB1373" s="52"/>
      <c r="AC1373" s="52"/>
      <c r="AD1373" s="52"/>
      <c r="AE1373" s="52"/>
      <c r="AF1373" s="52"/>
      <c r="AG1373" s="52" t="s">
        <v>642</v>
      </c>
      <c r="AH1373" s="52"/>
      <c r="AI1373" s="52"/>
      <c r="AJ1373" s="52"/>
      <c r="AK1373" s="52"/>
      <c r="AL1373" s="52"/>
      <c r="AM1373" s="52"/>
      <c r="AN1373" s="52"/>
      <c r="AO1373" s="52"/>
      <c r="AP1373" s="52"/>
      <c r="AQ1373" s="52"/>
      <c r="AR1373" s="52"/>
      <c r="AS1373" s="52"/>
      <c r="AT1373" s="52"/>
      <c r="AU1373" s="52"/>
      <c r="AV1373" s="52"/>
      <c r="AW1373" s="52"/>
      <c r="AX1373" s="52"/>
      <c r="AY1373" s="52"/>
      <c r="AZ1373" s="52"/>
      <c r="BA1373" s="52"/>
      <c r="BB1373" s="52"/>
      <c r="BC1373" s="52"/>
      <c r="BD1373" s="52"/>
      <c r="BE1373" s="52"/>
      <c r="BF1373" s="52"/>
      <c r="BG1373" s="52"/>
      <c r="BH1373" s="52"/>
    </row>
    <row r="1374" spans="1:60" outlineLevel="1" x14ac:dyDescent="0.2">
      <c r="A1374" s="31"/>
      <c r="B1374" s="32"/>
      <c r="C1374" s="294" t="s">
        <v>1356</v>
      </c>
      <c r="D1374" s="295"/>
      <c r="E1374" s="295"/>
      <c r="F1374" s="295"/>
      <c r="G1374" s="29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52"/>
      <c r="Z1374" s="52"/>
      <c r="AA1374" s="52"/>
      <c r="AB1374" s="52"/>
      <c r="AC1374" s="52"/>
      <c r="AD1374" s="52"/>
      <c r="AE1374" s="52"/>
      <c r="AF1374" s="52"/>
      <c r="AG1374" s="52" t="s">
        <v>642</v>
      </c>
      <c r="AH1374" s="52"/>
      <c r="AI1374" s="52"/>
      <c r="AJ1374" s="52"/>
      <c r="AK1374" s="52"/>
      <c r="AL1374" s="52"/>
      <c r="AM1374" s="52"/>
      <c r="AN1374" s="52"/>
      <c r="AO1374" s="52"/>
      <c r="AP1374" s="52"/>
      <c r="AQ1374" s="52"/>
      <c r="AR1374" s="52"/>
      <c r="AS1374" s="52"/>
      <c r="AT1374" s="52"/>
      <c r="AU1374" s="52"/>
      <c r="AV1374" s="52"/>
      <c r="AW1374" s="52"/>
      <c r="AX1374" s="52"/>
      <c r="AY1374" s="52"/>
      <c r="AZ1374" s="52"/>
      <c r="BA1374" s="52"/>
      <c r="BB1374" s="52"/>
      <c r="BC1374" s="52"/>
      <c r="BD1374" s="52"/>
      <c r="BE1374" s="52"/>
      <c r="BF1374" s="52"/>
      <c r="BG1374" s="52"/>
      <c r="BH1374" s="52"/>
    </row>
    <row r="1375" spans="1:60" outlineLevel="1" x14ac:dyDescent="0.2">
      <c r="A1375" s="31"/>
      <c r="B1375" s="32"/>
      <c r="C1375" s="294" t="s">
        <v>1357</v>
      </c>
      <c r="D1375" s="295"/>
      <c r="E1375" s="295"/>
      <c r="F1375" s="295"/>
      <c r="G1375" s="29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52"/>
      <c r="Z1375" s="52"/>
      <c r="AA1375" s="52"/>
      <c r="AB1375" s="52"/>
      <c r="AC1375" s="52"/>
      <c r="AD1375" s="52"/>
      <c r="AE1375" s="52"/>
      <c r="AF1375" s="52"/>
      <c r="AG1375" s="52" t="s">
        <v>642</v>
      </c>
      <c r="AH1375" s="52"/>
      <c r="AI1375" s="52"/>
      <c r="AJ1375" s="52"/>
      <c r="AK1375" s="52"/>
      <c r="AL1375" s="52"/>
      <c r="AM1375" s="52"/>
      <c r="AN1375" s="52"/>
      <c r="AO1375" s="52"/>
      <c r="AP1375" s="52"/>
      <c r="AQ1375" s="52"/>
      <c r="AR1375" s="52"/>
      <c r="AS1375" s="52"/>
      <c r="AT1375" s="52"/>
      <c r="AU1375" s="52"/>
      <c r="AV1375" s="52"/>
      <c r="AW1375" s="52"/>
      <c r="AX1375" s="52"/>
      <c r="AY1375" s="52"/>
      <c r="AZ1375" s="52"/>
      <c r="BA1375" s="52"/>
      <c r="BB1375" s="52"/>
      <c r="BC1375" s="52"/>
      <c r="BD1375" s="52"/>
      <c r="BE1375" s="52"/>
      <c r="BF1375" s="52"/>
      <c r="BG1375" s="52"/>
      <c r="BH1375" s="52"/>
    </row>
    <row r="1376" spans="1:60" outlineLevel="1" x14ac:dyDescent="0.2">
      <c r="A1376" s="31"/>
      <c r="B1376" s="32"/>
      <c r="C1376" s="294" t="s">
        <v>1358</v>
      </c>
      <c r="D1376" s="295"/>
      <c r="E1376" s="295"/>
      <c r="F1376" s="295"/>
      <c r="G1376" s="29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52"/>
      <c r="Z1376" s="52"/>
      <c r="AA1376" s="52"/>
      <c r="AB1376" s="52"/>
      <c r="AC1376" s="52"/>
      <c r="AD1376" s="52"/>
      <c r="AE1376" s="52"/>
      <c r="AF1376" s="52"/>
      <c r="AG1376" s="52" t="s">
        <v>642</v>
      </c>
      <c r="AH1376" s="52"/>
      <c r="AI1376" s="52"/>
      <c r="AJ1376" s="52"/>
      <c r="AK1376" s="52"/>
      <c r="AL1376" s="52"/>
      <c r="AM1376" s="52"/>
      <c r="AN1376" s="52"/>
      <c r="AO1376" s="52"/>
      <c r="AP1376" s="52"/>
      <c r="AQ1376" s="52"/>
      <c r="AR1376" s="52"/>
      <c r="AS1376" s="52"/>
      <c r="AT1376" s="52"/>
      <c r="AU1376" s="52"/>
      <c r="AV1376" s="52"/>
      <c r="AW1376" s="52"/>
      <c r="AX1376" s="52"/>
      <c r="AY1376" s="52"/>
      <c r="AZ1376" s="52"/>
      <c r="BA1376" s="52"/>
      <c r="BB1376" s="52"/>
      <c r="BC1376" s="52"/>
      <c r="BD1376" s="52"/>
      <c r="BE1376" s="52"/>
      <c r="BF1376" s="52"/>
      <c r="BG1376" s="52"/>
      <c r="BH1376" s="52"/>
    </row>
    <row r="1377" spans="1:60" outlineLevel="1" x14ac:dyDescent="0.2">
      <c r="A1377" s="31"/>
      <c r="B1377" s="32"/>
      <c r="C1377" s="294" t="s">
        <v>1359</v>
      </c>
      <c r="D1377" s="295"/>
      <c r="E1377" s="295"/>
      <c r="F1377" s="295"/>
      <c r="G1377" s="29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52"/>
      <c r="Z1377" s="52"/>
      <c r="AA1377" s="52"/>
      <c r="AB1377" s="52"/>
      <c r="AC1377" s="52"/>
      <c r="AD1377" s="52"/>
      <c r="AE1377" s="52"/>
      <c r="AF1377" s="52"/>
      <c r="AG1377" s="52" t="s">
        <v>642</v>
      </c>
      <c r="AH1377" s="52"/>
      <c r="AI1377" s="52"/>
      <c r="AJ1377" s="52"/>
      <c r="AK1377" s="52"/>
      <c r="AL1377" s="52"/>
      <c r="AM1377" s="52"/>
      <c r="AN1377" s="52"/>
      <c r="AO1377" s="52"/>
      <c r="AP1377" s="52"/>
      <c r="AQ1377" s="52"/>
      <c r="AR1377" s="52"/>
      <c r="AS1377" s="52"/>
      <c r="AT1377" s="52"/>
      <c r="AU1377" s="52"/>
      <c r="AV1377" s="52"/>
      <c r="AW1377" s="52"/>
      <c r="AX1377" s="52"/>
      <c r="AY1377" s="52"/>
      <c r="AZ1377" s="52"/>
      <c r="BA1377" s="52"/>
      <c r="BB1377" s="52"/>
      <c r="BC1377" s="52"/>
      <c r="BD1377" s="52"/>
      <c r="BE1377" s="52"/>
      <c r="BF1377" s="52"/>
      <c r="BG1377" s="52"/>
      <c r="BH1377" s="52"/>
    </row>
    <row r="1378" spans="1:60" outlineLevel="1" x14ac:dyDescent="0.2">
      <c r="A1378" s="31"/>
      <c r="B1378" s="32"/>
      <c r="C1378" s="294" t="s">
        <v>1360</v>
      </c>
      <c r="D1378" s="295"/>
      <c r="E1378" s="295"/>
      <c r="F1378" s="295"/>
      <c r="G1378" s="29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52"/>
      <c r="Z1378" s="52"/>
      <c r="AA1378" s="52"/>
      <c r="AB1378" s="52"/>
      <c r="AC1378" s="52"/>
      <c r="AD1378" s="52"/>
      <c r="AE1378" s="52"/>
      <c r="AF1378" s="52"/>
      <c r="AG1378" s="52" t="s">
        <v>642</v>
      </c>
      <c r="AH1378" s="52"/>
      <c r="AI1378" s="52"/>
      <c r="AJ1378" s="52"/>
      <c r="AK1378" s="52"/>
      <c r="AL1378" s="52"/>
      <c r="AM1378" s="52"/>
      <c r="AN1378" s="52"/>
      <c r="AO1378" s="52"/>
      <c r="AP1378" s="52"/>
      <c r="AQ1378" s="52"/>
      <c r="AR1378" s="52"/>
      <c r="AS1378" s="52"/>
      <c r="AT1378" s="52"/>
      <c r="AU1378" s="52"/>
      <c r="AV1378" s="52"/>
      <c r="AW1378" s="52"/>
      <c r="AX1378" s="52"/>
      <c r="AY1378" s="52"/>
      <c r="AZ1378" s="52"/>
      <c r="BA1378" s="52"/>
      <c r="BB1378" s="52"/>
      <c r="BC1378" s="52"/>
      <c r="BD1378" s="52"/>
      <c r="BE1378" s="52"/>
      <c r="BF1378" s="52"/>
      <c r="BG1378" s="52"/>
      <c r="BH1378" s="52"/>
    </row>
    <row r="1379" spans="1:60" outlineLevel="1" x14ac:dyDescent="0.2">
      <c r="A1379" s="31"/>
      <c r="B1379" s="32"/>
      <c r="C1379" s="294" t="s">
        <v>1361</v>
      </c>
      <c r="D1379" s="295"/>
      <c r="E1379" s="295"/>
      <c r="F1379" s="295"/>
      <c r="G1379" s="29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52"/>
      <c r="Z1379" s="52"/>
      <c r="AA1379" s="52"/>
      <c r="AB1379" s="52"/>
      <c r="AC1379" s="52"/>
      <c r="AD1379" s="52"/>
      <c r="AE1379" s="52"/>
      <c r="AF1379" s="52"/>
      <c r="AG1379" s="52" t="s">
        <v>642</v>
      </c>
      <c r="AH1379" s="52"/>
      <c r="AI1379" s="52"/>
      <c r="AJ1379" s="52"/>
      <c r="AK1379" s="52"/>
      <c r="AL1379" s="52"/>
      <c r="AM1379" s="52"/>
      <c r="AN1379" s="52"/>
      <c r="AO1379" s="52"/>
      <c r="AP1379" s="52"/>
      <c r="AQ1379" s="52"/>
      <c r="AR1379" s="52"/>
      <c r="AS1379" s="52"/>
      <c r="AT1379" s="52"/>
      <c r="AU1379" s="52"/>
      <c r="AV1379" s="52"/>
      <c r="AW1379" s="52"/>
      <c r="AX1379" s="52"/>
      <c r="AY1379" s="52"/>
      <c r="AZ1379" s="52"/>
      <c r="BA1379" s="52"/>
      <c r="BB1379" s="52"/>
      <c r="BC1379" s="52"/>
      <c r="BD1379" s="52"/>
      <c r="BE1379" s="52"/>
      <c r="BF1379" s="52"/>
      <c r="BG1379" s="52"/>
      <c r="BH1379" s="52"/>
    </row>
    <row r="1380" spans="1:60" outlineLevel="1" x14ac:dyDescent="0.2">
      <c r="A1380" s="31"/>
      <c r="B1380" s="32"/>
      <c r="C1380" s="294" t="s">
        <v>1362</v>
      </c>
      <c r="D1380" s="295"/>
      <c r="E1380" s="295"/>
      <c r="F1380" s="295"/>
      <c r="G1380" s="29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52"/>
      <c r="Z1380" s="52"/>
      <c r="AA1380" s="52"/>
      <c r="AB1380" s="52"/>
      <c r="AC1380" s="52"/>
      <c r="AD1380" s="52"/>
      <c r="AE1380" s="52"/>
      <c r="AF1380" s="52"/>
      <c r="AG1380" s="52" t="s">
        <v>642</v>
      </c>
      <c r="AH1380" s="52"/>
      <c r="AI1380" s="52"/>
      <c r="AJ1380" s="52"/>
      <c r="AK1380" s="52"/>
      <c r="AL1380" s="52"/>
      <c r="AM1380" s="52"/>
      <c r="AN1380" s="52"/>
      <c r="AO1380" s="52"/>
      <c r="AP1380" s="52"/>
      <c r="AQ1380" s="52"/>
      <c r="AR1380" s="52"/>
      <c r="AS1380" s="52"/>
      <c r="AT1380" s="52"/>
      <c r="AU1380" s="52"/>
      <c r="AV1380" s="52"/>
      <c r="AW1380" s="52"/>
      <c r="AX1380" s="52"/>
      <c r="AY1380" s="52"/>
      <c r="AZ1380" s="52"/>
      <c r="BA1380" s="52"/>
      <c r="BB1380" s="52"/>
      <c r="BC1380" s="52"/>
      <c r="BD1380" s="52"/>
      <c r="BE1380" s="52"/>
      <c r="BF1380" s="52"/>
      <c r="BG1380" s="52"/>
      <c r="BH1380" s="52"/>
    </row>
    <row r="1381" spans="1:60" outlineLevel="1" x14ac:dyDescent="0.2">
      <c r="A1381" s="31"/>
      <c r="B1381" s="32"/>
      <c r="C1381" s="294" t="s">
        <v>1359</v>
      </c>
      <c r="D1381" s="295"/>
      <c r="E1381" s="295"/>
      <c r="F1381" s="295"/>
      <c r="G1381" s="29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52"/>
      <c r="Z1381" s="52"/>
      <c r="AA1381" s="52"/>
      <c r="AB1381" s="52"/>
      <c r="AC1381" s="52"/>
      <c r="AD1381" s="52"/>
      <c r="AE1381" s="52"/>
      <c r="AF1381" s="52"/>
      <c r="AG1381" s="52" t="s">
        <v>642</v>
      </c>
      <c r="AH1381" s="52"/>
      <c r="AI1381" s="52"/>
      <c r="AJ1381" s="52"/>
      <c r="AK1381" s="52"/>
      <c r="AL1381" s="52"/>
      <c r="AM1381" s="52"/>
      <c r="AN1381" s="52"/>
      <c r="AO1381" s="52"/>
      <c r="AP1381" s="52"/>
      <c r="AQ1381" s="52"/>
      <c r="AR1381" s="52"/>
      <c r="AS1381" s="52"/>
      <c r="AT1381" s="52"/>
      <c r="AU1381" s="52"/>
      <c r="AV1381" s="52"/>
      <c r="AW1381" s="52"/>
      <c r="AX1381" s="52"/>
      <c r="AY1381" s="52"/>
      <c r="AZ1381" s="52"/>
      <c r="BA1381" s="52"/>
      <c r="BB1381" s="52"/>
      <c r="BC1381" s="52"/>
      <c r="BD1381" s="52"/>
      <c r="BE1381" s="52"/>
      <c r="BF1381" s="52"/>
      <c r="BG1381" s="52"/>
      <c r="BH1381" s="52"/>
    </row>
    <row r="1382" spans="1:60" outlineLevel="1" x14ac:dyDescent="0.2">
      <c r="A1382" s="31"/>
      <c r="B1382" s="32"/>
      <c r="C1382" s="294" t="s">
        <v>1363</v>
      </c>
      <c r="D1382" s="295"/>
      <c r="E1382" s="295"/>
      <c r="F1382" s="295"/>
      <c r="G1382" s="29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52"/>
      <c r="Z1382" s="52"/>
      <c r="AA1382" s="52"/>
      <c r="AB1382" s="52"/>
      <c r="AC1382" s="52"/>
      <c r="AD1382" s="52"/>
      <c r="AE1382" s="52"/>
      <c r="AF1382" s="52"/>
      <c r="AG1382" s="52" t="s">
        <v>642</v>
      </c>
      <c r="AH1382" s="52"/>
      <c r="AI1382" s="52"/>
      <c r="AJ1382" s="52"/>
      <c r="AK1382" s="52"/>
      <c r="AL1382" s="52"/>
      <c r="AM1382" s="52"/>
      <c r="AN1382" s="52"/>
      <c r="AO1382" s="52"/>
      <c r="AP1382" s="52"/>
      <c r="AQ1382" s="52"/>
      <c r="AR1382" s="52"/>
      <c r="AS1382" s="52"/>
      <c r="AT1382" s="52"/>
      <c r="AU1382" s="52"/>
      <c r="AV1382" s="52"/>
      <c r="AW1382" s="52"/>
      <c r="AX1382" s="52"/>
      <c r="AY1382" s="52"/>
      <c r="AZ1382" s="52"/>
      <c r="BA1382" s="52"/>
      <c r="BB1382" s="52"/>
      <c r="BC1382" s="52"/>
      <c r="BD1382" s="52"/>
      <c r="BE1382" s="52"/>
      <c r="BF1382" s="52"/>
      <c r="BG1382" s="52"/>
      <c r="BH1382" s="52"/>
    </row>
    <row r="1383" spans="1:60" outlineLevel="1" x14ac:dyDescent="0.2">
      <c r="A1383" s="31"/>
      <c r="B1383" s="32"/>
      <c r="C1383" s="294" t="s">
        <v>1364</v>
      </c>
      <c r="D1383" s="295"/>
      <c r="E1383" s="295"/>
      <c r="F1383" s="295"/>
      <c r="G1383" s="29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52"/>
      <c r="Z1383" s="52"/>
      <c r="AA1383" s="52"/>
      <c r="AB1383" s="52"/>
      <c r="AC1383" s="52"/>
      <c r="AD1383" s="52"/>
      <c r="AE1383" s="52"/>
      <c r="AF1383" s="52"/>
      <c r="AG1383" s="52" t="s">
        <v>642</v>
      </c>
      <c r="AH1383" s="52"/>
      <c r="AI1383" s="52"/>
      <c r="AJ1383" s="52"/>
      <c r="AK1383" s="52"/>
      <c r="AL1383" s="52"/>
      <c r="AM1383" s="52"/>
      <c r="AN1383" s="52"/>
      <c r="AO1383" s="52"/>
      <c r="AP1383" s="52"/>
      <c r="AQ1383" s="52"/>
      <c r="AR1383" s="52"/>
      <c r="AS1383" s="52"/>
      <c r="AT1383" s="52"/>
      <c r="AU1383" s="52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2"/>
    </row>
    <row r="1384" spans="1:60" outlineLevel="1" x14ac:dyDescent="0.2">
      <c r="A1384" s="31"/>
      <c r="B1384" s="32"/>
      <c r="C1384" s="294" t="s">
        <v>1365</v>
      </c>
      <c r="D1384" s="295"/>
      <c r="E1384" s="295"/>
      <c r="F1384" s="295"/>
      <c r="G1384" s="29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52"/>
      <c r="Z1384" s="52"/>
      <c r="AA1384" s="52"/>
      <c r="AB1384" s="52"/>
      <c r="AC1384" s="52"/>
      <c r="AD1384" s="52"/>
      <c r="AE1384" s="52"/>
      <c r="AF1384" s="52"/>
      <c r="AG1384" s="52" t="s">
        <v>642</v>
      </c>
      <c r="AH1384" s="52"/>
      <c r="AI1384" s="52"/>
      <c r="AJ1384" s="52"/>
      <c r="AK1384" s="52"/>
      <c r="AL1384" s="52"/>
      <c r="AM1384" s="52"/>
      <c r="AN1384" s="52"/>
      <c r="AO1384" s="52"/>
      <c r="AP1384" s="52"/>
      <c r="AQ1384" s="52"/>
      <c r="AR1384" s="52"/>
      <c r="AS1384" s="52"/>
      <c r="AT1384" s="52"/>
      <c r="AU1384" s="52"/>
      <c r="AV1384" s="52"/>
      <c r="AW1384" s="52"/>
      <c r="AX1384" s="52"/>
      <c r="AY1384" s="52"/>
      <c r="AZ1384" s="52"/>
      <c r="BA1384" s="52"/>
      <c r="BB1384" s="52"/>
      <c r="BC1384" s="52"/>
      <c r="BD1384" s="52"/>
      <c r="BE1384" s="52"/>
      <c r="BF1384" s="52"/>
      <c r="BG1384" s="52"/>
      <c r="BH1384" s="52"/>
    </row>
    <row r="1385" spans="1:60" outlineLevel="1" x14ac:dyDescent="0.2">
      <c r="A1385" s="31"/>
      <c r="B1385" s="32"/>
      <c r="C1385" s="294" t="s">
        <v>1366</v>
      </c>
      <c r="D1385" s="295"/>
      <c r="E1385" s="295"/>
      <c r="F1385" s="295"/>
      <c r="G1385" s="29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52"/>
      <c r="Z1385" s="52"/>
      <c r="AA1385" s="52"/>
      <c r="AB1385" s="52"/>
      <c r="AC1385" s="52"/>
      <c r="AD1385" s="52"/>
      <c r="AE1385" s="52"/>
      <c r="AF1385" s="52"/>
      <c r="AG1385" s="52" t="s">
        <v>642</v>
      </c>
      <c r="AH1385" s="52"/>
      <c r="AI1385" s="52"/>
      <c r="AJ1385" s="52"/>
      <c r="AK1385" s="52"/>
      <c r="AL1385" s="52"/>
      <c r="AM1385" s="52"/>
      <c r="AN1385" s="52"/>
      <c r="AO1385" s="52"/>
      <c r="AP1385" s="52"/>
      <c r="AQ1385" s="52"/>
      <c r="AR1385" s="52"/>
      <c r="AS1385" s="52"/>
      <c r="AT1385" s="52"/>
      <c r="AU1385" s="52"/>
      <c r="AV1385" s="52"/>
      <c r="AW1385" s="52"/>
      <c r="AX1385" s="52"/>
      <c r="AY1385" s="52"/>
      <c r="AZ1385" s="52"/>
      <c r="BA1385" s="52"/>
      <c r="BB1385" s="52"/>
      <c r="BC1385" s="52"/>
      <c r="BD1385" s="52"/>
      <c r="BE1385" s="52"/>
      <c r="BF1385" s="52"/>
      <c r="BG1385" s="52"/>
      <c r="BH1385" s="52"/>
    </row>
    <row r="1386" spans="1:60" outlineLevel="1" x14ac:dyDescent="0.2">
      <c r="A1386" s="31"/>
      <c r="B1386" s="32"/>
      <c r="C1386" s="230" t="s">
        <v>1256</v>
      </c>
      <c r="D1386" s="33"/>
      <c r="E1386" s="34">
        <v>1</v>
      </c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52"/>
      <c r="Z1386" s="52"/>
      <c r="AA1386" s="52"/>
      <c r="AB1386" s="52"/>
      <c r="AC1386" s="52"/>
      <c r="AD1386" s="52"/>
      <c r="AE1386" s="52"/>
      <c r="AF1386" s="52"/>
      <c r="AG1386" s="52" t="s">
        <v>358</v>
      </c>
      <c r="AH1386" s="52">
        <v>0</v>
      </c>
      <c r="AI1386" s="52"/>
      <c r="AJ1386" s="52"/>
      <c r="AK1386" s="52"/>
      <c r="AL1386" s="52"/>
      <c r="AM1386" s="52"/>
      <c r="AN1386" s="52"/>
      <c r="AO1386" s="52"/>
      <c r="AP1386" s="52"/>
      <c r="AQ1386" s="52"/>
      <c r="AR1386" s="52"/>
      <c r="AS1386" s="52"/>
      <c r="AT1386" s="52"/>
      <c r="AU1386" s="52"/>
      <c r="AV1386" s="52"/>
      <c r="AW1386" s="52"/>
      <c r="AX1386" s="52"/>
      <c r="AY1386" s="52"/>
      <c r="AZ1386" s="52"/>
      <c r="BA1386" s="52"/>
      <c r="BB1386" s="52"/>
      <c r="BC1386" s="52"/>
      <c r="BD1386" s="52"/>
      <c r="BE1386" s="52"/>
      <c r="BF1386" s="52"/>
      <c r="BG1386" s="52"/>
      <c r="BH1386" s="52"/>
    </row>
    <row r="1387" spans="1:60" outlineLevel="1" x14ac:dyDescent="0.2">
      <c r="A1387" s="72">
        <v>168</v>
      </c>
      <c r="B1387" s="73" t="s">
        <v>1367</v>
      </c>
      <c r="C1387" s="74" t="s">
        <v>1368</v>
      </c>
      <c r="D1387" s="27" t="s">
        <v>640</v>
      </c>
      <c r="E1387" s="28">
        <v>1</v>
      </c>
      <c r="F1387" s="29"/>
      <c r="G1387" s="30">
        <f>ROUND(E1387*F1387,2)</f>
        <v>0</v>
      </c>
      <c r="H1387" s="29"/>
      <c r="I1387" s="30">
        <f>ROUND(E1387*H1387,2)</f>
        <v>0</v>
      </c>
      <c r="J1387" s="29"/>
      <c r="K1387" s="30">
        <f>ROUND(E1387*J1387,2)</f>
        <v>0</v>
      </c>
      <c r="L1387" s="30">
        <v>21</v>
      </c>
      <c r="M1387" s="30">
        <f>G1387*(1+L1387/100)</f>
        <v>0</v>
      </c>
      <c r="N1387" s="30">
        <v>0.25</v>
      </c>
      <c r="O1387" s="30">
        <f>ROUND(E1387*N1387,2)</f>
        <v>0.25</v>
      </c>
      <c r="P1387" s="30">
        <v>0</v>
      </c>
      <c r="Q1387" s="30">
        <f>ROUND(E1387*P1387,2)</f>
        <v>0</v>
      </c>
      <c r="R1387" s="30"/>
      <c r="S1387" s="30" t="s">
        <v>587</v>
      </c>
      <c r="T1387" s="49" t="s">
        <v>330</v>
      </c>
      <c r="U1387" s="35">
        <v>0</v>
      </c>
      <c r="V1387" s="35">
        <f>ROUND(E1387*U1387,2)</f>
        <v>0</v>
      </c>
      <c r="W1387" s="35"/>
      <c r="X1387" s="49"/>
      <c r="Y1387" s="52"/>
      <c r="Z1387" s="52"/>
      <c r="AA1387" s="52"/>
      <c r="AB1387" s="52"/>
      <c r="AC1387" s="52"/>
      <c r="AD1387" s="52"/>
      <c r="AE1387" s="52"/>
      <c r="AF1387" s="52"/>
      <c r="AG1387" s="52" t="s">
        <v>354</v>
      </c>
      <c r="AH1387" s="52"/>
      <c r="AI1387" s="52"/>
      <c r="AJ1387" s="52"/>
      <c r="AK1387" s="52"/>
      <c r="AL1387" s="52"/>
      <c r="AM1387" s="52"/>
      <c r="AN1387" s="52"/>
      <c r="AO1387" s="52"/>
      <c r="AP1387" s="52"/>
      <c r="AQ1387" s="52"/>
      <c r="AR1387" s="52"/>
      <c r="AS1387" s="52"/>
      <c r="AT1387" s="52"/>
      <c r="AU1387" s="52"/>
      <c r="AV1387" s="52"/>
      <c r="AW1387" s="52"/>
      <c r="AX1387" s="52"/>
      <c r="AY1387" s="52"/>
      <c r="AZ1387" s="52"/>
      <c r="BA1387" s="52"/>
      <c r="BB1387" s="52"/>
      <c r="BC1387" s="52"/>
      <c r="BD1387" s="52"/>
      <c r="BE1387" s="52"/>
      <c r="BF1387" s="52"/>
      <c r="BG1387" s="52"/>
      <c r="BH1387" s="52"/>
    </row>
    <row r="1388" spans="1:60" outlineLevel="1" x14ac:dyDescent="0.2">
      <c r="A1388" s="31"/>
      <c r="B1388" s="32"/>
      <c r="C1388" s="292" t="s">
        <v>1369</v>
      </c>
      <c r="D1388" s="293"/>
      <c r="E1388" s="293"/>
      <c r="F1388" s="293"/>
      <c r="G1388" s="293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52"/>
      <c r="Z1388" s="52"/>
      <c r="AA1388" s="52"/>
      <c r="AB1388" s="52"/>
      <c r="AC1388" s="52"/>
      <c r="AD1388" s="52"/>
      <c r="AE1388" s="52"/>
      <c r="AF1388" s="52"/>
      <c r="AG1388" s="52" t="s">
        <v>642</v>
      </c>
      <c r="AH1388" s="52"/>
      <c r="AI1388" s="52"/>
      <c r="AJ1388" s="52"/>
      <c r="AK1388" s="52"/>
      <c r="AL1388" s="52"/>
      <c r="AM1388" s="52"/>
      <c r="AN1388" s="52"/>
      <c r="AO1388" s="52"/>
      <c r="AP1388" s="52"/>
      <c r="AQ1388" s="52"/>
      <c r="AR1388" s="52"/>
      <c r="AS1388" s="52"/>
      <c r="AT1388" s="52"/>
      <c r="AU1388" s="52"/>
      <c r="AV1388" s="52"/>
      <c r="AW1388" s="52"/>
      <c r="AX1388" s="52"/>
      <c r="AY1388" s="52"/>
      <c r="AZ1388" s="52"/>
      <c r="BA1388" s="52"/>
      <c r="BB1388" s="52"/>
      <c r="BC1388" s="52"/>
      <c r="BD1388" s="52"/>
      <c r="BE1388" s="52"/>
      <c r="BF1388" s="52"/>
      <c r="BG1388" s="52"/>
      <c r="BH1388" s="52"/>
    </row>
    <row r="1389" spans="1:60" outlineLevel="1" x14ac:dyDescent="0.2">
      <c r="A1389" s="31"/>
      <c r="B1389" s="32"/>
      <c r="C1389" s="294" t="s">
        <v>1370</v>
      </c>
      <c r="D1389" s="295"/>
      <c r="E1389" s="295"/>
      <c r="F1389" s="295"/>
      <c r="G1389" s="29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52"/>
      <c r="Z1389" s="52"/>
      <c r="AA1389" s="52"/>
      <c r="AB1389" s="52"/>
      <c r="AC1389" s="52"/>
      <c r="AD1389" s="52"/>
      <c r="AE1389" s="52"/>
      <c r="AF1389" s="52"/>
      <c r="AG1389" s="52" t="s">
        <v>642</v>
      </c>
      <c r="AH1389" s="52"/>
      <c r="AI1389" s="52"/>
      <c r="AJ1389" s="52"/>
      <c r="AK1389" s="52"/>
      <c r="AL1389" s="52"/>
      <c r="AM1389" s="52"/>
      <c r="AN1389" s="52"/>
      <c r="AO1389" s="52"/>
      <c r="AP1389" s="52"/>
      <c r="AQ1389" s="52"/>
      <c r="AR1389" s="52"/>
      <c r="AS1389" s="52"/>
      <c r="AT1389" s="52"/>
      <c r="AU1389" s="52"/>
      <c r="AV1389" s="52"/>
      <c r="AW1389" s="52"/>
      <c r="AX1389" s="52"/>
      <c r="AY1389" s="52"/>
      <c r="AZ1389" s="52"/>
      <c r="BA1389" s="52"/>
      <c r="BB1389" s="52"/>
      <c r="BC1389" s="52"/>
      <c r="BD1389" s="52"/>
      <c r="BE1389" s="52"/>
      <c r="BF1389" s="52"/>
      <c r="BG1389" s="52"/>
      <c r="BH1389" s="52"/>
    </row>
    <row r="1390" spans="1:60" outlineLevel="1" x14ac:dyDescent="0.2">
      <c r="A1390" s="31"/>
      <c r="B1390" s="32"/>
      <c r="C1390" s="294" t="s">
        <v>1371</v>
      </c>
      <c r="D1390" s="295"/>
      <c r="E1390" s="295"/>
      <c r="F1390" s="295"/>
      <c r="G1390" s="29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52"/>
      <c r="Z1390" s="52"/>
      <c r="AA1390" s="52"/>
      <c r="AB1390" s="52"/>
      <c r="AC1390" s="52"/>
      <c r="AD1390" s="52"/>
      <c r="AE1390" s="52"/>
      <c r="AF1390" s="52"/>
      <c r="AG1390" s="52" t="s">
        <v>642</v>
      </c>
      <c r="AH1390" s="52"/>
      <c r="AI1390" s="52"/>
      <c r="AJ1390" s="52"/>
      <c r="AK1390" s="52"/>
      <c r="AL1390" s="52"/>
      <c r="AM1390" s="52"/>
      <c r="AN1390" s="52"/>
      <c r="AO1390" s="52"/>
      <c r="AP1390" s="52"/>
      <c r="AQ1390" s="52"/>
      <c r="AR1390" s="52"/>
      <c r="AS1390" s="52"/>
      <c r="AT1390" s="52"/>
      <c r="AU1390" s="52"/>
      <c r="AV1390" s="52"/>
      <c r="AW1390" s="52"/>
      <c r="AX1390" s="52"/>
      <c r="AY1390" s="52"/>
      <c r="AZ1390" s="52"/>
      <c r="BA1390" s="52"/>
      <c r="BB1390" s="52"/>
      <c r="BC1390" s="52"/>
      <c r="BD1390" s="52"/>
      <c r="BE1390" s="52"/>
      <c r="BF1390" s="52"/>
      <c r="BG1390" s="52"/>
      <c r="BH1390" s="52"/>
    </row>
    <row r="1391" spans="1:60" outlineLevel="1" x14ac:dyDescent="0.2">
      <c r="A1391" s="31"/>
      <c r="B1391" s="32"/>
      <c r="C1391" s="294" t="s">
        <v>1372</v>
      </c>
      <c r="D1391" s="295"/>
      <c r="E1391" s="295"/>
      <c r="F1391" s="295"/>
      <c r="G1391" s="29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52"/>
      <c r="Z1391" s="52"/>
      <c r="AA1391" s="52"/>
      <c r="AB1391" s="52"/>
      <c r="AC1391" s="52"/>
      <c r="AD1391" s="52"/>
      <c r="AE1391" s="52"/>
      <c r="AF1391" s="52"/>
      <c r="AG1391" s="52" t="s">
        <v>642</v>
      </c>
      <c r="AH1391" s="52"/>
      <c r="AI1391" s="52"/>
      <c r="AJ1391" s="52"/>
      <c r="AK1391" s="52"/>
      <c r="AL1391" s="52"/>
      <c r="AM1391" s="52"/>
      <c r="AN1391" s="52"/>
      <c r="AO1391" s="52"/>
      <c r="AP1391" s="52"/>
      <c r="AQ1391" s="52"/>
      <c r="AR1391" s="52"/>
      <c r="AS1391" s="52"/>
      <c r="AT1391" s="52"/>
      <c r="AU1391" s="52"/>
      <c r="AV1391" s="52"/>
      <c r="AW1391" s="52"/>
      <c r="AX1391" s="52"/>
      <c r="AY1391" s="52"/>
      <c r="AZ1391" s="52"/>
      <c r="BA1391" s="52"/>
      <c r="BB1391" s="52"/>
      <c r="BC1391" s="52"/>
      <c r="BD1391" s="52"/>
      <c r="BE1391" s="52"/>
      <c r="BF1391" s="52"/>
      <c r="BG1391" s="52"/>
      <c r="BH1391" s="52"/>
    </row>
    <row r="1392" spans="1:60" outlineLevel="1" x14ac:dyDescent="0.2">
      <c r="A1392" s="31"/>
      <c r="B1392" s="32"/>
      <c r="C1392" s="294" t="s">
        <v>1373</v>
      </c>
      <c r="D1392" s="295"/>
      <c r="E1392" s="295"/>
      <c r="F1392" s="295"/>
      <c r="G1392" s="29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52"/>
      <c r="Z1392" s="52"/>
      <c r="AA1392" s="52"/>
      <c r="AB1392" s="52"/>
      <c r="AC1392" s="52"/>
      <c r="AD1392" s="52"/>
      <c r="AE1392" s="52"/>
      <c r="AF1392" s="52"/>
      <c r="AG1392" s="52" t="s">
        <v>642</v>
      </c>
      <c r="AH1392" s="52"/>
      <c r="AI1392" s="52"/>
      <c r="AJ1392" s="52"/>
      <c r="AK1392" s="52"/>
      <c r="AL1392" s="52"/>
      <c r="AM1392" s="52"/>
      <c r="AN1392" s="52"/>
      <c r="AO1392" s="52"/>
      <c r="AP1392" s="52"/>
      <c r="AQ1392" s="52"/>
      <c r="AR1392" s="52"/>
      <c r="AS1392" s="52"/>
      <c r="AT1392" s="52"/>
      <c r="AU1392" s="52"/>
      <c r="AV1392" s="52"/>
      <c r="AW1392" s="52"/>
      <c r="AX1392" s="52"/>
      <c r="AY1392" s="52"/>
      <c r="AZ1392" s="52"/>
      <c r="BA1392" s="52"/>
      <c r="BB1392" s="52"/>
      <c r="BC1392" s="52"/>
      <c r="BD1392" s="52"/>
      <c r="BE1392" s="52"/>
      <c r="BF1392" s="52"/>
      <c r="BG1392" s="52"/>
      <c r="BH1392" s="52"/>
    </row>
    <row r="1393" spans="1:60" outlineLevel="1" x14ac:dyDescent="0.2">
      <c r="A1393" s="31"/>
      <c r="B1393" s="32"/>
      <c r="C1393" s="294" t="s">
        <v>1374</v>
      </c>
      <c r="D1393" s="295"/>
      <c r="E1393" s="295"/>
      <c r="F1393" s="295"/>
      <c r="G1393" s="29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52"/>
      <c r="Z1393" s="52"/>
      <c r="AA1393" s="52"/>
      <c r="AB1393" s="52"/>
      <c r="AC1393" s="52"/>
      <c r="AD1393" s="52"/>
      <c r="AE1393" s="52"/>
      <c r="AF1393" s="52"/>
      <c r="AG1393" s="52" t="s">
        <v>642</v>
      </c>
      <c r="AH1393" s="52"/>
      <c r="AI1393" s="52"/>
      <c r="AJ1393" s="52"/>
      <c r="AK1393" s="52"/>
      <c r="AL1393" s="52"/>
      <c r="AM1393" s="52"/>
      <c r="AN1393" s="52"/>
      <c r="AO1393" s="52"/>
      <c r="AP1393" s="52"/>
      <c r="AQ1393" s="52"/>
      <c r="AR1393" s="52"/>
      <c r="AS1393" s="52"/>
      <c r="AT1393" s="52"/>
      <c r="AU1393" s="52"/>
      <c r="AV1393" s="52"/>
      <c r="AW1393" s="52"/>
      <c r="AX1393" s="52"/>
      <c r="AY1393" s="52"/>
      <c r="AZ1393" s="52"/>
      <c r="BA1393" s="52"/>
      <c r="BB1393" s="52"/>
      <c r="BC1393" s="52"/>
      <c r="BD1393" s="52"/>
      <c r="BE1393" s="52"/>
      <c r="BF1393" s="52"/>
      <c r="BG1393" s="52"/>
      <c r="BH1393" s="52"/>
    </row>
    <row r="1394" spans="1:60" outlineLevel="1" x14ac:dyDescent="0.2">
      <c r="A1394" s="31"/>
      <c r="B1394" s="32"/>
      <c r="C1394" s="294" t="s">
        <v>1375</v>
      </c>
      <c r="D1394" s="295"/>
      <c r="E1394" s="295"/>
      <c r="F1394" s="295"/>
      <c r="G1394" s="29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52"/>
      <c r="Z1394" s="52"/>
      <c r="AA1394" s="52"/>
      <c r="AB1394" s="52"/>
      <c r="AC1394" s="52"/>
      <c r="AD1394" s="52"/>
      <c r="AE1394" s="52"/>
      <c r="AF1394" s="52"/>
      <c r="AG1394" s="52" t="s">
        <v>642</v>
      </c>
      <c r="AH1394" s="52"/>
      <c r="AI1394" s="52"/>
      <c r="AJ1394" s="52"/>
      <c r="AK1394" s="52"/>
      <c r="AL1394" s="52"/>
      <c r="AM1394" s="52"/>
      <c r="AN1394" s="52"/>
      <c r="AO1394" s="52"/>
      <c r="AP1394" s="52"/>
      <c r="AQ1394" s="52"/>
      <c r="AR1394" s="52"/>
      <c r="AS1394" s="52"/>
      <c r="AT1394" s="52"/>
      <c r="AU1394" s="52"/>
      <c r="AV1394" s="52"/>
      <c r="AW1394" s="52"/>
      <c r="AX1394" s="52"/>
      <c r="AY1394" s="52"/>
      <c r="AZ1394" s="52"/>
      <c r="BA1394" s="52"/>
      <c r="BB1394" s="52"/>
      <c r="BC1394" s="52"/>
      <c r="BD1394" s="52"/>
      <c r="BE1394" s="52"/>
      <c r="BF1394" s="52"/>
      <c r="BG1394" s="52"/>
      <c r="BH1394" s="52"/>
    </row>
    <row r="1395" spans="1:60" outlineLevel="1" x14ac:dyDescent="0.2">
      <c r="A1395" s="31"/>
      <c r="B1395" s="32"/>
      <c r="C1395" s="294" t="s">
        <v>1254</v>
      </c>
      <c r="D1395" s="295"/>
      <c r="E1395" s="295"/>
      <c r="F1395" s="295"/>
      <c r="G1395" s="29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52"/>
      <c r="Z1395" s="52"/>
      <c r="AA1395" s="52"/>
      <c r="AB1395" s="52"/>
      <c r="AC1395" s="52"/>
      <c r="AD1395" s="52"/>
      <c r="AE1395" s="52"/>
      <c r="AF1395" s="52"/>
      <c r="AG1395" s="52" t="s">
        <v>642</v>
      </c>
      <c r="AH1395" s="52"/>
      <c r="AI1395" s="52"/>
      <c r="AJ1395" s="52"/>
      <c r="AK1395" s="52"/>
      <c r="AL1395" s="52"/>
      <c r="AM1395" s="52"/>
      <c r="AN1395" s="52"/>
      <c r="AO1395" s="52"/>
      <c r="AP1395" s="52"/>
      <c r="AQ1395" s="52"/>
      <c r="AR1395" s="52"/>
      <c r="AS1395" s="52"/>
      <c r="AT1395" s="52"/>
      <c r="AU1395" s="52"/>
      <c r="AV1395" s="52"/>
      <c r="AW1395" s="52"/>
      <c r="AX1395" s="52"/>
      <c r="AY1395" s="52"/>
      <c r="AZ1395" s="52"/>
      <c r="BA1395" s="52"/>
      <c r="BB1395" s="52"/>
      <c r="BC1395" s="52"/>
      <c r="BD1395" s="52"/>
      <c r="BE1395" s="52"/>
      <c r="BF1395" s="52"/>
      <c r="BG1395" s="52"/>
      <c r="BH1395" s="52"/>
    </row>
    <row r="1396" spans="1:60" outlineLevel="1" x14ac:dyDescent="0.2">
      <c r="A1396" s="31"/>
      <c r="B1396" s="32"/>
      <c r="C1396" s="294" t="s">
        <v>1255</v>
      </c>
      <c r="D1396" s="295"/>
      <c r="E1396" s="295"/>
      <c r="F1396" s="295"/>
      <c r="G1396" s="29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52"/>
      <c r="Z1396" s="52"/>
      <c r="AA1396" s="52"/>
      <c r="AB1396" s="52"/>
      <c r="AC1396" s="52"/>
      <c r="AD1396" s="52"/>
      <c r="AE1396" s="52"/>
      <c r="AF1396" s="52"/>
      <c r="AG1396" s="52" t="s">
        <v>642</v>
      </c>
      <c r="AH1396" s="52"/>
      <c r="AI1396" s="52"/>
      <c r="AJ1396" s="52"/>
      <c r="AK1396" s="52"/>
      <c r="AL1396" s="52"/>
      <c r="AM1396" s="52"/>
      <c r="AN1396" s="52"/>
      <c r="AO1396" s="52"/>
      <c r="AP1396" s="52"/>
      <c r="AQ1396" s="52"/>
      <c r="AR1396" s="52"/>
      <c r="AS1396" s="52"/>
      <c r="AT1396" s="52"/>
      <c r="AU1396" s="52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2"/>
    </row>
    <row r="1397" spans="1:60" outlineLevel="1" x14ac:dyDescent="0.2">
      <c r="A1397" s="31"/>
      <c r="B1397" s="32"/>
      <c r="C1397" s="230" t="s">
        <v>1256</v>
      </c>
      <c r="D1397" s="33"/>
      <c r="E1397" s="34">
        <v>1</v>
      </c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52"/>
      <c r="Z1397" s="52"/>
      <c r="AA1397" s="52"/>
      <c r="AB1397" s="52"/>
      <c r="AC1397" s="52"/>
      <c r="AD1397" s="52"/>
      <c r="AE1397" s="52"/>
      <c r="AF1397" s="52"/>
      <c r="AG1397" s="52" t="s">
        <v>358</v>
      </c>
      <c r="AH1397" s="52">
        <v>0</v>
      </c>
      <c r="AI1397" s="52"/>
      <c r="AJ1397" s="52"/>
      <c r="AK1397" s="52"/>
      <c r="AL1397" s="52"/>
      <c r="AM1397" s="52"/>
      <c r="AN1397" s="52"/>
      <c r="AO1397" s="52"/>
      <c r="AP1397" s="52"/>
      <c r="AQ1397" s="52"/>
      <c r="AR1397" s="52"/>
      <c r="AS1397" s="52"/>
      <c r="AT1397" s="52"/>
      <c r="AU1397" s="52"/>
      <c r="AV1397" s="52"/>
      <c r="AW1397" s="52"/>
      <c r="AX1397" s="52"/>
      <c r="AY1397" s="52"/>
      <c r="AZ1397" s="52"/>
      <c r="BA1397" s="52"/>
      <c r="BB1397" s="52"/>
      <c r="BC1397" s="52"/>
      <c r="BD1397" s="52"/>
      <c r="BE1397" s="52"/>
      <c r="BF1397" s="52"/>
      <c r="BG1397" s="52"/>
      <c r="BH1397" s="52"/>
    </row>
    <row r="1398" spans="1:60" outlineLevel="1" x14ac:dyDescent="0.2">
      <c r="A1398" s="72">
        <v>169</v>
      </c>
      <c r="B1398" s="73" t="s">
        <v>1376</v>
      </c>
      <c r="C1398" s="74" t="s">
        <v>1377</v>
      </c>
      <c r="D1398" s="27" t="s">
        <v>640</v>
      </c>
      <c r="E1398" s="28">
        <v>1</v>
      </c>
      <c r="F1398" s="29"/>
      <c r="G1398" s="30">
        <f>ROUND(E1398*F1398,2)</f>
        <v>0</v>
      </c>
      <c r="H1398" s="29"/>
      <c r="I1398" s="30">
        <f>ROUND(E1398*H1398,2)</f>
        <v>0</v>
      </c>
      <c r="J1398" s="29"/>
      <c r="K1398" s="30">
        <f>ROUND(E1398*J1398,2)</f>
        <v>0</v>
      </c>
      <c r="L1398" s="30">
        <v>21</v>
      </c>
      <c r="M1398" s="30">
        <f>G1398*(1+L1398/100)</f>
        <v>0</v>
      </c>
      <c r="N1398" s="30">
        <v>0</v>
      </c>
      <c r="O1398" s="30">
        <f>ROUND(E1398*N1398,2)</f>
        <v>0</v>
      </c>
      <c r="P1398" s="30">
        <v>0</v>
      </c>
      <c r="Q1398" s="30">
        <f>ROUND(E1398*P1398,2)</f>
        <v>0</v>
      </c>
      <c r="R1398" s="30"/>
      <c r="S1398" s="30" t="s">
        <v>587</v>
      </c>
      <c r="T1398" s="49" t="s">
        <v>330</v>
      </c>
      <c r="U1398" s="35">
        <v>0</v>
      </c>
      <c r="V1398" s="35">
        <f>ROUND(E1398*U1398,2)</f>
        <v>0</v>
      </c>
      <c r="W1398" s="35"/>
      <c r="X1398" s="49"/>
      <c r="Y1398" s="52"/>
      <c r="Z1398" s="52"/>
      <c r="AA1398" s="52"/>
      <c r="AB1398" s="52"/>
      <c r="AC1398" s="52"/>
      <c r="AD1398" s="52"/>
      <c r="AE1398" s="52"/>
      <c r="AF1398" s="52"/>
      <c r="AG1398" s="52" t="s">
        <v>354</v>
      </c>
      <c r="AH1398" s="52"/>
      <c r="AI1398" s="52"/>
      <c r="AJ1398" s="52"/>
      <c r="AK1398" s="52"/>
      <c r="AL1398" s="52"/>
      <c r="AM1398" s="52"/>
      <c r="AN1398" s="52"/>
      <c r="AO1398" s="52"/>
      <c r="AP1398" s="52"/>
      <c r="AQ1398" s="52"/>
      <c r="AR1398" s="52"/>
      <c r="AS1398" s="52"/>
      <c r="AT1398" s="52"/>
      <c r="AU1398" s="52"/>
      <c r="AV1398" s="52"/>
      <c r="AW1398" s="52"/>
      <c r="AX1398" s="52"/>
      <c r="AY1398" s="52"/>
      <c r="AZ1398" s="52"/>
      <c r="BA1398" s="52"/>
      <c r="BB1398" s="52"/>
      <c r="BC1398" s="52"/>
      <c r="BD1398" s="52"/>
      <c r="BE1398" s="52"/>
      <c r="BF1398" s="52"/>
      <c r="BG1398" s="52"/>
      <c r="BH1398" s="52"/>
    </row>
    <row r="1399" spans="1:60" outlineLevel="1" x14ac:dyDescent="0.2">
      <c r="A1399" s="31"/>
      <c r="B1399" s="32"/>
      <c r="C1399" s="292" t="s">
        <v>1378</v>
      </c>
      <c r="D1399" s="293"/>
      <c r="E1399" s="293"/>
      <c r="F1399" s="293"/>
      <c r="G1399" s="293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52"/>
      <c r="Z1399" s="52"/>
      <c r="AA1399" s="52"/>
      <c r="AB1399" s="52"/>
      <c r="AC1399" s="52"/>
      <c r="AD1399" s="52"/>
      <c r="AE1399" s="52"/>
      <c r="AF1399" s="52"/>
      <c r="AG1399" s="52" t="s">
        <v>642</v>
      </c>
      <c r="AH1399" s="52"/>
      <c r="AI1399" s="52"/>
      <c r="AJ1399" s="52"/>
      <c r="AK1399" s="52"/>
      <c r="AL1399" s="52"/>
      <c r="AM1399" s="52"/>
      <c r="AN1399" s="52"/>
      <c r="AO1399" s="52"/>
      <c r="AP1399" s="52"/>
      <c r="AQ1399" s="52"/>
      <c r="AR1399" s="52"/>
      <c r="AS1399" s="52"/>
      <c r="AT1399" s="52"/>
      <c r="AU1399" s="52"/>
      <c r="AV1399" s="52"/>
      <c r="AW1399" s="52"/>
      <c r="AX1399" s="52"/>
      <c r="AY1399" s="52"/>
      <c r="AZ1399" s="52"/>
      <c r="BA1399" s="52"/>
      <c r="BB1399" s="52"/>
      <c r="BC1399" s="52"/>
      <c r="BD1399" s="52"/>
      <c r="BE1399" s="52"/>
      <c r="BF1399" s="52"/>
      <c r="BG1399" s="52"/>
      <c r="BH1399" s="52"/>
    </row>
    <row r="1400" spans="1:60" outlineLevel="1" x14ac:dyDescent="0.2">
      <c r="A1400" s="31"/>
      <c r="B1400" s="32"/>
      <c r="C1400" s="294" t="s">
        <v>1379</v>
      </c>
      <c r="D1400" s="295"/>
      <c r="E1400" s="295"/>
      <c r="F1400" s="295"/>
      <c r="G1400" s="29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52"/>
      <c r="Z1400" s="52"/>
      <c r="AA1400" s="52"/>
      <c r="AB1400" s="52"/>
      <c r="AC1400" s="52"/>
      <c r="AD1400" s="52"/>
      <c r="AE1400" s="52"/>
      <c r="AF1400" s="52"/>
      <c r="AG1400" s="52" t="s">
        <v>642</v>
      </c>
      <c r="AH1400" s="52"/>
      <c r="AI1400" s="52"/>
      <c r="AJ1400" s="52"/>
      <c r="AK1400" s="52"/>
      <c r="AL1400" s="52"/>
      <c r="AM1400" s="52"/>
      <c r="AN1400" s="52"/>
      <c r="AO1400" s="52"/>
      <c r="AP1400" s="52"/>
      <c r="AQ1400" s="52"/>
      <c r="AR1400" s="52"/>
      <c r="AS1400" s="52"/>
      <c r="AT1400" s="52"/>
      <c r="AU1400" s="52"/>
      <c r="AV1400" s="52"/>
      <c r="AW1400" s="52"/>
      <c r="AX1400" s="52"/>
      <c r="AY1400" s="52"/>
      <c r="AZ1400" s="52"/>
      <c r="BA1400" s="52"/>
      <c r="BB1400" s="52"/>
      <c r="BC1400" s="52"/>
      <c r="BD1400" s="52"/>
      <c r="BE1400" s="52"/>
      <c r="BF1400" s="52"/>
      <c r="BG1400" s="52"/>
      <c r="BH1400" s="52"/>
    </row>
    <row r="1401" spans="1:60" outlineLevel="1" x14ac:dyDescent="0.2">
      <c r="A1401" s="31"/>
      <c r="B1401" s="32"/>
      <c r="C1401" s="294" t="s">
        <v>1380</v>
      </c>
      <c r="D1401" s="295"/>
      <c r="E1401" s="295"/>
      <c r="F1401" s="295"/>
      <c r="G1401" s="29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52"/>
      <c r="Z1401" s="52"/>
      <c r="AA1401" s="52"/>
      <c r="AB1401" s="52"/>
      <c r="AC1401" s="52"/>
      <c r="AD1401" s="52"/>
      <c r="AE1401" s="52"/>
      <c r="AF1401" s="52"/>
      <c r="AG1401" s="52" t="s">
        <v>642</v>
      </c>
      <c r="AH1401" s="52"/>
      <c r="AI1401" s="52"/>
      <c r="AJ1401" s="52"/>
      <c r="AK1401" s="52"/>
      <c r="AL1401" s="52"/>
      <c r="AM1401" s="52"/>
      <c r="AN1401" s="52"/>
      <c r="AO1401" s="52"/>
      <c r="AP1401" s="52"/>
      <c r="AQ1401" s="52"/>
      <c r="AR1401" s="52"/>
      <c r="AS1401" s="52"/>
      <c r="AT1401" s="52"/>
      <c r="AU1401" s="52"/>
      <c r="AV1401" s="52"/>
      <c r="AW1401" s="52"/>
      <c r="AX1401" s="52"/>
      <c r="AY1401" s="52"/>
      <c r="AZ1401" s="52"/>
      <c r="BA1401" s="52"/>
      <c r="BB1401" s="52"/>
      <c r="BC1401" s="52"/>
      <c r="BD1401" s="52"/>
      <c r="BE1401" s="52"/>
      <c r="BF1401" s="52"/>
      <c r="BG1401" s="52"/>
      <c r="BH1401" s="52"/>
    </row>
    <row r="1402" spans="1:60" outlineLevel="1" x14ac:dyDescent="0.2">
      <c r="A1402" s="31"/>
      <c r="B1402" s="32"/>
      <c r="C1402" s="294" t="s">
        <v>1381</v>
      </c>
      <c r="D1402" s="295"/>
      <c r="E1402" s="295"/>
      <c r="F1402" s="295"/>
      <c r="G1402" s="29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52"/>
      <c r="Z1402" s="52"/>
      <c r="AA1402" s="52"/>
      <c r="AB1402" s="52"/>
      <c r="AC1402" s="52"/>
      <c r="AD1402" s="52"/>
      <c r="AE1402" s="52"/>
      <c r="AF1402" s="52"/>
      <c r="AG1402" s="52" t="s">
        <v>642</v>
      </c>
      <c r="AH1402" s="52"/>
      <c r="AI1402" s="52"/>
      <c r="AJ1402" s="52"/>
      <c r="AK1402" s="52"/>
      <c r="AL1402" s="52"/>
      <c r="AM1402" s="52"/>
      <c r="AN1402" s="52"/>
      <c r="AO1402" s="52"/>
      <c r="AP1402" s="52"/>
      <c r="AQ1402" s="52"/>
      <c r="AR1402" s="52"/>
      <c r="AS1402" s="52"/>
      <c r="AT1402" s="52"/>
      <c r="AU1402" s="52"/>
      <c r="AV1402" s="52"/>
      <c r="AW1402" s="52"/>
      <c r="AX1402" s="52"/>
      <c r="AY1402" s="52"/>
      <c r="AZ1402" s="52"/>
      <c r="BA1402" s="52"/>
      <c r="BB1402" s="52"/>
      <c r="BC1402" s="52"/>
      <c r="BD1402" s="52"/>
      <c r="BE1402" s="52"/>
      <c r="BF1402" s="52"/>
      <c r="BG1402" s="52"/>
      <c r="BH1402" s="52"/>
    </row>
    <row r="1403" spans="1:60" outlineLevel="1" x14ac:dyDescent="0.2">
      <c r="A1403" s="31"/>
      <c r="B1403" s="32"/>
      <c r="C1403" s="294" t="s">
        <v>1382</v>
      </c>
      <c r="D1403" s="295"/>
      <c r="E1403" s="295"/>
      <c r="F1403" s="295"/>
      <c r="G1403" s="29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52"/>
      <c r="Z1403" s="52"/>
      <c r="AA1403" s="52"/>
      <c r="AB1403" s="52"/>
      <c r="AC1403" s="52"/>
      <c r="AD1403" s="52"/>
      <c r="AE1403" s="52"/>
      <c r="AF1403" s="52"/>
      <c r="AG1403" s="52" t="s">
        <v>642</v>
      </c>
      <c r="AH1403" s="52"/>
      <c r="AI1403" s="52"/>
      <c r="AJ1403" s="52"/>
      <c r="AK1403" s="52"/>
      <c r="AL1403" s="52"/>
      <c r="AM1403" s="52"/>
      <c r="AN1403" s="52"/>
      <c r="AO1403" s="52"/>
      <c r="AP1403" s="52"/>
      <c r="AQ1403" s="52"/>
      <c r="AR1403" s="52"/>
      <c r="AS1403" s="52"/>
      <c r="AT1403" s="52"/>
      <c r="AU1403" s="52"/>
      <c r="AV1403" s="52"/>
      <c r="AW1403" s="52"/>
      <c r="AX1403" s="52"/>
      <c r="AY1403" s="52"/>
      <c r="AZ1403" s="52"/>
      <c r="BA1403" s="52"/>
      <c r="BB1403" s="52"/>
      <c r="BC1403" s="52"/>
      <c r="BD1403" s="52"/>
      <c r="BE1403" s="52"/>
      <c r="BF1403" s="52"/>
      <c r="BG1403" s="52"/>
      <c r="BH1403" s="52"/>
    </row>
    <row r="1404" spans="1:60" outlineLevel="1" x14ac:dyDescent="0.2">
      <c r="A1404" s="31"/>
      <c r="B1404" s="32"/>
      <c r="C1404" s="294" t="s">
        <v>1255</v>
      </c>
      <c r="D1404" s="295"/>
      <c r="E1404" s="295"/>
      <c r="F1404" s="295"/>
      <c r="G1404" s="295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52"/>
      <c r="Z1404" s="52"/>
      <c r="AA1404" s="52"/>
      <c r="AB1404" s="52"/>
      <c r="AC1404" s="52"/>
      <c r="AD1404" s="52"/>
      <c r="AE1404" s="52"/>
      <c r="AF1404" s="52"/>
      <c r="AG1404" s="52" t="s">
        <v>642</v>
      </c>
      <c r="AH1404" s="52"/>
      <c r="AI1404" s="52"/>
      <c r="AJ1404" s="52"/>
      <c r="AK1404" s="52"/>
      <c r="AL1404" s="52"/>
      <c r="AM1404" s="52"/>
      <c r="AN1404" s="52"/>
      <c r="AO1404" s="52"/>
      <c r="AP1404" s="52"/>
      <c r="AQ1404" s="52"/>
      <c r="AR1404" s="52"/>
      <c r="AS1404" s="52"/>
      <c r="AT1404" s="52"/>
      <c r="AU1404" s="52"/>
      <c r="AV1404" s="52"/>
      <c r="AW1404" s="52"/>
      <c r="AX1404" s="52"/>
      <c r="AY1404" s="52"/>
      <c r="AZ1404" s="52"/>
      <c r="BA1404" s="52"/>
      <c r="BB1404" s="52"/>
      <c r="BC1404" s="52"/>
      <c r="BD1404" s="52"/>
      <c r="BE1404" s="52"/>
      <c r="BF1404" s="52"/>
      <c r="BG1404" s="52"/>
      <c r="BH1404" s="52"/>
    </row>
    <row r="1405" spans="1:60" outlineLevel="1" x14ac:dyDescent="0.2">
      <c r="A1405" s="31"/>
      <c r="B1405" s="32"/>
      <c r="C1405" s="230" t="s">
        <v>1256</v>
      </c>
      <c r="D1405" s="33"/>
      <c r="E1405" s="34">
        <v>1</v>
      </c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52"/>
      <c r="Z1405" s="52"/>
      <c r="AA1405" s="52"/>
      <c r="AB1405" s="52"/>
      <c r="AC1405" s="52"/>
      <c r="AD1405" s="52"/>
      <c r="AE1405" s="52"/>
      <c r="AF1405" s="52"/>
      <c r="AG1405" s="52" t="s">
        <v>358</v>
      </c>
      <c r="AH1405" s="52">
        <v>0</v>
      </c>
      <c r="AI1405" s="52"/>
      <c r="AJ1405" s="52"/>
      <c r="AK1405" s="52"/>
      <c r="AL1405" s="52"/>
      <c r="AM1405" s="52"/>
      <c r="AN1405" s="52"/>
      <c r="AO1405" s="52"/>
      <c r="AP1405" s="52"/>
      <c r="AQ1405" s="52"/>
      <c r="AR1405" s="52"/>
      <c r="AS1405" s="52"/>
      <c r="AT1405" s="52"/>
      <c r="AU1405" s="52"/>
      <c r="AV1405" s="52"/>
      <c r="AW1405" s="52"/>
      <c r="AX1405" s="52"/>
      <c r="AY1405" s="52"/>
      <c r="AZ1405" s="52"/>
      <c r="BA1405" s="52"/>
      <c r="BB1405" s="52"/>
      <c r="BC1405" s="52"/>
      <c r="BD1405" s="52"/>
      <c r="BE1405" s="52"/>
      <c r="BF1405" s="52"/>
      <c r="BG1405" s="52"/>
      <c r="BH1405" s="52"/>
    </row>
    <row r="1406" spans="1:60" outlineLevel="1" x14ac:dyDescent="0.2">
      <c r="A1406" s="72">
        <v>170</v>
      </c>
      <c r="B1406" s="73" t="s">
        <v>1383</v>
      </c>
      <c r="C1406" s="74" t="s">
        <v>1384</v>
      </c>
      <c r="D1406" s="27" t="s">
        <v>640</v>
      </c>
      <c r="E1406" s="28">
        <v>1</v>
      </c>
      <c r="F1406" s="29"/>
      <c r="G1406" s="30">
        <f>ROUND(E1406*F1406,2)</f>
        <v>0</v>
      </c>
      <c r="H1406" s="29"/>
      <c r="I1406" s="30">
        <f>ROUND(E1406*H1406,2)</f>
        <v>0</v>
      </c>
      <c r="J1406" s="29"/>
      <c r="K1406" s="30">
        <f>ROUND(E1406*J1406,2)</f>
        <v>0</v>
      </c>
      <c r="L1406" s="30">
        <v>21</v>
      </c>
      <c r="M1406" s="30">
        <f>G1406*(1+L1406/100)</f>
        <v>0</v>
      </c>
      <c r="N1406" s="30">
        <v>3.4500000000000003E-2</v>
      </c>
      <c r="O1406" s="30">
        <f>ROUND(E1406*N1406,2)</f>
        <v>0.03</v>
      </c>
      <c r="P1406" s="30">
        <v>0</v>
      </c>
      <c r="Q1406" s="30">
        <f>ROUND(E1406*P1406,2)</f>
        <v>0</v>
      </c>
      <c r="R1406" s="30"/>
      <c r="S1406" s="30" t="s">
        <v>587</v>
      </c>
      <c r="T1406" s="49" t="s">
        <v>330</v>
      </c>
      <c r="U1406" s="35">
        <v>0</v>
      </c>
      <c r="V1406" s="35">
        <f>ROUND(E1406*U1406,2)</f>
        <v>0</v>
      </c>
      <c r="W1406" s="35"/>
      <c r="X1406" s="49"/>
      <c r="Y1406" s="52"/>
      <c r="Z1406" s="52"/>
      <c r="AA1406" s="52"/>
      <c r="AB1406" s="52"/>
      <c r="AC1406" s="52"/>
      <c r="AD1406" s="52"/>
      <c r="AE1406" s="52"/>
      <c r="AF1406" s="52"/>
      <c r="AG1406" s="52" t="s">
        <v>354</v>
      </c>
      <c r="AH1406" s="52"/>
      <c r="AI1406" s="52"/>
      <c r="AJ1406" s="52"/>
      <c r="AK1406" s="52"/>
      <c r="AL1406" s="52"/>
      <c r="AM1406" s="52"/>
      <c r="AN1406" s="52"/>
      <c r="AO1406" s="52"/>
      <c r="AP1406" s="52"/>
      <c r="AQ1406" s="52"/>
      <c r="AR1406" s="52"/>
      <c r="AS1406" s="52"/>
      <c r="AT1406" s="52"/>
      <c r="AU1406" s="52"/>
      <c r="AV1406" s="52"/>
      <c r="AW1406" s="52"/>
      <c r="AX1406" s="52"/>
      <c r="AY1406" s="52"/>
      <c r="AZ1406" s="52"/>
      <c r="BA1406" s="52"/>
      <c r="BB1406" s="52"/>
      <c r="BC1406" s="52"/>
      <c r="BD1406" s="52"/>
      <c r="BE1406" s="52"/>
      <c r="BF1406" s="52"/>
      <c r="BG1406" s="52"/>
      <c r="BH1406" s="52"/>
    </row>
    <row r="1407" spans="1:60" outlineLevel="1" x14ac:dyDescent="0.2">
      <c r="A1407" s="31"/>
      <c r="B1407" s="32"/>
      <c r="C1407" s="230" t="s">
        <v>1256</v>
      </c>
      <c r="D1407" s="33"/>
      <c r="E1407" s="34">
        <v>1</v>
      </c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52"/>
      <c r="Z1407" s="52"/>
      <c r="AA1407" s="52"/>
      <c r="AB1407" s="52"/>
      <c r="AC1407" s="52"/>
      <c r="AD1407" s="52"/>
      <c r="AE1407" s="52"/>
      <c r="AF1407" s="52"/>
      <c r="AG1407" s="52" t="s">
        <v>358</v>
      </c>
      <c r="AH1407" s="52">
        <v>0</v>
      </c>
      <c r="AI1407" s="52"/>
      <c r="AJ1407" s="52"/>
      <c r="AK1407" s="52"/>
      <c r="AL1407" s="52"/>
      <c r="AM1407" s="52"/>
      <c r="AN1407" s="52"/>
      <c r="AO1407" s="52"/>
      <c r="AP1407" s="52"/>
      <c r="AQ1407" s="52"/>
      <c r="AR1407" s="52"/>
      <c r="AS1407" s="52"/>
      <c r="AT1407" s="52"/>
      <c r="AU1407" s="52"/>
      <c r="AV1407" s="52"/>
      <c r="AW1407" s="52"/>
      <c r="AX1407" s="52"/>
      <c r="AY1407" s="52"/>
      <c r="AZ1407" s="52"/>
      <c r="BA1407" s="52"/>
      <c r="BB1407" s="52"/>
      <c r="BC1407" s="52"/>
      <c r="BD1407" s="52"/>
      <c r="BE1407" s="52"/>
      <c r="BF1407" s="52"/>
      <c r="BG1407" s="52"/>
      <c r="BH1407" s="52"/>
    </row>
    <row r="1408" spans="1:60" outlineLevel="1" x14ac:dyDescent="0.2">
      <c r="A1408" s="72">
        <v>171</v>
      </c>
      <c r="B1408" s="73" t="s">
        <v>1385</v>
      </c>
      <c r="C1408" s="74" t="s">
        <v>1386</v>
      </c>
      <c r="D1408" s="27" t="s">
        <v>640</v>
      </c>
      <c r="E1408" s="28">
        <v>1</v>
      </c>
      <c r="F1408" s="29"/>
      <c r="G1408" s="30">
        <f>ROUND(E1408*F1408,2)</f>
        <v>0</v>
      </c>
      <c r="H1408" s="29"/>
      <c r="I1408" s="30">
        <f>ROUND(E1408*H1408,2)</f>
        <v>0</v>
      </c>
      <c r="J1408" s="29"/>
      <c r="K1408" s="30">
        <f>ROUND(E1408*J1408,2)</f>
        <v>0</v>
      </c>
      <c r="L1408" s="30">
        <v>21</v>
      </c>
      <c r="M1408" s="30">
        <f>G1408*(1+L1408/100)</f>
        <v>0</v>
      </c>
      <c r="N1408" s="30">
        <v>0</v>
      </c>
      <c r="O1408" s="30">
        <f>ROUND(E1408*N1408,2)</f>
        <v>0</v>
      </c>
      <c r="P1408" s="30">
        <v>0</v>
      </c>
      <c r="Q1408" s="30">
        <f>ROUND(E1408*P1408,2)</f>
        <v>0</v>
      </c>
      <c r="R1408" s="30"/>
      <c r="S1408" s="30" t="s">
        <v>587</v>
      </c>
      <c r="T1408" s="49" t="s">
        <v>330</v>
      </c>
      <c r="U1408" s="35">
        <v>0</v>
      </c>
      <c r="V1408" s="35">
        <f>ROUND(E1408*U1408,2)</f>
        <v>0</v>
      </c>
      <c r="W1408" s="35"/>
      <c r="X1408" s="49"/>
      <c r="Y1408" s="52"/>
      <c r="Z1408" s="52"/>
      <c r="AA1408" s="52"/>
      <c r="AB1408" s="52"/>
      <c r="AC1408" s="52"/>
      <c r="AD1408" s="52"/>
      <c r="AE1408" s="52"/>
      <c r="AF1408" s="52"/>
      <c r="AG1408" s="52" t="s">
        <v>354</v>
      </c>
      <c r="AH1408" s="52"/>
      <c r="AI1408" s="52"/>
      <c r="AJ1408" s="52"/>
      <c r="AK1408" s="52"/>
      <c r="AL1408" s="52"/>
      <c r="AM1408" s="52"/>
      <c r="AN1408" s="52"/>
      <c r="AO1408" s="52"/>
      <c r="AP1408" s="52"/>
      <c r="AQ1408" s="52"/>
      <c r="AR1408" s="52"/>
      <c r="AS1408" s="52"/>
      <c r="AT1408" s="52"/>
      <c r="AU1408" s="52"/>
      <c r="AV1408" s="52"/>
      <c r="AW1408" s="52"/>
      <c r="AX1408" s="52"/>
      <c r="AY1408" s="52"/>
      <c r="AZ1408" s="52"/>
      <c r="BA1408" s="52"/>
      <c r="BB1408" s="52"/>
      <c r="BC1408" s="52"/>
      <c r="BD1408" s="52"/>
      <c r="BE1408" s="52"/>
      <c r="BF1408" s="52"/>
      <c r="BG1408" s="52"/>
      <c r="BH1408" s="52"/>
    </row>
    <row r="1409" spans="1:60" outlineLevel="1" x14ac:dyDescent="0.2">
      <c r="A1409" s="31"/>
      <c r="B1409" s="32"/>
      <c r="C1409" s="292" t="s">
        <v>1387</v>
      </c>
      <c r="D1409" s="293"/>
      <c r="E1409" s="293"/>
      <c r="F1409" s="293"/>
      <c r="G1409" s="293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52"/>
      <c r="Z1409" s="52"/>
      <c r="AA1409" s="52"/>
      <c r="AB1409" s="52"/>
      <c r="AC1409" s="52"/>
      <c r="AD1409" s="52"/>
      <c r="AE1409" s="52"/>
      <c r="AF1409" s="52"/>
      <c r="AG1409" s="52" t="s">
        <v>642</v>
      </c>
      <c r="AH1409" s="52"/>
      <c r="AI1409" s="52"/>
      <c r="AJ1409" s="52"/>
      <c r="AK1409" s="52"/>
      <c r="AL1409" s="52"/>
      <c r="AM1409" s="52"/>
      <c r="AN1409" s="52"/>
      <c r="AO1409" s="52"/>
      <c r="AP1409" s="52"/>
      <c r="AQ1409" s="52"/>
      <c r="AR1409" s="52"/>
      <c r="AS1409" s="52"/>
      <c r="AT1409" s="52"/>
      <c r="AU1409" s="52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2"/>
    </row>
    <row r="1410" spans="1:60" outlineLevel="1" x14ac:dyDescent="0.2">
      <c r="A1410" s="31"/>
      <c r="B1410" s="32"/>
      <c r="C1410" s="294" t="s">
        <v>1388</v>
      </c>
      <c r="D1410" s="295"/>
      <c r="E1410" s="295"/>
      <c r="F1410" s="295"/>
      <c r="G1410" s="29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52"/>
      <c r="Z1410" s="52"/>
      <c r="AA1410" s="52"/>
      <c r="AB1410" s="52"/>
      <c r="AC1410" s="52"/>
      <c r="AD1410" s="52"/>
      <c r="AE1410" s="52"/>
      <c r="AF1410" s="52"/>
      <c r="AG1410" s="52" t="s">
        <v>642</v>
      </c>
      <c r="AH1410" s="52"/>
      <c r="AI1410" s="52"/>
      <c r="AJ1410" s="52"/>
      <c r="AK1410" s="52"/>
      <c r="AL1410" s="52"/>
      <c r="AM1410" s="52"/>
      <c r="AN1410" s="52"/>
      <c r="AO1410" s="52"/>
      <c r="AP1410" s="52"/>
      <c r="AQ1410" s="52"/>
      <c r="AR1410" s="52"/>
      <c r="AS1410" s="52"/>
      <c r="AT1410" s="52"/>
      <c r="AU1410" s="52"/>
      <c r="AV1410" s="52"/>
      <c r="AW1410" s="52"/>
      <c r="AX1410" s="52"/>
      <c r="AY1410" s="52"/>
      <c r="AZ1410" s="52"/>
      <c r="BA1410" s="52"/>
      <c r="BB1410" s="52"/>
      <c r="BC1410" s="52"/>
      <c r="BD1410" s="52"/>
      <c r="BE1410" s="52"/>
      <c r="BF1410" s="52"/>
      <c r="BG1410" s="52"/>
      <c r="BH1410" s="52"/>
    </row>
    <row r="1411" spans="1:60" outlineLevel="1" x14ac:dyDescent="0.2">
      <c r="A1411" s="31"/>
      <c r="B1411" s="32"/>
      <c r="C1411" s="294" t="s">
        <v>1389</v>
      </c>
      <c r="D1411" s="295"/>
      <c r="E1411" s="295"/>
      <c r="F1411" s="295"/>
      <c r="G1411" s="295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52"/>
      <c r="Z1411" s="52"/>
      <c r="AA1411" s="52"/>
      <c r="AB1411" s="52"/>
      <c r="AC1411" s="52"/>
      <c r="AD1411" s="52"/>
      <c r="AE1411" s="52"/>
      <c r="AF1411" s="52"/>
      <c r="AG1411" s="52" t="s">
        <v>642</v>
      </c>
      <c r="AH1411" s="52"/>
      <c r="AI1411" s="52"/>
      <c r="AJ1411" s="52"/>
      <c r="AK1411" s="52"/>
      <c r="AL1411" s="52"/>
      <c r="AM1411" s="52"/>
      <c r="AN1411" s="52"/>
      <c r="AO1411" s="52"/>
      <c r="AP1411" s="52"/>
      <c r="AQ1411" s="52"/>
      <c r="AR1411" s="52"/>
      <c r="AS1411" s="52"/>
      <c r="AT1411" s="52"/>
      <c r="AU1411" s="52"/>
      <c r="AV1411" s="52"/>
      <c r="AW1411" s="52"/>
      <c r="AX1411" s="52"/>
      <c r="AY1411" s="52"/>
      <c r="AZ1411" s="52"/>
      <c r="BA1411" s="52"/>
      <c r="BB1411" s="52"/>
      <c r="BC1411" s="52"/>
      <c r="BD1411" s="52"/>
      <c r="BE1411" s="52"/>
      <c r="BF1411" s="52"/>
      <c r="BG1411" s="52"/>
      <c r="BH1411" s="52"/>
    </row>
    <row r="1412" spans="1:60" outlineLevel="1" x14ac:dyDescent="0.2">
      <c r="A1412" s="31"/>
      <c r="B1412" s="32"/>
      <c r="C1412" s="230" t="s">
        <v>1256</v>
      </c>
      <c r="D1412" s="33"/>
      <c r="E1412" s="34">
        <v>1</v>
      </c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52"/>
      <c r="Z1412" s="52"/>
      <c r="AA1412" s="52"/>
      <c r="AB1412" s="52"/>
      <c r="AC1412" s="52"/>
      <c r="AD1412" s="52"/>
      <c r="AE1412" s="52"/>
      <c r="AF1412" s="52"/>
      <c r="AG1412" s="52" t="s">
        <v>358</v>
      </c>
      <c r="AH1412" s="52">
        <v>0</v>
      </c>
      <c r="AI1412" s="52"/>
      <c r="AJ1412" s="52"/>
      <c r="AK1412" s="52"/>
      <c r="AL1412" s="52"/>
      <c r="AM1412" s="52"/>
      <c r="AN1412" s="52"/>
      <c r="AO1412" s="52"/>
      <c r="AP1412" s="52"/>
      <c r="AQ1412" s="52"/>
      <c r="AR1412" s="52"/>
      <c r="AS1412" s="52"/>
      <c r="AT1412" s="52"/>
      <c r="AU1412" s="52"/>
      <c r="AV1412" s="52"/>
      <c r="AW1412" s="52"/>
      <c r="AX1412" s="52"/>
      <c r="AY1412" s="52"/>
      <c r="AZ1412" s="52"/>
      <c r="BA1412" s="52"/>
      <c r="BB1412" s="52"/>
      <c r="BC1412" s="52"/>
      <c r="BD1412" s="52"/>
      <c r="BE1412" s="52"/>
      <c r="BF1412" s="52"/>
      <c r="BG1412" s="52"/>
      <c r="BH1412" s="52"/>
    </row>
    <row r="1413" spans="1:60" outlineLevel="1" x14ac:dyDescent="0.2">
      <c r="A1413" s="72">
        <v>172</v>
      </c>
      <c r="B1413" s="73" t="s">
        <v>1390</v>
      </c>
      <c r="C1413" s="74" t="s">
        <v>1391</v>
      </c>
      <c r="D1413" s="27" t="s">
        <v>640</v>
      </c>
      <c r="E1413" s="28">
        <v>1</v>
      </c>
      <c r="F1413" s="29"/>
      <c r="G1413" s="30">
        <f>ROUND(E1413*F1413,2)</f>
        <v>0</v>
      </c>
      <c r="H1413" s="29"/>
      <c r="I1413" s="30">
        <f>ROUND(E1413*H1413,2)</f>
        <v>0</v>
      </c>
      <c r="J1413" s="29"/>
      <c r="K1413" s="30">
        <f>ROUND(E1413*J1413,2)</f>
        <v>0</v>
      </c>
      <c r="L1413" s="30">
        <v>21</v>
      </c>
      <c r="M1413" s="30">
        <f>G1413*(1+L1413/100)</f>
        <v>0</v>
      </c>
      <c r="N1413" s="30">
        <v>0</v>
      </c>
      <c r="O1413" s="30">
        <f>ROUND(E1413*N1413,2)</f>
        <v>0</v>
      </c>
      <c r="P1413" s="30">
        <v>0</v>
      </c>
      <c r="Q1413" s="30">
        <f>ROUND(E1413*P1413,2)</f>
        <v>0</v>
      </c>
      <c r="R1413" s="30"/>
      <c r="S1413" s="30" t="s">
        <v>587</v>
      </c>
      <c r="T1413" s="49" t="s">
        <v>330</v>
      </c>
      <c r="U1413" s="35">
        <v>0</v>
      </c>
      <c r="V1413" s="35">
        <f>ROUND(E1413*U1413,2)</f>
        <v>0</v>
      </c>
      <c r="W1413" s="35"/>
      <c r="X1413" s="49"/>
      <c r="Y1413" s="52"/>
      <c r="Z1413" s="52"/>
      <c r="AA1413" s="52"/>
      <c r="AB1413" s="52"/>
      <c r="AC1413" s="52"/>
      <c r="AD1413" s="52"/>
      <c r="AE1413" s="52"/>
      <c r="AF1413" s="52"/>
      <c r="AG1413" s="52" t="s">
        <v>354</v>
      </c>
      <c r="AH1413" s="52"/>
      <c r="AI1413" s="52"/>
      <c r="AJ1413" s="52"/>
      <c r="AK1413" s="52"/>
      <c r="AL1413" s="52"/>
      <c r="AM1413" s="52"/>
      <c r="AN1413" s="52"/>
      <c r="AO1413" s="52"/>
      <c r="AP1413" s="52"/>
      <c r="AQ1413" s="52"/>
      <c r="AR1413" s="52"/>
      <c r="AS1413" s="52"/>
      <c r="AT1413" s="52"/>
      <c r="AU1413" s="52"/>
      <c r="AV1413" s="52"/>
      <c r="AW1413" s="52"/>
      <c r="AX1413" s="52"/>
      <c r="AY1413" s="52"/>
      <c r="AZ1413" s="52"/>
      <c r="BA1413" s="52"/>
      <c r="BB1413" s="52"/>
      <c r="BC1413" s="52"/>
      <c r="BD1413" s="52"/>
      <c r="BE1413" s="52"/>
      <c r="BF1413" s="52"/>
      <c r="BG1413" s="52"/>
      <c r="BH1413" s="52"/>
    </row>
    <row r="1414" spans="1:60" outlineLevel="1" x14ac:dyDescent="0.2">
      <c r="A1414" s="31"/>
      <c r="B1414" s="32"/>
      <c r="C1414" s="292" t="s">
        <v>1392</v>
      </c>
      <c r="D1414" s="293"/>
      <c r="E1414" s="293"/>
      <c r="F1414" s="293"/>
      <c r="G1414" s="293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52"/>
      <c r="Z1414" s="52"/>
      <c r="AA1414" s="52"/>
      <c r="AB1414" s="52"/>
      <c r="AC1414" s="52"/>
      <c r="AD1414" s="52"/>
      <c r="AE1414" s="52"/>
      <c r="AF1414" s="52"/>
      <c r="AG1414" s="52" t="s">
        <v>642</v>
      </c>
      <c r="AH1414" s="52"/>
      <c r="AI1414" s="52"/>
      <c r="AJ1414" s="52"/>
      <c r="AK1414" s="52"/>
      <c r="AL1414" s="52"/>
      <c r="AM1414" s="52"/>
      <c r="AN1414" s="52"/>
      <c r="AO1414" s="52"/>
      <c r="AP1414" s="52"/>
      <c r="AQ1414" s="52"/>
      <c r="AR1414" s="52"/>
      <c r="AS1414" s="52"/>
      <c r="AT1414" s="52"/>
      <c r="AU1414" s="52"/>
      <c r="AV1414" s="52"/>
      <c r="AW1414" s="52"/>
      <c r="AX1414" s="52"/>
      <c r="AY1414" s="52"/>
      <c r="AZ1414" s="52"/>
      <c r="BA1414" s="52"/>
      <c r="BB1414" s="52"/>
      <c r="BC1414" s="52"/>
      <c r="BD1414" s="52"/>
      <c r="BE1414" s="52"/>
      <c r="BF1414" s="52"/>
      <c r="BG1414" s="52"/>
      <c r="BH1414" s="52"/>
    </row>
    <row r="1415" spans="1:60" outlineLevel="1" x14ac:dyDescent="0.2">
      <c r="A1415" s="31"/>
      <c r="B1415" s="32"/>
      <c r="C1415" s="294" t="s">
        <v>1393</v>
      </c>
      <c r="D1415" s="295"/>
      <c r="E1415" s="295"/>
      <c r="F1415" s="295"/>
      <c r="G1415" s="29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52"/>
      <c r="Z1415" s="52"/>
      <c r="AA1415" s="52"/>
      <c r="AB1415" s="52"/>
      <c r="AC1415" s="52"/>
      <c r="AD1415" s="52"/>
      <c r="AE1415" s="52"/>
      <c r="AF1415" s="52"/>
      <c r="AG1415" s="52" t="s">
        <v>642</v>
      </c>
      <c r="AH1415" s="52"/>
      <c r="AI1415" s="52"/>
      <c r="AJ1415" s="52"/>
      <c r="AK1415" s="52"/>
      <c r="AL1415" s="52"/>
      <c r="AM1415" s="52"/>
      <c r="AN1415" s="52"/>
      <c r="AO1415" s="52"/>
      <c r="AP1415" s="52"/>
      <c r="AQ1415" s="52"/>
      <c r="AR1415" s="52"/>
      <c r="AS1415" s="52"/>
      <c r="AT1415" s="52"/>
      <c r="AU1415" s="52"/>
      <c r="AV1415" s="52"/>
      <c r="AW1415" s="52"/>
      <c r="AX1415" s="52"/>
      <c r="AY1415" s="52"/>
      <c r="AZ1415" s="52"/>
      <c r="BA1415" s="52"/>
      <c r="BB1415" s="52"/>
      <c r="BC1415" s="52"/>
      <c r="BD1415" s="52"/>
      <c r="BE1415" s="52"/>
      <c r="BF1415" s="52"/>
      <c r="BG1415" s="52"/>
      <c r="BH1415" s="52"/>
    </row>
    <row r="1416" spans="1:60" outlineLevel="1" x14ac:dyDescent="0.2">
      <c r="A1416" s="31"/>
      <c r="B1416" s="32"/>
      <c r="C1416" s="294" t="s">
        <v>1394</v>
      </c>
      <c r="D1416" s="295"/>
      <c r="E1416" s="295"/>
      <c r="F1416" s="295"/>
      <c r="G1416" s="295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52"/>
      <c r="Z1416" s="52"/>
      <c r="AA1416" s="52"/>
      <c r="AB1416" s="52"/>
      <c r="AC1416" s="52"/>
      <c r="AD1416" s="52"/>
      <c r="AE1416" s="52"/>
      <c r="AF1416" s="52"/>
      <c r="AG1416" s="52" t="s">
        <v>642</v>
      </c>
      <c r="AH1416" s="52"/>
      <c r="AI1416" s="52"/>
      <c r="AJ1416" s="52"/>
      <c r="AK1416" s="52"/>
      <c r="AL1416" s="52"/>
      <c r="AM1416" s="52"/>
      <c r="AN1416" s="52"/>
      <c r="AO1416" s="52"/>
      <c r="AP1416" s="52"/>
      <c r="AQ1416" s="52"/>
      <c r="AR1416" s="52"/>
      <c r="AS1416" s="52"/>
      <c r="AT1416" s="52"/>
      <c r="AU1416" s="52"/>
      <c r="AV1416" s="52"/>
      <c r="AW1416" s="52"/>
      <c r="AX1416" s="52"/>
      <c r="AY1416" s="52"/>
      <c r="AZ1416" s="52"/>
      <c r="BA1416" s="52"/>
      <c r="BB1416" s="52"/>
      <c r="BC1416" s="52"/>
      <c r="BD1416" s="52"/>
      <c r="BE1416" s="52"/>
      <c r="BF1416" s="52"/>
      <c r="BG1416" s="52"/>
      <c r="BH1416" s="52"/>
    </row>
    <row r="1417" spans="1:60" outlineLevel="1" x14ac:dyDescent="0.2">
      <c r="A1417" s="31"/>
      <c r="B1417" s="32"/>
      <c r="C1417" s="294" t="s">
        <v>1395</v>
      </c>
      <c r="D1417" s="295"/>
      <c r="E1417" s="295"/>
      <c r="F1417" s="295"/>
      <c r="G1417" s="29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52"/>
      <c r="Z1417" s="52"/>
      <c r="AA1417" s="52"/>
      <c r="AB1417" s="52"/>
      <c r="AC1417" s="52"/>
      <c r="AD1417" s="52"/>
      <c r="AE1417" s="52"/>
      <c r="AF1417" s="52"/>
      <c r="AG1417" s="52" t="s">
        <v>642</v>
      </c>
      <c r="AH1417" s="52"/>
      <c r="AI1417" s="52"/>
      <c r="AJ1417" s="52"/>
      <c r="AK1417" s="52"/>
      <c r="AL1417" s="52"/>
      <c r="AM1417" s="52"/>
      <c r="AN1417" s="52"/>
      <c r="AO1417" s="52"/>
      <c r="AP1417" s="52"/>
      <c r="AQ1417" s="52"/>
      <c r="AR1417" s="52"/>
      <c r="AS1417" s="52"/>
      <c r="AT1417" s="52"/>
      <c r="AU1417" s="52"/>
      <c r="AV1417" s="52"/>
      <c r="AW1417" s="52"/>
      <c r="AX1417" s="52"/>
      <c r="AY1417" s="52"/>
      <c r="AZ1417" s="52"/>
      <c r="BA1417" s="52"/>
      <c r="BB1417" s="52"/>
      <c r="BC1417" s="52"/>
      <c r="BD1417" s="52"/>
      <c r="BE1417" s="52"/>
      <c r="BF1417" s="52"/>
      <c r="BG1417" s="52"/>
      <c r="BH1417" s="52"/>
    </row>
    <row r="1418" spans="1:60" outlineLevel="1" x14ac:dyDescent="0.2">
      <c r="A1418" s="31"/>
      <c r="B1418" s="32"/>
      <c r="C1418" s="294" t="s">
        <v>1396</v>
      </c>
      <c r="D1418" s="295"/>
      <c r="E1418" s="295"/>
      <c r="F1418" s="295"/>
      <c r="G1418" s="295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52"/>
      <c r="Z1418" s="52"/>
      <c r="AA1418" s="52"/>
      <c r="AB1418" s="52"/>
      <c r="AC1418" s="52"/>
      <c r="AD1418" s="52"/>
      <c r="AE1418" s="52"/>
      <c r="AF1418" s="52"/>
      <c r="AG1418" s="52" t="s">
        <v>642</v>
      </c>
      <c r="AH1418" s="52"/>
      <c r="AI1418" s="52"/>
      <c r="AJ1418" s="52"/>
      <c r="AK1418" s="52"/>
      <c r="AL1418" s="52"/>
      <c r="AM1418" s="52"/>
      <c r="AN1418" s="52"/>
      <c r="AO1418" s="52"/>
      <c r="AP1418" s="52"/>
      <c r="AQ1418" s="52"/>
      <c r="AR1418" s="52"/>
      <c r="AS1418" s="52"/>
      <c r="AT1418" s="52"/>
      <c r="AU1418" s="52"/>
      <c r="AV1418" s="52"/>
      <c r="AW1418" s="52"/>
      <c r="AX1418" s="52"/>
      <c r="AY1418" s="52"/>
      <c r="AZ1418" s="52"/>
      <c r="BA1418" s="52"/>
      <c r="BB1418" s="52"/>
      <c r="BC1418" s="52"/>
      <c r="BD1418" s="52"/>
      <c r="BE1418" s="52"/>
      <c r="BF1418" s="52"/>
      <c r="BG1418" s="52"/>
      <c r="BH1418" s="52"/>
    </row>
    <row r="1419" spans="1:60" outlineLevel="1" x14ac:dyDescent="0.2">
      <c r="A1419" s="31"/>
      <c r="B1419" s="32"/>
      <c r="C1419" s="294" t="s">
        <v>1397</v>
      </c>
      <c r="D1419" s="295"/>
      <c r="E1419" s="295"/>
      <c r="F1419" s="295"/>
      <c r="G1419" s="29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52"/>
      <c r="Z1419" s="52"/>
      <c r="AA1419" s="52"/>
      <c r="AB1419" s="52"/>
      <c r="AC1419" s="52"/>
      <c r="AD1419" s="52"/>
      <c r="AE1419" s="52"/>
      <c r="AF1419" s="52"/>
      <c r="AG1419" s="52" t="s">
        <v>642</v>
      </c>
      <c r="AH1419" s="52"/>
      <c r="AI1419" s="52"/>
      <c r="AJ1419" s="52"/>
      <c r="AK1419" s="52"/>
      <c r="AL1419" s="52"/>
      <c r="AM1419" s="52"/>
      <c r="AN1419" s="52"/>
      <c r="AO1419" s="52"/>
      <c r="AP1419" s="52"/>
      <c r="AQ1419" s="52"/>
      <c r="AR1419" s="52"/>
      <c r="AS1419" s="52"/>
      <c r="AT1419" s="52"/>
      <c r="AU1419" s="52"/>
      <c r="AV1419" s="52"/>
      <c r="AW1419" s="52"/>
      <c r="AX1419" s="52"/>
      <c r="AY1419" s="52"/>
      <c r="AZ1419" s="52"/>
      <c r="BA1419" s="52"/>
      <c r="BB1419" s="52"/>
      <c r="BC1419" s="52"/>
      <c r="BD1419" s="52"/>
      <c r="BE1419" s="52"/>
      <c r="BF1419" s="52"/>
      <c r="BG1419" s="52"/>
      <c r="BH1419" s="52"/>
    </row>
    <row r="1420" spans="1:60" outlineLevel="1" x14ac:dyDescent="0.2">
      <c r="A1420" s="31"/>
      <c r="B1420" s="32"/>
      <c r="C1420" s="230" t="s">
        <v>1256</v>
      </c>
      <c r="D1420" s="33"/>
      <c r="E1420" s="34">
        <v>1</v>
      </c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52"/>
      <c r="Z1420" s="52"/>
      <c r="AA1420" s="52"/>
      <c r="AB1420" s="52"/>
      <c r="AC1420" s="52"/>
      <c r="AD1420" s="52"/>
      <c r="AE1420" s="52"/>
      <c r="AF1420" s="52"/>
      <c r="AG1420" s="52" t="s">
        <v>358</v>
      </c>
      <c r="AH1420" s="52">
        <v>0</v>
      </c>
      <c r="AI1420" s="52"/>
      <c r="AJ1420" s="52"/>
      <c r="AK1420" s="52"/>
      <c r="AL1420" s="52"/>
      <c r="AM1420" s="52"/>
      <c r="AN1420" s="52"/>
      <c r="AO1420" s="52"/>
      <c r="AP1420" s="52"/>
      <c r="AQ1420" s="52"/>
      <c r="AR1420" s="52"/>
      <c r="AS1420" s="52"/>
      <c r="AT1420" s="52"/>
      <c r="AU1420" s="52"/>
      <c r="AV1420" s="52"/>
      <c r="AW1420" s="52"/>
      <c r="AX1420" s="52"/>
      <c r="AY1420" s="52"/>
      <c r="AZ1420" s="52"/>
      <c r="BA1420" s="52"/>
      <c r="BB1420" s="52"/>
      <c r="BC1420" s="52"/>
      <c r="BD1420" s="52"/>
      <c r="BE1420" s="52"/>
      <c r="BF1420" s="52"/>
      <c r="BG1420" s="52"/>
      <c r="BH1420" s="52"/>
    </row>
    <row r="1421" spans="1:60" outlineLevel="1" x14ac:dyDescent="0.2">
      <c r="A1421" s="72">
        <v>173</v>
      </c>
      <c r="B1421" s="73" t="s">
        <v>1398</v>
      </c>
      <c r="C1421" s="74" t="s">
        <v>1399</v>
      </c>
      <c r="D1421" s="27" t="s">
        <v>456</v>
      </c>
      <c r="E1421" s="28">
        <v>19.28</v>
      </c>
      <c r="F1421" s="29"/>
      <c r="G1421" s="30">
        <f>ROUND(E1421*F1421,2)</f>
        <v>0</v>
      </c>
      <c r="H1421" s="29"/>
      <c r="I1421" s="30">
        <f>ROUND(E1421*H1421,2)</f>
        <v>0</v>
      </c>
      <c r="J1421" s="29"/>
      <c r="K1421" s="30">
        <f>ROUND(E1421*J1421,2)</f>
        <v>0</v>
      </c>
      <c r="L1421" s="30">
        <v>21</v>
      </c>
      <c r="M1421" s="30">
        <f>G1421*(1+L1421/100)</f>
        <v>0</v>
      </c>
      <c r="N1421" s="30">
        <v>2.35E-2</v>
      </c>
      <c r="O1421" s="30">
        <f>ROUND(E1421*N1421,2)</f>
        <v>0.45</v>
      </c>
      <c r="P1421" s="30">
        <v>0</v>
      </c>
      <c r="Q1421" s="30">
        <f>ROUND(E1421*P1421,2)</f>
        <v>0</v>
      </c>
      <c r="R1421" s="30"/>
      <c r="S1421" s="30" t="s">
        <v>587</v>
      </c>
      <c r="T1421" s="49" t="s">
        <v>330</v>
      </c>
      <c r="U1421" s="35">
        <v>0</v>
      </c>
      <c r="V1421" s="35">
        <f>ROUND(E1421*U1421,2)</f>
        <v>0</v>
      </c>
      <c r="W1421" s="35"/>
      <c r="X1421" s="49"/>
      <c r="Y1421" s="52"/>
      <c r="Z1421" s="52"/>
      <c r="AA1421" s="52"/>
      <c r="AB1421" s="52"/>
      <c r="AC1421" s="52"/>
      <c r="AD1421" s="52"/>
      <c r="AE1421" s="52"/>
      <c r="AF1421" s="52"/>
      <c r="AG1421" s="52" t="s">
        <v>354</v>
      </c>
      <c r="AH1421" s="52"/>
      <c r="AI1421" s="52"/>
      <c r="AJ1421" s="52"/>
      <c r="AK1421" s="52"/>
      <c r="AL1421" s="52"/>
      <c r="AM1421" s="52"/>
      <c r="AN1421" s="52"/>
      <c r="AO1421" s="52"/>
      <c r="AP1421" s="52"/>
      <c r="AQ1421" s="52"/>
      <c r="AR1421" s="52"/>
      <c r="AS1421" s="52"/>
      <c r="AT1421" s="52"/>
      <c r="AU1421" s="52"/>
      <c r="AV1421" s="52"/>
      <c r="AW1421" s="52"/>
      <c r="AX1421" s="52"/>
      <c r="AY1421" s="52"/>
      <c r="AZ1421" s="52"/>
      <c r="BA1421" s="52"/>
      <c r="BB1421" s="52"/>
      <c r="BC1421" s="52"/>
      <c r="BD1421" s="52"/>
      <c r="BE1421" s="52"/>
      <c r="BF1421" s="52"/>
      <c r="BG1421" s="52"/>
      <c r="BH1421" s="52"/>
    </row>
    <row r="1422" spans="1:60" outlineLevel="1" x14ac:dyDescent="0.2">
      <c r="A1422" s="31"/>
      <c r="B1422" s="32"/>
      <c r="C1422" s="292" t="s">
        <v>1400</v>
      </c>
      <c r="D1422" s="293"/>
      <c r="E1422" s="293"/>
      <c r="F1422" s="293"/>
      <c r="G1422" s="293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52"/>
      <c r="Z1422" s="52"/>
      <c r="AA1422" s="52"/>
      <c r="AB1422" s="52"/>
      <c r="AC1422" s="52"/>
      <c r="AD1422" s="52"/>
      <c r="AE1422" s="52"/>
      <c r="AF1422" s="52"/>
      <c r="AG1422" s="52" t="s">
        <v>642</v>
      </c>
      <c r="AH1422" s="52"/>
      <c r="AI1422" s="52"/>
      <c r="AJ1422" s="52"/>
      <c r="AK1422" s="52"/>
      <c r="AL1422" s="52"/>
      <c r="AM1422" s="52"/>
      <c r="AN1422" s="52"/>
      <c r="AO1422" s="52"/>
      <c r="AP1422" s="52"/>
      <c r="AQ1422" s="52"/>
      <c r="AR1422" s="52"/>
      <c r="AS1422" s="52"/>
      <c r="AT1422" s="52"/>
      <c r="AU1422" s="52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2"/>
    </row>
    <row r="1423" spans="1:60" outlineLevel="1" x14ac:dyDescent="0.2">
      <c r="A1423" s="31"/>
      <c r="B1423" s="32"/>
      <c r="C1423" s="294" t="s">
        <v>1401</v>
      </c>
      <c r="D1423" s="295"/>
      <c r="E1423" s="295"/>
      <c r="F1423" s="295"/>
      <c r="G1423" s="295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52"/>
      <c r="Z1423" s="52"/>
      <c r="AA1423" s="52"/>
      <c r="AB1423" s="52"/>
      <c r="AC1423" s="52"/>
      <c r="AD1423" s="52"/>
      <c r="AE1423" s="52"/>
      <c r="AF1423" s="52"/>
      <c r="AG1423" s="52" t="s">
        <v>642</v>
      </c>
      <c r="AH1423" s="52"/>
      <c r="AI1423" s="52"/>
      <c r="AJ1423" s="52"/>
      <c r="AK1423" s="52"/>
      <c r="AL1423" s="52"/>
      <c r="AM1423" s="52"/>
      <c r="AN1423" s="52"/>
      <c r="AO1423" s="52"/>
      <c r="AP1423" s="52"/>
      <c r="AQ1423" s="52"/>
      <c r="AR1423" s="52"/>
      <c r="AS1423" s="52"/>
      <c r="AT1423" s="52"/>
      <c r="AU1423" s="52"/>
      <c r="AV1423" s="52"/>
      <c r="AW1423" s="52"/>
      <c r="AX1423" s="52"/>
      <c r="AY1423" s="52"/>
      <c r="AZ1423" s="52"/>
      <c r="BA1423" s="52"/>
      <c r="BB1423" s="52"/>
      <c r="BC1423" s="52"/>
      <c r="BD1423" s="52"/>
      <c r="BE1423" s="52"/>
      <c r="BF1423" s="52"/>
      <c r="BG1423" s="52"/>
      <c r="BH1423" s="52"/>
    </row>
    <row r="1424" spans="1:60" outlineLevel="1" x14ac:dyDescent="0.2">
      <c r="A1424" s="31"/>
      <c r="B1424" s="32"/>
      <c r="C1424" s="294" t="s">
        <v>1402</v>
      </c>
      <c r="D1424" s="295"/>
      <c r="E1424" s="295"/>
      <c r="F1424" s="295"/>
      <c r="G1424" s="29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52"/>
      <c r="Z1424" s="52"/>
      <c r="AA1424" s="52"/>
      <c r="AB1424" s="52"/>
      <c r="AC1424" s="52"/>
      <c r="AD1424" s="52"/>
      <c r="AE1424" s="52"/>
      <c r="AF1424" s="52"/>
      <c r="AG1424" s="52" t="s">
        <v>642</v>
      </c>
      <c r="AH1424" s="52"/>
      <c r="AI1424" s="52"/>
      <c r="AJ1424" s="52"/>
      <c r="AK1424" s="52"/>
      <c r="AL1424" s="52"/>
      <c r="AM1424" s="52"/>
      <c r="AN1424" s="52"/>
      <c r="AO1424" s="52"/>
      <c r="AP1424" s="52"/>
      <c r="AQ1424" s="52"/>
      <c r="AR1424" s="52"/>
      <c r="AS1424" s="52"/>
      <c r="AT1424" s="52"/>
      <c r="AU1424" s="52"/>
      <c r="AV1424" s="52"/>
      <c r="AW1424" s="52"/>
      <c r="AX1424" s="52"/>
      <c r="AY1424" s="52"/>
      <c r="AZ1424" s="52"/>
      <c r="BA1424" s="52"/>
      <c r="BB1424" s="52"/>
      <c r="BC1424" s="52"/>
      <c r="BD1424" s="52"/>
      <c r="BE1424" s="52"/>
      <c r="BF1424" s="52"/>
      <c r="BG1424" s="52"/>
      <c r="BH1424" s="52"/>
    </row>
    <row r="1425" spans="1:60" outlineLevel="1" x14ac:dyDescent="0.2">
      <c r="A1425" s="31"/>
      <c r="B1425" s="32"/>
      <c r="C1425" s="294" t="s">
        <v>1261</v>
      </c>
      <c r="D1425" s="295"/>
      <c r="E1425" s="295"/>
      <c r="F1425" s="295"/>
      <c r="G1425" s="295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52"/>
      <c r="Z1425" s="52"/>
      <c r="AA1425" s="52"/>
      <c r="AB1425" s="52"/>
      <c r="AC1425" s="52"/>
      <c r="AD1425" s="52"/>
      <c r="AE1425" s="52"/>
      <c r="AF1425" s="52"/>
      <c r="AG1425" s="52" t="s">
        <v>642</v>
      </c>
      <c r="AH1425" s="52"/>
      <c r="AI1425" s="52"/>
      <c r="AJ1425" s="52"/>
      <c r="AK1425" s="52"/>
      <c r="AL1425" s="52"/>
      <c r="AM1425" s="52"/>
      <c r="AN1425" s="52"/>
      <c r="AO1425" s="52"/>
      <c r="AP1425" s="52"/>
      <c r="AQ1425" s="52"/>
      <c r="AR1425" s="52"/>
      <c r="AS1425" s="52"/>
      <c r="AT1425" s="52"/>
      <c r="AU1425" s="52"/>
      <c r="AV1425" s="52"/>
      <c r="AW1425" s="52"/>
      <c r="AX1425" s="52"/>
      <c r="AY1425" s="52"/>
      <c r="AZ1425" s="52"/>
      <c r="BA1425" s="52"/>
      <c r="BB1425" s="52"/>
      <c r="BC1425" s="52"/>
      <c r="BD1425" s="52"/>
      <c r="BE1425" s="52"/>
      <c r="BF1425" s="52"/>
      <c r="BG1425" s="52"/>
      <c r="BH1425" s="52"/>
    </row>
    <row r="1426" spans="1:60" outlineLevel="1" x14ac:dyDescent="0.2">
      <c r="A1426" s="31"/>
      <c r="B1426" s="32"/>
      <c r="C1426" s="294" t="s">
        <v>1262</v>
      </c>
      <c r="D1426" s="295"/>
      <c r="E1426" s="295"/>
      <c r="F1426" s="295"/>
      <c r="G1426" s="29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52"/>
      <c r="Z1426" s="52"/>
      <c r="AA1426" s="52"/>
      <c r="AB1426" s="52"/>
      <c r="AC1426" s="52"/>
      <c r="AD1426" s="52"/>
      <c r="AE1426" s="52"/>
      <c r="AF1426" s="52"/>
      <c r="AG1426" s="52" t="s">
        <v>642</v>
      </c>
      <c r="AH1426" s="52"/>
      <c r="AI1426" s="52"/>
      <c r="AJ1426" s="52"/>
      <c r="AK1426" s="52"/>
      <c r="AL1426" s="52"/>
      <c r="AM1426" s="52"/>
      <c r="AN1426" s="52"/>
      <c r="AO1426" s="52"/>
      <c r="AP1426" s="52"/>
      <c r="AQ1426" s="52"/>
      <c r="AR1426" s="52"/>
      <c r="AS1426" s="52"/>
      <c r="AT1426" s="52"/>
      <c r="AU1426" s="52"/>
      <c r="AV1426" s="52"/>
      <c r="AW1426" s="52"/>
      <c r="AX1426" s="52"/>
      <c r="AY1426" s="52"/>
      <c r="AZ1426" s="52"/>
      <c r="BA1426" s="52"/>
      <c r="BB1426" s="52"/>
      <c r="BC1426" s="52"/>
      <c r="BD1426" s="52"/>
      <c r="BE1426" s="52"/>
      <c r="BF1426" s="52"/>
      <c r="BG1426" s="52"/>
      <c r="BH1426" s="52"/>
    </row>
    <row r="1427" spans="1:60" outlineLevel="1" x14ac:dyDescent="0.2">
      <c r="A1427" s="31"/>
      <c r="B1427" s="32"/>
      <c r="C1427" s="294" t="s">
        <v>1403</v>
      </c>
      <c r="D1427" s="295"/>
      <c r="E1427" s="295"/>
      <c r="F1427" s="295"/>
      <c r="G1427" s="29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52"/>
      <c r="Z1427" s="52"/>
      <c r="AA1427" s="52"/>
      <c r="AB1427" s="52"/>
      <c r="AC1427" s="52"/>
      <c r="AD1427" s="52"/>
      <c r="AE1427" s="52"/>
      <c r="AF1427" s="52"/>
      <c r="AG1427" s="52" t="s">
        <v>642</v>
      </c>
      <c r="AH1427" s="52"/>
      <c r="AI1427" s="52"/>
      <c r="AJ1427" s="52"/>
      <c r="AK1427" s="52"/>
      <c r="AL1427" s="52"/>
      <c r="AM1427" s="52"/>
      <c r="AN1427" s="52"/>
      <c r="AO1427" s="52"/>
      <c r="AP1427" s="52"/>
      <c r="AQ1427" s="52"/>
      <c r="AR1427" s="52"/>
      <c r="AS1427" s="52"/>
      <c r="AT1427" s="52"/>
      <c r="AU1427" s="52"/>
      <c r="AV1427" s="52"/>
      <c r="AW1427" s="52"/>
      <c r="AX1427" s="52"/>
      <c r="AY1427" s="52"/>
      <c r="AZ1427" s="52"/>
      <c r="BA1427" s="52"/>
      <c r="BB1427" s="52"/>
      <c r="BC1427" s="52"/>
      <c r="BD1427" s="52"/>
      <c r="BE1427" s="52"/>
      <c r="BF1427" s="52"/>
      <c r="BG1427" s="52"/>
      <c r="BH1427" s="52"/>
    </row>
    <row r="1428" spans="1:60" outlineLevel="1" x14ac:dyDescent="0.2">
      <c r="A1428" s="31"/>
      <c r="B1428" s="32"/>
      <c r="C1428" s="294" t="s">
        <v>1264</v>
      </c>
      <c r="D1428" s="295"/>
      <c r="E1428" s="295"/>
      <c r="F1428" s="295"/>
      <c r="G1428" s="29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52"/>
      <c r="Z1428" s="52"/>
      <c r="AA1428" s="52"/>
      <c r="AB1428" s="52"/>
      <c r="AC1428" s="52"/>
      <c r="AD1428" s="52"/>
      <c r="AE1428" s="52"/>
      <c r="AF1428" s="52"/>
      <c r="AG1428" s="52" t="s">
        <v>642</v>
      </c>
      <c r="AH1428" s="52"/>
      <c r="AI1428" s="52"/>
      <c r="AJ1428" s="52"/>
      <c r="AK1428" s="52"/>
      <c r="AL1428" s="52"/>
      <c r="AM1428" s="52"/>
      <c r="AN1428" s="52"/>
      <c r="AO1428" s="52"/>
      <c r="AP1428" s="52"/>
      <c r="AQ1428" s="52"/>
      <c r="AR1428" s="52"/>
      <c r="AS1428" s="52"/>
      <c r="AT1428" s="52"/>
      <c r="AU1428" s="52"/>
      <c r="AV1428" s="52"/>
      <c r="AW1428" s="52"/>
      <c r="AX1428" s="52"/>
      <c r="AY1428" s="52"/>
      <c r="AZ1428" s="52"/>
      <c r="BA1428" s="52"/>
      <c r="BB1428" s="52"/>
      <c r="BC1428" s="52"/>
      <c r="BD1428" s="52"/>
      <c r="BE1428" s="52"/>
      <c r="BF1428" s="52"/>
      <c r="BG1428" s="52"/>
      <c r="BH1428" s="52"/>
    </row>
    <row r="1429" spans="1:60" outlineLevel="1" x14ac:dyDescent="0.2">
      <c r="A1429" s="31"/>
      <c r="B1429" s="32"/>
      <c r="C1429" s="294" t="s">
        <v>1254</v>
      </c>
      <c r="D1429" s="295"/>
      <c r="E1429" s="295"/>
      <c r="F1429" s="295"/>
      <c r="G1429" s="29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52"/>
      <c r="Z1429" s="52"/>
      <c r="AA1429" s="52"/>
      <c r="AB1429" s="52"/>
      <c r="AC1429" s="52"/>
      <c r="AD1429" s="52"/>
      <c r="AE1429" s="52"/>
      <c r="AF1429" s="52"/>
      <c r="AG1429" s="52" t="s">
        <v>642</v>
      </c>
      <c r="AH1429" s="52"/>
      <c r="AI1429" s="52"/>
      <c r="AJ1429" s="52"/>
      <c r="AK1429" s="52"/>
      <c r="AL1429" s="52"/>
      <c r="AM1429" s="52"/>
      <c r="AN1429" s="52"/>
      <c r="AO1429" s="52"/>
      <c r="AP1429" s="52"/>
      <c r="AQ1429" s="52"/>
      <c r="AR1429" s="52"/>
      <c r="AS1429" s="52"/>
      <c r="AT1429" s="52"/>
      <c r="AU1429" s="52"/>
      <c r="AV1429" s="52"/>
      <c r="AW1429" s="52"/>
      <c r="AX1429" s="52"/>
      <c r="AY1429" s="52"/>
      <c r="AZ1429" s="52"/>
      <c r="BA1429" s="52"/>
      <c r="BB1429" s="52"/>
      <c r="BC1429" s="52"/>
      <c r="BD1429" s="52"/>
      <c r="BE1429" s="52"/>
      <c r="BF1429" s="52"/>
      <c r="BG1429" s="52"/>
      <c r="BH1429" s="52"/>
    </row>
    <row r="1430" spans="1:60" outlineLevel="1" x14ac:dyDescent="0.2">
      <c r="A1430" s="31"/>
      <c r="B1430" s="32"/>
      <c r="C1430" s="294" t="s">
        <v>1255</v>
      </c>
      <c r="D1430" s="295"/>
      <c r="E1430" s="295"/>
      <c r="F1430" s="295"/>
      <c r="G1430" s="295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52"/>
      <c r="Z1430" s="52"/>
      <c r="AA1430" s="52"/>
      <c r="AB1430" s="52"/>
      <c r="AC1430" s="52"/>
      <c r="AD1430" s="52"/>
      <c r="AE1430" s="52"/>
      <c r="AF1430" s="52"/>
      <c r="AG1430" s="52" t="s">
        <v>642</v>
      </c>
      <c r="AH1430" s="52"/>
      <c r="AI1430" s="52"/>
      <c r="AJ1430" s="52"/>
      <c r="AK1430" s="52"/>
      <c r="AL1430" s="52"/>
      <c r="AM1430" s="52"/>
      <c r="AN1430" s="52"/>
      <c r="AO1430" s="52"/>
      <c r="AP1430" s="52"/>
      <c r="AQ1430" s="52"/>
      <c r="AR1430" s="52"/>
      <c r="AS1430" s="52"/>
      <c r="AT1430" s="52"/>
      <c r="AU1430" s="52"/>
      <c r="AV1430" s="52"/>
      <c r="AW1430" s="52"/>
      <c r="AX1430" s="52"/>
      <c r="AY1430" s="52"/>
      <c r="AZ1430" s="52"/>
      <c r="BA1430" s="52"/>
      <c r="BB1430" s="52"/>
      <c r="BC1430" s="52"/>
      <c r="BD1430" s="52"/>
      <c r="BE1430" s="52"/>
      <c r="BF1430" s="52"/>
      <c r="BG1430" s="52"/>
      <c r="BH1430" s="52"/>
    </row>
    <row r="1431" spans="1:60" outlineLevel="1" x14ac:dyDescent="0.2">
      <c r="A1431" s="31"/>
      <c r="B1431" s="32"/>
      <c r="C1431" s="230" t="s">
        <v>1265</v>
      </c>
      <c r="D1431" s="33"/>
      <c r="E1431" s="34">
        <v>19.28</v>
      </c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52"/>
      <c r="Z1431" s="52"/>
      <c r="AA1431" s="52"/>
      <c r="AB1431" s="52"/>
      <c r="AC1431" s="52"/>
      <c r="AD1431" s="52"/>
      <c r="AE1431" s="52"/>
      <c r="AF1431" s="52"/>
      <c r="AG1431" s="52" t="s">
        <v>358</v>
      </c>
      <c r="AH1431" s="52">
        <v>0</v>
      </c>
      <c r="AI1431" s="52"/>
      <c r="AJ1431" s="52"/>
      <c r="AK1431" s="52"/>
      <c r="AL1431" s="52"/>
      <c r="AM1431" s="52"/>
      <c r="AN1431" s="52"/>
      <c r="AO1431" s="52"/>
      <c r="AP1431" s="52"/>
      <c r="AQ1431" s="52"/>
      <c r="AR1431" s="52"/>
      <c r="AS1431" s="52"/>
      <c r="AT1431" s="52"/>
      <c r="AU1431" s="52"/>
      <c r="AV1431" s="52"/>
      <c r="AW1431" s="52"/>
      <c r="AX1431" s="52"/>
      <c r="AY1431" s="52"/>
      <c r="AZ1431" s="52"/>
      <c r="BA1431" s="52"/>
      <c r="BB1431" s="52"/>
      <c r="BC1431" s="52"/>
      <c r="BD1431" s="52"/>
      <c r="BE1431" s="52"/>
      <c r="BF1431" s="52"/>
      <c r="BG1431" s="52"/>
      <c r="BH1431" s="52"/>
    </row>
    <row r="1432" spans="1:60" outlineLevel="1" x14ac:dyDescent="0.2">
      <c r="A1432" s="72">
        <v>174</v>
      </c>
      <c r="B1432" s="73" t="s">
        <v>1404</v>
      </c>
      <c r="C1432" s="74" t="s">
        <v>1405</v>
      </c>
      <c r="D1432" s="27" t="s">
        <v>456</v>
      </c>
      <c r="E1432" s="28">
        <v>40</v>
      </c>
      <c r="F1432" s="29"/>
      <c r="G1432" s="30">
        <f>ROUND(E1432*F1432,2)</f>
        <v>0</v>
      </c>
      <c r="H1432" s="29"/>
      <c r="I1432" s="30">
        <f>ROUND(E1432*H1432,2)</f>
        <v>0</v>
      </c>
      <c r="J1432" s="29"/>
      <c r="K1432" s="30">
        <f>ROUND(E1432*J1432,2)</f>
        <v>0</v>
      </c>
      <c r="L1432" s="30">
        <v>21</v>
      </c>
      <c r="M1432" s="30">
        <f>G1432*(1+L1432/100)</f>
        <v>0</v>
      </c>
      <c r="N1432" s="30">
        <v>2.35E-2</v>
      </c>
      <c r="O1432" s="30">
        <f>ROUND(E1432*N1432,2)</f>
        <v>0.94</v>
      </c>
      <c r="P1432" s="30">
        <v>0</v>
      </c>
      <c r="Q1432" s="30">
        <f>ROUND(E1432*P1432,2)</f>
        <v>0</v>
      </c>
      <c r="R1432" s="30"/>
      <c r="S1432" s="30" t="s">
        <v>587</v>
      </c>
      <c r="T1432" s="49" t="s">
        <v>330</v>
      </c>
      <c r="U1432" s="35">
        <v>0</v>
      </c>
      <c r="V1432" s="35">
        <f>ROUND(E1432*U1432,2)</f>
        <v>0</v>
      </c>
      <c r="W1432" s="35"/>
      <c r="X1432" s="49"/>
      <c r="Y1432" s="52"/>
      <c r="Z1432" s="52"/>
      <c r="AA1432" s="52"/>
      <c r="AB1432" s="52"/>
      <c r="AC1432" s="52"/>
      <c r="AD1432" s="52"/>
      <c r="AE1432" s="52"/>
      <c r="AF1432" s="52"/>
      <c r="AG1432" s="52" t="s">
        <v>354</v>
      </c>
      <c r="AH1432" s="52"/>
      <c r="AI1432" s="52"/>
      <c r="AJ1432" s="52"/>
      <c r="AK1432" s="52"/>
      <c r="AL1432" s="52"/>
      <c r="AM1432" s="52"/>
      <c r="AN1432" s="52"/>
      <c r="AO1432" s="52"/>
      <c r="AP1432" s="52"/>
      <c r="AQ1432" s="52"/>
      <c r="AR1432" s="52"/>
      <c r="AS1432" s="52"/>
      <c r="AT1432" s="52"/>
      <c r="AU1432" s="52"/>
      <c r="AV1432" s="52"/>
      <c r="AW1432" s="52"/>
      <c r="AX1432" s="52"/>
      <c r="AY1432" s="52"/>
      <c r="AZ1432" s="52"/>
      <c r="BA1432" s="52"/>
      <c r="BB1432" s="52"/>
      <c r="BC1432" s="52"/>
      <c r="BD1432" s="52"/>
      <c r="BE1432" s="52"/>
      <c r="BF1432" s="52"/>
      <c r="BG1432" s="52"/>
      <c r="BH1432" s="52"/>
    </row>
    <row r="1433" spans="1:60" outlineLevel="1" x14ac:dyDescent="0.2">
      <c r="A1433" s="31"/>
      <c r="B1433" s="32"/>
      <c r="C1433" s="292" t="s">
        <v>1400</v>
      </c>
      <c r="D1433" s="293"/>
      <c r="E1433" s="293"/>
      <c r="F1433" s="293"/>
      <c r="G1433" s="293"/>
      <c r="H1433" s="35"/>
      <c r="I1433" s="35"/>
      <c r="J1433" s="35"/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52"/>
      <c r="Z1433" s="52"/>
      <c r="AA1433" s="52"/>
      <c r="AB1433" s="52"/>
      <c r="AC1433" s="52"/>
      <c r="AD1433" s="52"/>
      <c r="AE1433" s="52"/>
      <c r="AF1433" s="52"/>
      <c r="AG1433" s="52" t="s">
        <v>642</v>
      </c>
      <c r="AH1433" s="52"/>
      <c r="AI1433" s="52"/>
      <c r="AJ1433" s="52"/>
      <c r="AK1433" s="52"/>
      <c r="AL1433" s="52"/>
      <c r="AM1433" s="52"/>
      <c r="AN1433" s="52"/>
      <c r="AO1433" s="52"/>
      <c r="AP1433" s="52"/>
      <c r="AQ1433" s="52"/>
      <c r="AR1433" s="52"/>
      <c r="AS1433" s="52"/>
      <c r="AT1433" s="52"/>
      <c r="AU1433" s="52"/>
      <c r="AV1433" s="52"/>
      <c r="AW1433" s="52"/>
      <c r="AX1433" s="52"/>
      <c r="AY1433" s="52"/>
      <c r="AZ1433" s="52"/>
      <c r="BA1433" s="52"/>
      <c r="BB1433" s="52"/>
      <c r="BC1433" s="52"/>
      <c r="BD1433" s="52"/>
      <c r="BE1433" s="52"/>
      <c r="BF1433" s="52"/>
      <c r="BG1433" s="52"/>
      <c r="BH1433" s="52"/>
    </row>
    <row r="1434" spans="1:60" outlineLevel="1" x14ac:dyDescent="0.2">
      <c r="A1434" s="31"/>
      <c r="B1434" s="32"/>
      <c r="C1434" s="294" t="s">
        <v>1406</v>
      </c>
      <c r="D1434" s="295"/>
      <c r="E1434" s="295"/>
      <c r="F1434" s="295"/>
      <c r="G1434" s="29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52"/>
      <c r="Z1434" s="52"/>
      <c r="AA1434" s="52"/>
      <c r="AB1434" s="52"/>
      <c r="AC1434" s="52"/>
      <c r="AD1434" s="52"/>
      <c r="AE1434" s="52"/>
      <c r="AF1434" s="52"/>
      <c r="AG1434" s="52" t="s">
        <v>642</v>
      </c>
      <c r="AH1434" s="52"/>
      <c r="AI1434" s="52"/>
      <c r="AJ1434" s="52"/>
      <c r="AK1434" s="52"/>
      <c r="AL1434" s="52"/>
      <c r="AM1434" s="52"/>
      <c r="AN1434" s="52"/>
      <c r="AO1434" s="52"/>
      <c r="AP1434" s="52"/>
      <c r="AQ1434" s="52"/>
      <c r="AR1434" s="52"/>
      <c r="AS1434" s="52"/>
      <c r="AT1434" s="52"/>
      <c r="AU1434" s="52"/>
      <c r="AV1434" s="52"/>
      <c r="AW1434" s="52"/>
      <c r="AX1434" s="52"/>
      <c r="AY1434" s="52"/>
      <c r="AZ1434" s="52"/>
      <c r="BA1434" s="52"/>
      <c r="BB1434" s="52"/>
      <c r="BC1434" s="52"/>
      <c r="BD1434" s="52"/>
      <c r="BE1434" s="52"/>
      <c r="BF1434" s="52"/>
      <c r="BG1434" s="52"/>
      <c r="BH1434" s="52"/>
    </row>
    <row r="1435" spans="1:60" outlineLevel="1" x14ac:dyDescent="0.2">
      <c r="A1435" s="31"/>
      <c r="B1435" s="32"/>
      <c r="C1435" s="294" t="s">
        <v>1407</v>
      </c>
      <c r="D1435" s="295"/>
      <c r="E1435" s="295"/>
      <c r="F1435" s="295"/>
      <c r="G1435" s="295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52"/>
      <c r="Z1435" s="52"/>
      <c r="AA1435" s="52"/>
      <c r="AB1435" s="52"/>
      <c r="AC1435" s="52"/>
      <c r="AD1435" s="52"/>
      <c r="AE1435" s="52"/>
      <c r="AF1435" s="52"/>
      <c r="AG1435" s="52" t="s">
        <v>642</v>
      </c>
      <c r="AH1435" s="52"/>
      <c r="AI1435" s="52"/>
      <c r="AJ1435" s="52"/>
      <c r="AK1435" s="52"/>
      <c r="AL1435" s="52"/>
      <c r="AM1435" s="52"/>
      <c r="AN1435" s="52"/>
      <c r="AO1435" s="52"/>
      <c r="AP1435" s="52"/>
      <c r="AQ1435" s="52"/>
      <c r="AR1435" s="52"/>
      <c r="AS1435" s="52"/>
      <c r="AT1435" s="52"/>
      <c r="AU1435" s="52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2"/>
    </row>
    <row r="1436" spans="1:60" outlineLevel="1" x14ac:dyDescent="0.2">
      <c r="A1436" s="31"/>
      <c r="B1436" s="32"/>
      <c r="C1436" s="294" t="s">
        <v>1261</v>
      </c>
      <c r="D1436" s="295"/>
      <c r="E1436" s="295"/>
      <c r="F1436" s="295"/>
      <c r="G1436" s="29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52"/>
      <c r="Z1436" s="52"/>
      <c r="AA1436" s="52"/>
      <c r="AB1436" s="52"/>
      <c r="AC1436" s="52"/>
      <c r="AD1436" s="52"/>
      <c r="AE1436" s="52"/>
      <c r="AF1436" s="52"/>
      <c r="AG1436" s="52" t="s">
        <v>642</v>
      </c>
      <c r="AH1436" s="52"/>
      <c r="AI1436" s="52"/>
      <c r="AJ1436" s="52"/>
      <c r="AK1436" s="52"/>
      <c r="AL1436" s="52"/>
      <c r="AM1436" s="52"/>
      <c r="AN1436" s="52"/>
      <c r="AO1436" s="52"/>
      <c r="AP1436" s="52"/>
      <c r="AQ1436" s="52"/>
      <c r="AR1436" s="52"/>
      <c r="AS1436" s="52"/>
      <c r="AT1436" s="52"/>
      <c r="AU1436" s="52"/>
      <c r="AV1436" s="52"/>
      <c r="AW1436" s="52"/>
      <c r="AX1436" s="52"/>
      <c r="AY1436" s="52"/>
      <c r="AZ1436" s="52"/>
      <c r="BA1436" s="52"/>
      <c r="BB1436" s="52"/>
      <c r="BC1436" s="52"/>
      <c r="BD1436" s="52"/>
      <c r="BE1436" s="52"/>
      <c r="BF1436" s="52"/>
      <c r="BG1436" s="52"/>
      <c r="BH1436" s="52"/>
    </row>
    <row r="1437" spans="1:60" outlineLevel="1" x14ac:dyDescent="0.2">
      <c r="A1437" s="31"/>
      <c r="B1437" s="32"/>
      <c r="C1437" s="294" t="s">
        <v>1262</v>
      </c>
      <c r="D1437" s="295"/>
      <c r="E1437" s="295"/>
      <c r="F1437" s="295"/>
      <c r="G1437" s="29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52"/>
      <c r="Z1437" s="52"/>
      <c r="AA1437" s="52"/>
      <c r="AB1437" s="52"/>
      <c r="AC1437" s="52"/>
      <c r="AD1437" s="52"/>
      <c r="AE1437" s="52"/>
      <c r="AF1437" s="52"/>
      <c r="AG1437" s="52" t="s">
        <v>642</v>
      </c>
      <c r="AH1437" s="52"/>
      <c r="AI1437" s="52"/>
      <c r="AJ1437" s="52"/>
      <c r="AK1437" s="52"/>
      <c r="AL1437" s="52"/>
      <c r="AM1437" s="52"/>
      <c r="AN1437" s="52"/>
      <c r="AO1437" s="52"/>
      <c r="AP1437" s="52"/>
      <c r="AQ1437" s="52"/>
      <c r="AR1437" s="52"/>
      <c r="AS1437" s="52"/>
      <c r="AT1437" s="52"/>
      <c r="AU1437" s="52"/>
      <c r="AV1437" s="52"/>
      <c r="AW1437" s="52"/>
      <c r="AX1437" s="52"/>
      <c r="AY1437" s="52"/>
      <c r="AZ1437" s="52"/>
      <c r="BA1437" s="52"/>
      <c r="BB1437" s="52"/>
      <c r="BC1437" s="52"/>
      <c r="BD1437" s="52"/>
      <c r="BE1437" s="52"/>
      <c r="BF1437" s="52"/>
      <c r="BG1437" s="52"/>
      <c r="BH1437" s="52"/>
    </row>
    <row r="1438" spans="1:60" outlineLevel="1" x14ac:dyDescent="0.2">
      <c r="A1438" s="31"/>
      <c r="B1438" s="32"/>
      <c r="C1438" s="294" t="s">
        <v>1403</v>
      </c>
      <c r="D1438" s="295"/>
      <c r="E1438" s="295"/>
      <c r="F1438" s="295"/>
      <c r="G1438" s="29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52"/>
      <c r="Z1438" s="52"/>
      <c r="AA1438" s="52"/>
      <c r="AB1438" s="52"/>
      <c r="AC1438" s="52"/>
      <c r="AD1438" s="52"/>
      <c r="AE1438" s="52"/>
      <c r="AF1438" s="52"/>
      <c r="AG1438" s="52" t="s">
        <v>642</v>
      </c>
      <c r="AH1438" s="52"/>
      <c r="AI1438" s="52"/>
      <c r="AJ1438" s="52"/>
      <c r="AK1438" s="52"/>
      <c r="AL1438" s="52"/>
      <c r="AM1438" s="52"/>
      <c r="AN1438" s="52"/>
      <c r="AO1438" s="52"/>
      <c r="AP1438" s="52"/>
      <c r="AQ1438" s="52"/>
      <c r="AR1438" s="52"/>
      <c r="AS1438" s="52"/>
      <c r="AT1438" s="52"/>
      <c r="AU1438" s="52"/>
      <c r="AV1438" s="52"/>
      <c r="AW1438" s="52"/>
      <c r="AX1438" s="52"/>
      <c r="AY1438" s="52"/>
      <c r="AZ1438" s="52"/>
      <c r="BA1438" s="52"/>
      <c r="BB1438" s="52"/>
      <c r="BC1438" s="52"/>
      <c r="BD1438" s="52"/>
      <c r="BE1438" s="52"/>
      <c r="BF1438" s="52"/>
      <c r="BG1438" s="52"/>
      <c r="BH1438" s="52"/>
    </row>
    <row r="1439" spans="1:60" outlineLevel="1" x14ac:dyDescent="0.2">
      <c r="A1439" s="31"/>
      <c r="B1439" s="32"/>
      <c r="C1439" s="294" t="s">
        <v>1264</v>
      </c>
      <c r="D1439" s="295"/>
      <c r="E1439" s="295"/>
      <c r="F1439" s="295"/>
      <c r="G1439" s="29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52"/>
      <c r="Z1439" s="52"/>
      <c r="AA1439" s="52"/>
      <c r="AB1439" s="52"/>
      <c r="AC1439" s="52"/>
      <c r="AD1439" s="52"/>
      <c r="AE1439" s="52"/>
      <c r="AF1439" s="52"/>
      <c r="AG1439" s="52" t="s">
        <v>642</v>
      </c>
      <c r="AH1439" s="52"/>
      <c r="AI1439" s="52"/>
      <c r="AJ1439" s="52"/>
      <c r="AK1439" s="52"/>
      <c r="AL1439" s="52"/>
      <c r="AM1439" s="52"/>
      <c r="AN1439" s="52"/>
      <c r="AO1439" s="52"/>
      <c r="AP1439" s="52"/>
      <c r="AQ1439" s="52"/>
      <c r="AR1439" s="52"/>
      <c r="AS1439" s="52"/>
      <c r="AT1439" s="52"/>
      <c r="AU1439" s="52"/>
      <c r="AV1439" s="52"/>
      <c r="AW1439" s="52"/>
      <c r="AX1439" s="52"/>
      <c r="AY1439" s="52"/>
      <c r="AZ1439" s="52"/>
      <c r="BA1439" s="52"/>
      <c r="BB1439" s="52"/>
      <c r="BC1439" s="52"/>
      <c r="BD1439" s="52"/>
      <c r="BE1439" s="52"/>
      <c r="BF1439" s="52"/>
      <c r="BG1439" s="52"/>
      <c r="BH1439" s="52"/>
    </row>
    <row r="1440" spans="1:60" outlineLevel="1" x14ac:dyDescent="0.2">
      <c r="A1440" s="31"/>
      <c r="B1440" s="32"/>
      <c r="C1440" s="294" t="s">
        <v>1254</v>
      </c>
      <c r="D1440" s="295"/>
      <c r="E1440" s="295"/>
      <c r="F1440" s="295"/>
      <c r="G1440" s="29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52"/>
      <c r="Z1440" s="52"/>
      <c r="AA1440" s="52"/>
      <c r="AB1440" s="52"/>
      <c r="AC1440" s="52"/>
      <c r="AD1440" s="52"/>
      <c r="AE1440" s="52"/>
      <c r="AF1440" s="52"/>
      <c r="AG1440" s="52" t="s">
        <v>642</v>
      </c>
      <c r="AH1440" s="52"/>
      <c r="AI1440" s="52"/>
      <c r="AJ1440" s="52"/>
      <c r="AK1440" s="52"/>
      <c r="AL1440" s="52"/>
      <c r="AM1440" s="52"/>
      <c r="AN1440" s="52"/>
      <c r="AO1440" s="52"/>
      <c r="AP1440" s="52"/>
      <c r="AQ1440" s="52"/>
      <c r="AR1440" s="52"/>
      <c r="AS1440" s="52"/>
      <c r="AT1440" s="52"/>
      <c r="AU1440" s="52"/>
      <c r="AV1440" s="52"/>
      <c r="AW1440" s="52"/>
      <c r="AX1440" s="52"/>
      <c r="AY1440" s="52"/>
      <c r="AZ1440" s="52"/>
      <c r="BA1440" s="52"/>
      <c r="BB1440" s="52"/>
      <c r="BC1440" s="52"/>
      <c r="BD1440" s="52"/>
      <c r="BE1440" s="52"/>
      <c r="BF1440" s="52"/>
      <c r="BG1440" s="52"/>
      <c r="BH1440" s="52"/>
    </row>
    <row r="1441" spans="1:60" outlineLevel="1" x14ac:dyDescent="0.2">
      <c r="A1441" s="31"/>
      <c r="B1441" s="32"/>
      <c r="C1441" s="294" t="s">
        <v>1408</v>
      </c>
      <c r="D1441" s="295"/>
      <c r="E1441" s="295"/>
      <c r="F1441" s="295"/>
      <c r="G1441" s="295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52"/>
      <c r="Z1441" s="52"/>
      <c r="AA1441" s="52"/>
      <c r="AB1441" s="52"/>
      <c r="AC1441" s="52"/>
      <c r="AD1441" s="52"/>
      <c r="AE1441" s="52"/>
      <c r="AF1441" s="52"/>
      <c r="AG1441" s="52" t="s">
        <v>642</v>
      </c>
      <c r="AH1441" s="52"/>
      <c r="AI1441" s="52"/>
      <c r="AJ1441" s="52"/>
      <c r="AK1441" s="52"/>
      <c r="AL1441" s="52"/>
      <c r="AM1441" s="52"/>
      <c r="AN1441" s="52"/>
      <c r="AO1441" s="52"/>
      <c r="AP1441" s="52"/>
      <c r="AQ1441" s="52"/>
      <c r="AR1441" s="52"/>
      <c r="AS1441" s="52"/>
      <c r="AT1441" s="52"/>
      <c r="AU1441" s="52"/>
      <c r="AV1441" s="52"/>
      <c r="AW1441" s="52"/>
      <c r="AX1441" s="52"/>
      <c r="AY1441" s="52"/>
      <c r="AZ1441" s="52"/>
      <c r="BA1441" s="52"/>
      <c r="BB1441" s="52"/>
      <c r="BC1441" s="52"/>
      <c r="BD1441" s="52"/>
      <c r="BE1441" s="52"/>
      <c r="BF1441" s="52"/>
      <c r="BG1441" s="52"/>
      <c r="BH1441" s="52"/>
    </row>
    <row r="1442" spans="1:60" outlineLevel="1" x14ac:dyDescent="0.2">
      <c r="A1442" s="31"/>
      <c r="B1442" s="32"/>
      <c r="C1442" s="294" t="s">
        <v>1409</v>
      </c>
      <c r="D1442" s="295"/>
      <c r="E1442" s="295"/>
      <c r="F1442" s="295"/>
      <c r="G1442" s="295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52"/>
      <c r="Z1442" s="52"/>
      <c r="AA1442" s="52"/>
      <c r="AB1442" s="52"/>
      <c r="AC1442" s="52"/>
      <c r="AD1442" s="52"/>
      <c r="AE1442" s="52"/>
      <c r="AF1442" s="52"/>
      <c r="AG1442" s="52" t="s">
        <v>642</v>
      </c>
      <c r="AH1442" s="52"/>
      <c r="AI1442" s="52"/>
      <c r="AJ1442" s="52"/>
      <c r="AK1442" s="52"/>
      <c r="AL1442" s="52"/>
      <c r="AM1442" s="52"/>
      <c r="AN1442" s="52"/>
      <c r="AO1442" s="52"/>
      <c r="AP1442" s="52"/>
      <c r="AQ1442" s="52"/>
      <c r="AR1442" s="52"/>
      <c r="AS1442" s="52"/>
      <c r="AT1442" s="52"/>
      <c r="AU1442" s="52"/>
      <c r="AV1442" s="52"/>
      <c r="AW1442" s="52"/>
      <c r="AX1442" s="52"/>
      <c r="AY1442" s="52"/>
      <c r="AZ1442" s="52"/>
      <c r="BA1442" s="52"/>
      <c r="BB1442" s="52"/>
      <c r="BC1442" s="52"/>
      <c r="BD1442" s="52"/>
      <c r="BE1442" s="52"/>
      <c r="BF1442" s="52"/>
      <c r="BG1442" s="52"/>
      <c r="BH1442" s="52"/>
    </row>
    <row r="1443" spans="1:60" outlineLevel="1" x14ac:dyDescent="0.2">
      <c r="A1443" s="31"/>
      <c r="B1443" s="32"/>
      <c r="C1443" s="230" t="s">
        <v>1410</v>
      </c>
      <c r="D1443" s="33"/>
      <c r="E1443" s="34">
        <v>40</v>
      </c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52"/>
      <c r="Z1443" s="52"/>
      <c r="AA1443" s="52"/>
      <c r="AB1443" s="52"/>
      <c r="AC1443" s="52"/>
      <c r="AD1443" s="52"/>
      <c r="AE1443" s="52"/>
      <c r="AF1443" s="52"/>
      <c r="AG1443" s="52" t="s">
        <v>358</v>
      </c>
      <c r="AH1443" s="52">
        <v>0</v>
      </c>
      <c r="AI1443" s="52"/>
      <c r="AJ1443" s="52"/>
      <c r="AK1443" s="52"/>
      <c r="AL1443" s="52"/>
      <c r="AM1443" s="52"/>
      <c r="AN1443" s="52"/>
      <c r="AO1443" s="52"/>
      <c r="AP1443" s="52"/>
      <c r="AQ1443" s="52"/>
      <c r="AR1443" s="52"/>
      <c r="AS1443" s="52"/>
      <c r="AT1443" s="52"/>
      <c r="AU1443" s="52"/>
      <c r="AV1443" s="52"/>
      <c r="AW1443" s="52"/>
      <c r="AX1443" s="52"/>
      <c r="AY1443" s="52"/>
      <c r="AZ1443" s="52"/>
      <c r="BA1443" s="52"/>
      <c r="BB1443" s="52"/>
      <c r="BC1443" s="52"/>
      <c r="BD1443" s="52"/>
      <c r="BE1443" s="52"/>
      <c r="BF1443" s="52"/>
      <c r="BG1443" s="52"/>
      <c r="BH1443" s="52"/>
    </row>
    <row r="1444" spans="1:60" outlineLevel="1" x14ac:dyDescent="0.2">
      <c r="A1444" s="72">
        <v>175</v>
      </c>
      <c r="B1444" s="73" t="s">
        <v>1411</v>
      </c>
      <c r="C1444" s="74" t="s">
        <v>1412</v>
      </c>
      <c r="D1444" s="27" t="s">
        <v>456</v>
      </c>
      <c r="E1444" s="28">
        <v>33.200000000000003</v>
      </c>
      <c r="F1444" s="29"/>
      <c r="G1444" s="30">
        <f>ROUND(E1444*F1444,2)</f>
        <v>0</v>
      </c>
      <c r="H1444" s="29"/>
      <c r="I1444" s="30">
        <f>ROUND(E1444*H1444,2)</f>
        <v>0</v>
      </c>
      <c r="J1444" s="29"/>
      <c r="K1444" s="30">
        <f>ROUND(E1444*J1444,2)</f>
        <v>0</v>
      </c>
      <c r="L1444" s="30">
        <v>21</v>
      </c>
      <c r="M1444" s="30">
        <f>G1444*(1+L1444/100)</f>
        <v>0</v>
      </c>
      <c r="N1444" s="30">
        <v>2.35E-2</v>
      </c>
      <c r="O1444" s="30">
        <f>ROUND(E1444*N1444,2)</f>
        <v>0.78</v>
      </c>
      <c r="P1444" s="30">
        <v>0</v>
      </c>
      <c r="Q1444" s="30">
        <f>ROUND(E1444*P1444,2)</f>
        <v>0</v>
      </c>
      <c r="R1444" s="30"/>
      <c r="S1444" s="30" t="s">
        <v>587</v>
      </c>
      <c r="T1444" s="49" t="s">
        <v>330</v>
      </c>
      <c r="U1444" s="35">
        <v>0</v>
      </c>
      <c r="V1444" s="35">
        <f>ROUND(E1444*U1444,2)</f>
        <v>0</v>
      </c>
      <c r="W1444" s="35"/>
      <c r="X1444" s="49"/>
      <c r="Y1444" s="52"/>
      <c r="Z1444" s="52"/>
      <c r="AA1444" s="52"/>
      <c r="AB1444" s="52"/>
      <c r="AC1444" s="52"/>
      <c r="AD1444" s="52"/>
      <c r="AE1444" s="52"/>
      <c r="AF1444" s="52"/>
      <c r="AG1444" s="52" t="s">
        <v>354</v>
      </c>
      <c r="AH1444" s="52"/>
      <c r="AI1444" s="52"/>
      <c r="AJ1444" s="52"/>
      <c r="AK1444" s="52"/>
      <c r="AL1444" s="52"/>
      <c r="AM1444" s="52"/>
      <c r="AN1444" s="52"/>
      <c r="AO1444" s="52"/>
      <c r="AP1444" s="52"/>
      <c r="AQ1444" s="52"/>
      <c r="AR1444" s="52"/>
      <c r="AS1444" s="52"/>
      <c r="AT1444" s="52"/>
      <c r="AU1444" s="52"/>
      <c r="AV1444" s="52"/>
      <c r="AW1444" s="52"/>
      <c r="AX1444" s="52"/>
      <c r="AY1444" s="52"/>
      <c r="AZ1444" s="52"/>
      <c r="BA1444" s="52"/>
      <c r="BB1444" s="52"/>
      <c r="BC1444" s="52"/>
      <c r="BD1444" s="52"/>
      <c r="BE1444" s="52"/>
      <c r="BF1444" s="52"/>
      <c r="BG1444" s="52"/>
      <c r="BH1444" s="52"/>
    </row>
    <row r="1445" spans="1:60" outlineLevel="1" x14ac:dyDescent="0.2">
      <c r="A1445" s="31"/>
      <c r="B1445" s="32"/>
      <c r="C1445" s="292" t="s">
        <v>1400</v>
      </c>
      <c r="D1445" s="293"/>
      <c r="E1445" s="293"/>
      <c r="F1445" s="293"/>
      <c r="G1445" s="293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52"/>
      <c r="Z1445" s="52"/>
      <c r="AA1445" s="52"/>
      <c r="AB1445" s="52"/>
      <c r="AC1445" s="52"/>
      <c r="AD1445" s="52"/>
      <c r="AE1445" s="52"/>
      <c r="AF1445" s="52"/>
      <c r="AG1445" s="52" t="s">
        <v>642</v>
      </c>
      <c r="AH1445" s="52"/>
      <c r="AI1445" s="52"/>
      <c r="AJ1445" s="52"/>
      <c r="AK1445" s="52"/>
      <c r="AL1445" s="52"/>
      <c r="AM1445" s="52"/>
      <c r="AN1445" s="52"/>
      <c r="AO1445" s="52"/>
      <c r="AP1445" s="52"/>
      <c r="AQ1445" s="52"/>
      <c r="AR1445" s="52"/>
      <c r="AS1445" s="52"/>
      <c r="AT1445" s="52"/>
      <c r="AU1445" s="52"/>
      <c r="AV1445" s="52"/>
      <c r="AW1445" s="52"/>
      <c r="AX1445" s="52"/>
      <c r="AY1445" s="52"/>
      <c r="AZ1445" s="52"/>
      <c r="BA1445" s="52"/>
      <c r="BB1445" s="52"/>
      <c r="BC1445" s="52"/>
      <c r="BD1445" s="52"/>
      <c r="BE1445" s="52"/>
      <c r="BF1445" s="52"/>
      <c r="BG1445" s="52"/>
      <c r="BH1445" s="52"/>
    </row>
    <row r="1446" spans="1:60" outlineLevel="1" x14ac:dyDescent="0.2">
      <c r="A1446" s="31"/>
      <c r="B1446" s="32"/>
      <c r="C1446" s="294" t="s">
        <v>1326</v>
      </c>
      <c r="D1446" s="295"/>
      <c r="E1446" s="295"/>
      <c r="F1446" s="295"/>
      <c r="G1446" s="295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52"/>
      <c r="Z1446" s="52"/>
      <c r="AA1446" s="52"/>
      <c r="AB1446" s="52"/>
      <c r="AC1446" s="52"/>
      <c r="AD1446" s="52"/>
      <c r="AE1446" s="52"/>
      <c r="AF1446" s="52"/>
      <c r="AG1446" s="52" t="s">
        <v>642</v>
      </c>
      <c r="AH1446" s="52"/>
      <c r="AI1446" s="52"/>
      <c r="AJ1446" s="52"/>
      <c r="AK1446" s="52"/>
      <c r="AL1446" s="52"/>
      <c r="AM1446" s="52"/>
      <c r="AN1446" s="52"/>
      <c r="AO1446" s="52"/>
      <c r="AP1446" s="52"/>
      <c r="AQ1446" s="52"/>
      <c r="AR1446" s="52"/>
      <c r="AS1446" s="52"/>
      <c r="AT1446" s="52"/>
      <c r="AU1446" s="52"/>
      <c r="AV1446" s="52"/>
      <c r="AW1446" s="52"/>
      <c r="AX1446" s="52"/>
      <c r="AY1446" s="52"/>
      <c r="AZ1446" s="52"/>
      <c r="BA1446" s="52"/>
      <c r="BB1446" s="52"/>
      <c r="BC1446" s="52"/>
      <c r="BD1446" s="52"/>
      <c r="BE1446" s="52"/>
      <c r="BF1446" s="52"/>
      <c r="BG1446" s="52"/>
      <c r="BH1446" s="52"/>
    </row>
    <row r="1447" spans="1:60" outlineLevel="1" x14ac:dyDescent="0.2">
      <c r="A1447" s="31"/>
      <c r="B1447" s="32"/>
      <c r="C1447" s="294" t="s">
        <v>1261</v>
      </c>
      <c r="D1447" s="295"/>
      <c r="E1447" s="295"/>
      <c r="F1447" s="295"/>
      <c r="G1447" s="29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52"/>
      <c r="Z1447" s="52"/>
      <c r="AA1447" s="52"/>
      <c r="AB1447" s="52"/>
      <c r="AC1447" s="52"/>
      <c r="AD1447" s="52"/>
      <c r="AE1447" s="52"/>
      <c r="AF1447" s="52"/>
      <c r="AG1447" s="52" t="s">
        <v>642</v>
      </c>
      <c r="AH1447" s="52"/>
      <c r="AI1447" s="52"/>
      <c r="AJ1447" s="52"/>
      <c r="AK1447" s="52"/>
      <c r="AL1447" s="52"/>
      <c r="AM1447" s="52"/>
      <c r="AN1447" s="52"/>
      <c r="AO1447" s="52"/>
      <c r="AP1447" s="52"/>
      <c r="AQ1447" s="52"/>
      <c r="AR1447" s="52"/>
      <c r="AS1447" s="52"/>
      <c r="AT1447" s="52"/>
      <c r="AU1447" s="52"/>
      <c r="AV1447" s="52"/>
      <c r="AW1447" s="52"/>
      <c r="AX1447" s="52"/>
      <c r="AY1447" s="52"/>
      <c r="AZ1447" s="52"/>
      <c r="BA1447" s="52"/>
      <c r="BB1447" s="52"/>
      <c r="BC1447" s="52"/>
      <c r="BD1447" s="52"/>
      <c r="BE1447" s="52"/>
      <c r="BF1447" s="52"/>
      <c r="BG1447" s="52"/>
      <c r="BH1447" s="52"/>
    </row>
    <row r="1448" spans="1:60" outlineLevel="1" x14ac:dyDescent="0.2">
      <c r="A1448" s="31"/>
      <c r="B1448" s="32"/>
      <c r="C1448" s="294" t="s">
        <v>1262</v>
      </c>
      <c r="D1448" s="295"/>
      <c r="E1448" s="295"/>
      <c r="F1448" s="295"/>
      <c r="G1448" s="29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52"/>
      <c r="Z1448" s="52"/>
      <c r="AA1448" s="52"/>
      <c r="AB1448" s="52"/>
      <c r="AC1448" s="52"/>
      <c r="AD1448" s="52"/>
      <c r="AE1448" s="52"/>
      <c r="AF1448" s="52"/>
      <c r="AG1448" s="52" t="s">
        <v>642</v>
      </c>
      <c r="AH1448" s="52"/>
      <c r="AI1448" s="52"/>
      <c r="AJ1448" s="52"/>
      <c r="AK1448" s="52"/>
      <c r="AL1448" s="52"/>
      <c r="AM1448" s="52"/>
      <c r="AN1448" s="52"/>
      <c r="AO1448" s="52"/>
      <c r="AP1448" s="52"/>
      <c r="AQ1448" s="52"/>
      <c r="AR1448" s="52"/>
      <c r="AS1448" s="52"/>
      <c r="AT1448" s="52"/>
      <c r="AU1448" s="52"/>
      <c r="AV1448" s="52"/>
      <c r="AW1448" s="52"/>
      <c r="AX1448" s="52"/>
      <c r="AY1448" s="52"/>
      <c r="AZ1448" s="52"/>
      <c r="BA1448" s="52"/>
      <c r="BB1448" s="52"/>
      <c r="BC1448" s="52"/>
      <c r="BD1448" s="52"/>
      <c r="BE1448" s="52"/>
      <c r="BF1448" s="52"/>
      <c r="BG1448" s="52"/>
      <c r="BH1448" s="52"/>
    </row>
    <row r="1449" spans="1:60" outlineLevel="1" x14ac:dyDescent="0.2">
      <c r="A1449" s="31"/>
      <c r="B1449" s="32"/>
      <c r="C1449" s="294" t="s">
        <v>1403</v>
      </c>
      <c r="D1449" s="295"/>
      <c r="E1449" s="295"/>
      <c r="F1449" s="295"/>
      <c r="G1449" s="29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52"/>
      <c r="Z1449" s="52"/>
      <c r="AA1449" s="52"/>
      <c r="AB1449" s="52"/>
      <c r="AC1449" s="52"/>
      <c r="AD1449" s="52"/>
      <c r="AE1449" s="52"/>
      <c r="AF1449" s="52"/>
      <c r="AG1449" s="52" t="s">
        <v>642</v>
      </c>
      <c r="AH1449" s="52"/>
      <c r="AI1449" s="52"/>
      <c r="AJ1449" s="52"/>
      <c r="AK1449" s="52"/>
      <c r="AL1449" s="52"/>
      <c r="AM1449" s="52"/>
      <c r="AN1449" s="52"/>
      <c r="AO1449" s="52"/>
      <c r="AP1449" s="52"/>
      <c r="AQ1449" s="52"/>
      <c r="AR1449" s="52"/>
      <c r="AS1449" s="52"/>
      <c r="AT1449" s="52"/>
      <c r="AU1449" s="52"/>
      <c r="AV1449" s="52"/>
      <c r="AW1449" s="52"/>
      <c r="AX1449" s="52"/>
      <c r="AY1449" s="52"/>
      <c r="AZ1449" s="52"/>
      <c r="BA1449" s="52"/>
      <c r="BB1449" s="52"/>
      <c r="BC1449" s="52"/>
      <c r="BD1449" s="52"/>
      <c r="BE1449" s="52"/>
      <c r="BF1449" s="52"/>
      <c r="BG1449" s="52"/>
      <c r="BH1449" s="52"/>
    </row>
    <row r="1450" spans="1:60" outlineLevel="1" x14ac:dyDescent="0.2">
      <c r="A1450" s="31"/>
      <c r="B1450" s="32"/>
      <c r="C1450" s="294" t="s">
        <v>1413</v>
      </c>
      <c r="D1450" s="295"/>
      <c r="E1450" s="295"/>
      <c r="F1450" s="295"/>
      <c r="G1450" s="295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52"/>
      <c r="Z1450" s="52"/>
      <c r="AA1450" s="52"/>
      <c r="AB1450" s="52"/>
      <c r="AC1450" s="52"/>
      <c r="AD1450" s="52"/>
      <c r="AE1450" s="52"/>
      <c r="AF1450" s="52"/>
      <c r="AG1450" s="52" t="s">
        <v>642</v>
      </c>
      <c r="AH1450" s="52"/>
      <c r="AI1450" s="52"/>
      <c r="AJ1450" s="52"/>
      <c r="AK1450" s="52"/>
      <c r="AL1450" s="52"/>
      <c r="AM1450" s="52"/>
      <c r="AN1450" s="52"/>
      <c r="AO1450" s="52"/>
      <c r="AP1450" s="52"/>
      <c r="AQ1450" s="52"/>
      <c r="AR1450" s="52"/>
      <c r="AS1450" s="52"/>
      <c r="AT1450" s="52"/>
      <c r="AU1450" s="52"/>
      <c r="AV1450" s="52"/>
      <c r="AW1450" s="52"/>
      <c r="AX1450" s="52"/>
      <c r="AY1450" s="52"/>
      <c r="AZ1450" s="52"/>
      <c r="BA1450" s="52"/>
      <c r="BB1450" s="52"/>
      <c r="BC1450" s="52"/>
      <c r="BD1450" s="52"/>
      <c r="BE1450" s="52"/>
      <c r="BF1450" s="52"/>
      <c r="BG1450" s="52"/>
      <c r="BH1450" s="52"/>
    </row>
    <row r="1451" spans="1:60" outlineLevel="1" x14ac:dyDescent="0.2">
      <c r="A1451" s="31"/>
      <c r="B1451" s="32"/>
      <c r="C1451" s="294" t="s">
        <v>1254</v>
      </c>
      <c r="D1451" s="295"/>
      <c r="E1451" s="295"/>
      <c r="F1451" s="295"/>
      <c r="G1451" s="295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52"/>
      <c r="Z1451" s="52"/>
      <c r="AA1451" s="52"/>
      <c r="AB1451" s="52"/>
      <c r="AC1451" s="52"/>
      <c r="AD1451" s="52"/>
      <c r="AE1451" s="52"/>
      <c r="AF1451" s="52"/>
      <c r="AG1451" s="52" t="s">
        <v>642</v>
      </c>
      <c r="AH1451" s="52"/>
      <c r="AI1451" s="52"/>
      <c r="AJ1451" s="52"/>
      <c r="AK1451" s="52"/>
      <c r="AL1451" s="52"/>
      <c r="AM1451" s="52"/>
      <c r="AN1451" s="52"/>
      <c r="AO1451" s="52"/>
      <c r="AP1451" s="52"/>
      <c r="AQ1451" s="52"/>
      <c r="AR1451" s="52"/>
      <c r="AS1451" s="52"/>
      <c r="AT1451" s="52"/>
      <c r="AU1451" s="52"/>
      <c r="AV1451" s="52"/>
      <c r="AW1451" s="52"/>
      <c r="AX1451" s="52"/>
      <c r="AY1451" s="52"/>
      <c r="AZ1451" s="52"/>
      <c r="BA1451" s="52"/>
      <c r="BB1451" s="52"/>
      <c r="BC1451" s="52"/>
      <c r="BD1451" s="52"/>
      <c r="BE1451" s="52"/>
      <c r="BF1451" s="52"/>
      <c r="BG1451" s="52"/>
      <c r="BH1451" s="52"/>
    </row>
    <row r="1452" spans="1:60" outlineLevel="1" x14ac:dyDescent="0.2">
      <c r="A1452" s="31"/>
      <c r="B1452" s="32"/>
      <c r="C1452" s="294" t="s">
        <v>1255</v>
      </c>
      <c r="D1452" s="295"/>
      <c r="E1452" s="295"/>
      <c r="F1452" s="295"/>
      <c r="G1452" s="295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52"/>
      <c r="Z1452" s="52"/>
      <c r="AA1452" s="52"/>
      <c r="AB1452" s="52"/>
      <c r="AC1452" s="52"/>
      <c r="AD1452" s="52"/>
      <c r="AE1452" s="52"/>
      <c r="AF1452" s="52"/>
      <c r="AG1452" s="52" t="s">
        <v>642</v>
      </c>
      <c r="AH1452" s="52"/>
      <c r="AI1452" s="52"/>
      <c r="AJ1452" s="52"/>
      <c r="AK1452" s="52"/>
      <c r="AL1452" s="52"/>
      <c r="AM1452" s="52"/>
      <c r="AN1452" s="52"/>
      <c r="AO1452" s="52"/>
      <c r="AP1452" s="52"/>
      <c r="AQ1452" s="52"/>
      <c r="AR1452" s="52"/>
      <c r="AS1452" s="52"/>
      <c r="AT1452" s="52"/>
      <c r="AU1452" s="52"/>
      <c r="AV1452" s="52"/>
      <c r="AW1452" s="52"/>
      <c r="AX1452" s="52"/>
      <c r="AY1452" s="52"/>
      <c r="AZ1452" s="52"/>
      <c r="BA1452" s="52"/>
      <c r="BB1452" s="52"/>
      <c r="BC1452" s="52"/>
      <c r="BD1452" s="52"/>
      <c r="BE1452" s="52"/>
      <c r="BF1452" s="52"/>
      <c r="BG1452" s="52"/>
      <c r="BH1452" s="52"/>
    </row>
    <row r="1453" spans="1:60" outlineLevel="1" x14ac:dyDescent="0.2">
      <c r="A1453" s="31"/>
      <c r="B1453" s="32"/>
      <c r="C1453" s="230" t="s">
        <v>1414</v>
      </c>
      <c r="D1453" s="33"/>
      <c r="E1453" s="34">
        <v>33.200000000000003</v>
      </c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52"/>
      <c r="Z1453" s="52"/>
      <c r="AA1453" s="52"/>
      <c r="AB1453" s="52"/>
      <c r="AC1453" s="52"/>
      <c r="AD1453" s="52"/>
      <c r="AE1453" s="52"/>
      <c r="AF1453" s="52"/>
      <c r="AG1453" s="52" t="s">
        <v>358</v>
      </c>
      <c r="AH1453" s="52">
        <v>0</v>
      </c>
      <c r="AI1453" s="52"/>
      <c r="AJ1453" s="52"/>
      <c r="AK1453" s="52"/>
      <c r="AL1453" s="52"/>
      <c r="AM1453" s="52"/>
      <c r="AN1453" s="52"/>
      <c r="AO1453" s="52"/>
      <c r="AP1453" s="52"/>
      <c r="AQ1453" s="52"/>
      <c r="AR1453" s="52"/>
      <c r="AS1453" s="52"/>
      <c r="AT1453" s="52"/>
      <c r="AU1453" s="52"/>
      <c r="AV1453" s="52"/>
      <c r="AW1453" s="52"/>
      <c r="AX1453" s="52"/>
      <c r="AY1453" s="52"/>
      <c r="AZ1453" s="52"/>
      <c r="BA1453" s="52"/>
      <c r="BB1453" s="52"/>
      <c r="BC1453" s="52"/>
      <c r="BD1453" s="52"/>
      <c r="BE1453" s="52"/>
      <c r="BF1453" s="52"/>
      <c r="BG1453" s="52"/>
      <c r="BH1453" s="52"/>
    </row>
    <row r="1454" spans="1:60" outlineLevel="1" x14ac:dyDescent="0.2">
      <c r="A1454" s="72">
        <v>176</v>
      </c>
      <c r="B1454" s="73" t="s">
        <v>1415</v>
      </c>
      <c r="C1454" s="74" t="s">
        <v>1416</v>
      </c>
      <c r="D1454" s="27" t="s">
        <v>456</v>
      </c>
      <c r="E1454" s="28">
        <v>32.799999999999997</v>
      </c>
      <c r="F1454" s="29"/>
      <c r="G1454" s="30">
        <f>ROUND(E1454*F1454,2)</f>
        <v>0</v>
      </c>
      <c r="H1454" s="29"/>
      <c r="I1454" s="30">
        <f>ROUND(E1454*H1454,2)</f>
        <v>0</v>
      </c>
      <c r="J1454" s="29"/>
      <c r="K1454" s="30">
        <f>ROUND(E1454*J1454,2)</f>
        <v>0</v>
      </c>
      <c r="L1454" s="30">
        <v>21</v>
      </c>
      <c r="M1454" s="30">
        <f>G1454*(1+L1454/100)</f>
        <v>0</v>
      </c>
      <c r="N1454" s="30">
        <v>2.35E-2</v>
      </c>
      <c r="O1454" s="30">
        <f>ROUND(E1454*N1454,2)</f>
        <v>0.77</v>
      </c>
      <c r="P1454" s="30">
        <v>0</v>
      </c>
      <c r="Q1454" s="30">
        <f>ROUND(E1454*P1454,2)</f>
        <v>0</v>
      </c>
      <c r="R1454" s="30"/>
      <c r="S1454" s="30" t="s">
        <v>587</v>
      </c>
      <c r="T1454" s="49" t="s">
        <v>330</v>
      </c>
      <c r="U1454" s="35">
        <v>0</v>
      </c>
      <c r="V1454" s="35">
        <f>ROUND(E1454*U1454,2)</f>
        <v>0</v>
      </c>
      <c r="W1454" s="35"/>
      <c r="X1454" s="49"/>
      <c r="Y1454" s="52"/>
      <c r="Z1454" s="52"/>
      <c r="AA1454" s="52"/>
      <c r="AB1454" s="52"/>
      <c r="AC1454" s="52"/>
      <c r="AD1454" s="52"/>
      <c r="AE1454" s="52"/>
      <c r="AF1454" s="52"/>
      <c r="AG1454" s="52" t="s">
        <v>354</v>
      </c>
      <c r="AH1454" s="52"/>
      <c r="AI1454" s="52"/>
      <c r="AJ1454" s="52"/>
      <c r="AK1454" s="52"/>
      <c r="AL1454" s="52"/>
      <c r="AM1454" s="52"/>
      <c r="AN1454" s="52"/>
      <c r="AO1454" s="52"/>
      <c r="AP1454" s="52"/>
      <c r="AQ1454" s="52"/>
      <c r="AR1454" s="52"/>
      <c r="AS1454" s="52"/>
      <c r="AT1454" s="52"/>
      <c r="AU1454" s="52"/>
      <c r="AV1454" s="52"/>
      <c r="AW1454" s="52"/>
      <c r="AX1454" s="52"/>
      <c r="AY1454" s="52"/>
      <c r="AZ1454" s="52"/>
      <c r="BA1454" s="52"/>
      <c r="BB1454" s="52"/>
      <c r="BC1454" s="52"/>
      <c r="BD1454" s="52"/>
      <c r="BE1454" s="52"/>
      <c r="BF1454" s="52"/>
      <c r="BG1454" s="52"/>
      <c r="BH1454" s="52"/>
    </row>
    <row r="1455" spans="1:60" outlineLevel="1" x14ac:dyDescent="0.2">
      <c r="A1455" s="31"/>
      <c r="B1455" s="32"/>
      <c r="C1455" s="292" t="s">
        <v>1400</v>
      </c>
      <c r="D1455" s="293"/>
      <c r="E1455" s="293"/>
      <c r="F1455" s="293"/>
      <c r="G1455" s="293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52"/>
      <c r="Z1455" s="52"/>
      <c r="AA1455" s="52"/>
      <c r="AB1455" s="52"/>
      <c r="AC1455" s="52"/>
      <c r="AD1455" s="52"/>
      <c r="AE1455" s="52"/>
      <c r="AF1455" s="52"/>
      <c r="AG1455" s="52" t="s">
        <v>642</v>
      </c>
      <c r="AH1455" s="52"/>
      <c r="AI1455" s="52"/>
      <c r="AJ1455" s="52"/>
      <c r="AK1455" s="52"/>
      <c r="AL1455" s="52"/>
      <c r="AM1455" s="52"/>
      <c r="AN1455" s="52"/>
      <c r="AO1455" s="52"/>
      <c r="AP1455" s="52"/>
      <c r="AQ1455" s="52"/>
      <c r="AR1455" s="52"/>
      <c r="AS1455" s="52"/>
      <c r="AT1455" s="52"/>
      <c r="AU1455" s="52"/>
      <c r="AV1455" s="52"/>
      <c r="AW1455" s="52"/>
      <c r="AX1455" s="52"/>
      <c r="AY1455" s="52"/>
      <c r="AZ1455" s="52"/>
      <c r="BA1455" s="52"/>
      <c r="BB1455" s="52"/>
      <c r="BC1455" s="52"/>
      <c r="BD1455" s="52"/>
      <c r="BE1455" s="52"/>
      <c r="BF1455" s="52"/>
      <c r="BG1455" s="52"/>
      <c r="BH1455" s="52"/>
    </row>
    <row r="1456" spans="1:60" outlineLevel="1" x14ac:dyDescent="0.2">
      <c r="A1456" s="31"/>
      <c r="B1456" s="32"/>
      <c r="C1456" s="294" t="s">
        <v>1326</v>
      </c>
      <c r="D1456" s="295"/>
      <c r="E1456" s="295"/>
      <c r="F1456" s="295"/>
      <c r="G1456" s="29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52"/>
      <c r="Z1456" s="52"/>
      <c r="AA1456" s="52"/>
      <c r="AB1456" s="52"/>
      <c r="AC1456" s="52"/>
      <c r="AD1456" s="52"/>
      <c r="AE1456" s="52"/>
      <c r="AF1456" s="52"/>
      <c r="AG1456" s="52" t="s">
        <v>642</v>
      </c>
      <c r="AH1456" s="52"/>
      <c r="AI1456" s="52"/>
      <c r="AJ1456" s="52"/>
      <c r="AK1456" s="52"/>
      <c r="AL1456" s="52"/>
      <c r="AM1456" s="52"/>
      <c r="AN1456" s="52"/>
      <c r="AO1456" s="52"/>
      <c r="AP1456" s="52"/>
      <c r="AQ1456" s="52"/>
      <c r="AR1456" s="52"/>
      <c r="AS1456" s="52"/>
      <c r="AT1456" s="52"/>
      <c r="AU1456" s="52"/>
      <c r="AV1456" s="52"/>
      <c r="AW1456" s="52"/>
      <c r="AX1456" s="52"/>
      <c r="AY1456" s="52"/>
      <c r="AZ1456" s="52"/>
      <c r="BA1456" s="52"/>
      <c r="BB1456" s="52"/>
      <c r="BC1456" s="52"/>
      <c r="BD1456" s="52"/>
      <c r="BE1456" s="52"/>
      <c r="BF1456" s="52"/>
      <c r="BG1456" s="52"/>
      <c r="BH1456" s="52"/>
    </row>
    <row r="1457" spans="1:60" outlineLevel="1" x14ac:dyDescent="0.2">
      <c r="A1457" s="31"/>
      <c r="B1457" s="32"/>
      <c r="C1457" s="294" t="s">
        <v>1261</v>
      </c>
      <c r="D1457" s="295"/>
      <c r="E1457" s="295"/>
      <c r="F1457" s="295"/>
      <c r="G1457" s="29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52"/>
      <c r="Z1457" s="52"/>
      <c r="AA1457" s="52"/>
      <c r="AB1457" s="52"/>
      <c r="AC1457" s="52"/>
      <c r="AD1457" s="52"/>
      <c r="AE1457" s="52"/>
      <c r="AF1457" s="52"/>
      <c r="AG1457" s="52" t="s">
        <v>642</v>
      </c>
      <c r="AH1457" s="52"/>
      <c r="AI1457" s="52"/>
      <c r="AJ1457" s="52"/>
      <c r="AK1457" s="52"/>
      <c r="AL1457" s="52"/>
      <c r="AM1457" s="52"/>
      <c r="AN1457" s="52"/>
      <c r="AO1457" s="52"/>
      <c r="AP1457" s="52"/>
      <c r="AQ1457" s="52"/>
      <c r="AR1457" s="52"/>
      <c r="AS1457" s="52"/>
      <c r="AT1457" s="52"/>
      <c r="AU1457" s="52"/>
      <c r="AV1457" s="52"/>
      <c r="AW1457" s="52"/>
      <c r="AX1457" s="52"/>
      <c r="AY1457" s="52"/>
      <c r="AZ1457" s="52"/>
      <c r="BA1457" s="52"/>
      <c r="BB1457" s="52"/>
      <c r="BC1457" s="52"/>
      <c r="BD1457" s="52"/>
      <c r="BE1457" s="52"/>
      <c r="BF1457" s="52"/>
      <c r="BG1457" s="52"/>
      <c r="BH1457" s="52"/>
    </row>
    <row r="1458" spans="1:60" outlineLevel="1" x14ac:dyDescent="0.2">
      <c r="A1458" s="31"/>
      <c r="B1458" s="32"/>
      <c r="C1458" s="294" t="s">
        <v>1262</v>
      </c>
      <c r="D1458" s="295"/>
      <c r="E1458" s="295"/>
      <c r="F1458" s="295"/>
      <c r="G1458" s="29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52"/>
      <c r="Z1458" s="52"/>
      <c r="AA1458" s="52"/>
      <c r="AB1458" s="52"/>
      <c r="AC1458" s="52"/>
      <c r="AD1458" s="52"/>
      <c r="AE1458" s="52"/>
      <c r="AF1458" s="52"/>
      <c r="AG1458" s="52" t="s">
        <v>642</v>
      </c>
      <c r="AH1458" s="52"/>
      <c r="AI1458" s="52"/>
      <c r="AJ1458" s="52"/>
      <c r="AK1458" s="52"/>
      <c r="AL1458" s="52"/>
      <c r="AM1458" s="52"/>
      <c r="AN1458" s="52"/>
      <c r="AO1458" s="52"/>
      <c r="AP1458" s="52"/>
      <c r="AQ1458" s="52"/>
      <c r="AR1458" s="52"/>
      <c r="AS1458" s="52"/>
      <c r="AT1458" s="52"/>
      <c r="AU1458" s="52"/>
      <c r="AV1458" s="52"/>
      <c r="AW1458" s="52"/>
      <c r="AX1458" s="52"/>
      <c r="AY1458" s="52"/>
      <c r="AZ1458" s="52"/>
      <c r="BA1458" s="52"/>
      <c r="BB1458" s="52"/>
      <c r="BC1458" s="52"/>
      <c r="BD1458" s="52"/>
      <c r="BE1458" s="52"/>
      <c r="BF1458" s="52"/>
      <c r="BG1458" s="52"/>
      <c r="BH1458" s="52"/>
    </row>
    <row r="1459" spans="1:60" outlineLevel="1" x14ac:dyDescent="0.2">
      <c r="A1459" s="31"/>
      <c r="B1459" s="32"/>
      <c r="C1459" s="294" t="s">
        <v>1417</v>
      </c>
      <c r="D1459" s="295"/>
      <c r="E1459" s="295"/>
      <c r="F1459" s="295"/>
      <c r="G1459" s="29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52"/>
      <c r="Z1459" s="52"/>
      <c r="AA1459" s="52"/>
      <c r="AB1459" s="52"/>
      <c r="AC1459" s="52"/>
      <c r="AD1459" s="52"/>
      <c r="AE1459" s="52"/>
      <c r="AF1459" s="52"/>
      <c r="AG1459" s="52" t="s">
        <v>642</v>
      </c>
      <c r="AH1459" s="52"/>
      <c r="AI1459" s="52"/>
      <c r="AJ1459" s="52"/>
      <c r="AK1459" s="52"/>
      <c r="AL1459" s="52"/>
      <c r="AM1459" s="52"/>
      <c r="AN1459" s="52"/>
      <c r="AO1459" s="52"/>
      <c r="AP1459" s="52"/>
      <c r="AQ1459" s="52"/>
      <c r="AR1459" s="52"/>
      <c r="AS1459" s="52"/>
      <c r="AT1459" s="52"/>
      <c r="AU1459" s="52"/>
      <c r="AV1459" s="52"/>
      <c r="AW1459" s="52"/>
      <c r="AX1459" s="52"/>
      <c r="AY1459" s="52"/>
      <c r="AZ1459" s="52"/>
      <c r="BA1459" s="52"/>
      <c r="BB1459" s="52"/>
      <c r="BC1459" s="52"/>
      <c r="BD1459" s="52"/>
      <c r="BE1459" s="52"/>
      <c r="BF1459" s="52"/>
      <c r="BG1459" s="52"/>
      <c r="BH1459" s="52"/>
    </row>
    <row r="1460" spans="1:60" outlineLevel="1" x14ac:dyDescent="0.2">
      <c r="A1460" s="31"/>
      <c r="B1460" s="32"/>
      <c r="C1460" s="294" t="s">
        <v>1264</v>
      </c>
      <c r="D1460" s="295"/>
      <c r="E1460" s="295"/>
      <c r="F1460" s="295"/>
      <c r="G1460" s="295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52"/>
      <c r="Z1460" s="52"/>
      <c r="AA1460" s="52"/>
      <c r="AB1460" s="52"/>
      <c r="AC1460" s="52"/>
      <c r="AD1460" s="52"/>
      <c r="AE1460" s="52"/>
      <c r="AF1460" s="52"/>
      <c r="AG1460" s="52" t="s">
        <v>642</v>
      </c>
      <c r="AH1460" s="52"/>
      <c r="AI1460" s="52"/>
      <c r="AJ1460" s="52"/>
      <c r="AK1460" s="52"/>
      <c r="AL1460" s="52"/>
      <c r="AM1460" s="52"/>
      <c r="AN1460" s="52"/>
      <c r="AO1460" s="52"/>
      <c r="AP1460" s="52"/>
      <c r="AQ1460" s="52"/>
      <c r="AR1460" s="52"/>
      <c r="AS1460" s="52"/>
      <c r="AT1460" s="52"/>
      <c r="AU1460" s="52"/>
      <c r="AV1460" s="52"/>
      <c r="AW1460" s="52"/>
      <c r="AX1460" s="52"/>
      <c r="AY1460" s="52"/>
      <c r="AZ1460" s="52"/>
      <c r="BA1460" s="52"/>
      <c r="BB1460" s="52"/>
      <c r="BC1460" s="52"/>
      <c r="BD1460" s="52"/>
      <c r="BE1460" s="52"/>
      <c r="BF1460" s="52"/>
      <c r="BG1460" s="52"/>
      <c r="BH1460" s="52"/>
    </row>
    <row r="1461" spans="1:60" outlineLevel="1" x14ac:dyDescent="0.2">
      <c r="A1461" s="31"/>
      <c r="B1461" s="32"/>
      <c r="C1461" s="294" t="s">
        <v>1254</v>
      </c>
      <c r="D1461" s="295"/>
      <c r="E1461" s="295"/>
      <c r="F1461" s="295"/>
      <c r="G1461" s="29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52"/>
      <c r="Z1461" s="52"/>
      <c r="AA1461" s="52"/>
      <c r="AB1461" s="52"/>
      <c r="AC1461" s="52"/>
      <c r="AD1461" s="52"/>
      <c r="AE1461" s="52"/>
      <c r="AF1461" s="52"/>
      <c r="AG1461" s="52" t="s">
        <v>642</v>
      </c>
      <c r="AH1461" s="52"/>
      <c r="AI1461" s="52"/>
      <c r="AJ1461" s="52"/>
      <c r="AK1461" s="52"/>
      <c r="AL1461" s="52"/>
      <c r="AM1461" s="52"/>
      <c r="AN1461" s="52"/>
      <c r="AO1461" s="52"/>
      <c r="AP1461" s="52"/>
      <c r="AQ1461" s="52"/>
      <c r="AR1461" s="52"/>
      <c r="AS1461" s="52"/>
      <c r="AT1461" s="52"/>
      <c r="AU1461" s="52"/>
      <c r="AV1461" s="52"/>
      <c r="AW1461" s="52"/>
      <c r="AX1461" s="52"/>
      <c r="AY1461" s="52"/>
      <c r="AZ1461" s="52"/>
      <c r="BA1461" s="52"/>
      <c r="BB1461" s="52"/>
      <c r="BC1461" s="52"/>
      <c r="BD1461" s="52"/>
      <c r="BE1461" s="52"/>
      <c r="BF1461" s="52"/>
      <c r="BG1461" s="52"/>
      <c r="BH1461" s="52"/>
    </row>
    <row r="1462" spans="1:60" outlineLevel="1" x14ac:dyDescent="0.2">
      <c r="A1462" s="31"/>
      <c r="B1462" s="32"/>
      <c r="C1462" s="294" t="s">
        <v>1255</v>
      </c>
      <c r="D1462" s="295"/>
      <c r="E1462" s="295"/>
      <c r="F1462" s="295"/>
      <c r="G1462" s="295"/>
      <c r="H1462" s="35"/>
      <c r="I1462" s="35"/>
      <c r="J1462" s="35"/>
      <c r="K1462" s="35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/>
      <c r="W1462" s="35"/>
      <c r="X1462" s="35"/>
      <c r="Y1462" s="52"/>
      <c r="Z1462" s="52"/>
      <c r="AA1462" s="52"/>
      <c r="AB1462" s="52"/>
      <c r="AC1462" s="52"/>
      <c r="AD1462" s="52"/>
      <c r="AE1462" s="52"/>
      <c r="AF1462" s="52"/>
      <c r="AG1462" s="52" t="s">
        <v>642</v>
      </c>
      <c r="AH1462" s="52"/>
      <c r="AI1462" s="52"/>
      <c r="AJ1462" s="52"/>
      <c r="AK1462" s="52"/>
      <c r="AL1462" s="52"/>
      <c r="AM1462" s="52"/>
      <c r="AN1462" s="52"/>
      <c r="AO1462" s="52"/>
      <c r="AP1462" s="52"/>
      <c r="AQ1462" s="52"/>
      <c r="AR1462" s="52"/>
      <c r="AS1462" s="52"/>
      <c r="AT1462" s="52"/>
      <c r="AU1462" s="52"/>
      <c r="AV1462" s="52"/>
      <c r="AW1462" s="52"/>
      <c r="AX1462" s="52"/>
      <c r="AY1462" s="52"/>
      <c r="AZ1462" s="52"/>
      <c r="BA1462" s="52"/>
      <c r="BB1462" s="52"/>
      <c r="BC1462" s="52"/>
      <c r="BD1462" s="52"/>
      <c r="BE1462" s="52"/>
      <c r="BF1462" s="52"/>
      <c r="BG1462" s="52"/>
      <c r="BH1462" s="52"/>
    </row>
    <row r="1463" spans="1:60" outlineLevel="1" x14ac:dyDescent="0.2">
      <c r="A1463" s="31"/>
      <c r="B1463" s="32"/>
      <c r="C1463" s="230" t="s">
        <v>1418</v>
      </c>
      <c r="D1463" s="33"/>
      <c r="E1463" s="34">
        <v>32.799999999999997</v>
      </c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52"/>
      <c r="Z1463" s="52"/>
      <c r="AA1463" s="52"/>
      <c r="AB1463" s="52"/>
      <c r="AC1463" s="52"/>
      <c r="AD1463" s="52"/>
      <c r="AE1463" s="52"/>
      <c r="AF1463" s="52"/>
      <c r="AG1463" s="52" t="s">
        <v>358</v>
      </c>
      <c r="AH1463" s="52">
        <v>0</v>
      </c>
      <c r="AI1463" s="52"/>
      <c r="AJ1463" s="52"/>
      <c r="AK1463" s="52"/>
      <c r="AL1463" s="52"/>
      <c r="AM1463" s="52"/>
      <c r="AN1463" s="52"/>
      <c r="AO1463" s="52"/>
      <c r="AP1463" s="52"/>
      <c r="AQ1463" s="52"/>
      <c r="AR1463" s="52"/>
      <c r="AS1463" s="52"/>
      <c r="AT1463" s="52"/>
      <c r="AU1463" s="52"/>
      <c r="AV1463" s="52"/>
      <c r="AW1463" s="52"/>
      <c r="AX1463" s="52"/>
      <c r="AY1463" s="52"/>
      <c r="AZ1463" s="52"/>
      <c r="BA1463" s="52"/>
      <c r="BB1463" s="52"/>
      <c r="BC1463" s="52"/>
      <c r="BD1463" s="52"/>
      <c r="BE1463" s="52"/>
      <c r="BF1463" s="52"/>
      <c r="BG1463" s="52"/>
      <c r="BH1463" s="52"/>
    </row>
    <row r="1464" spans="1:60" outlineLevel="1" x14ac:dyDescent="0.2">
      <c r="A1464" s="72">
        <v>177</v>
      </c>
      <c r="B1464" s="73" t="s">
        <v>1419</v>
      </c>
      <c r="C1464" s="74" t="s">
        <v>1420</v>
      </c>
      <c r="D1464" s="27" t="s">
        <v>456</v>
      </c>
      <c r="E1464" s="28">
        <v>6.25</v>
      </c>
      <c r="F1464" s="29"/>
      <c r="G1464" s="30">
        <f>ROUND(E1464*F1464,2)</f>
        <v>0</v>
      </c>
      <c r="H1464" s="29"/>
      <c r="I1464" s="30">
        <f>ROUND(E1464*H1464,2)</f>
        <v>0</v>
      </c>
      <c r="J1464" s="29"/>
      <c r="K1464" s="30">
        <f>ROUND(E1464*J1464,2)</f>
        <v>0</v>
      </c>
      <c r="L1464" s="30">
        <v>21</v>
      </c>
      <c r="M1464" s="30">
        <f>G1464*(1+L1464/100)</f>
        <v>0</v>
      </c>
      <c r="N1464" s="30">
        <v>0</v>
      </c>
      <c r="O1464" s="30">
        <f>ROUND(E1464*N1464,2)</f>
        <v>0</v>
      </c>
      <c r="P1464" s="30">
        <v>0</v>
      </c>
      <c r="Q1464" s="30">
        <f>ROUND(E1464*P1464,2)</f>
        <v>0</v>
      </c>
      <c r="R1464" s="30"/>
      <c r="S1464" s="30" t="s">
        <v>587</v>
      </c>
      <c r="T1464" s="49" t="s">
        <v>330</v>
      </c>
      <c r="U1464" s="35">
        <v>0</v>
      </c>
      <c r="V1464" s="35">
        <f>ROUND(E1464*U1464,2)</f>
        <v>0</v>
      </c>
      <c r="W1464" s="35"/>
      <c r="X1464" s="49"/>
      <c r="Y1464" s="52"/>
      <c r="Z1464" s="52"/>
      <c r="AA1464" s="52"/>
      <c r="AB1464" s="52"/>
      <c r="AC1464" s="52"/>
      <c r="AD1464" s="52"/>
      <c r="AE1464" s="52"/>
      <c r="AF1464" s="52"/>
      <c r="AG1464" s="52" t="s">
        <v>354</v>
      </c>
      <c r="AH1464" s="52"/>
      <c r="AI1464" s="52"/>
      <c r="AJ1464" s="52"/>
      <c r="AK1464" s="52"/>
      <c r="AL1464" s="52"/>
      <c r="AM1464" s="52"/>
      <c r="AN1464" s="52"/>
      <c r="AO1464" s="52"/>
      <c r="AP1464" s="52"/>
      <c r="AQ1464" s="52"/>
      <c r="AR1464" s="52"/>
      <c r="AS1464" s="52"/>
      <c r="AT1464" s="52"/>
      <c r="AU1464" s="52"/>
      <c r="AV1464" s="52"/>
      <c r="AW1464" s="52"/>
      <c r="AX1464" s="52"/>
      <c r="AY1464" s="52"/>
      <c r="AZ1464" s="52"/>
      <c r="BA1464" s="52"/>
      <c r="BB1464" s="52"/>
      <c r="BC1464" s="52"/>
      <c r="BD1464" s="52"/>
      <c r="BE1464" s="52"/>
      <c r="BF1464" s="52"/>
      <c r="BG1464" s="52"/>
      <c r="BH1464" s="52"/>
    </row>
    <row r="1465" spans="1:60" outlineLevel="1" x14ac:dyDescent="0.2">
      <c r="A1465" s="31"/>
      <c r="B1465" s="32"/>
      <c r="C1465" s="292" t="s">
        <v>1421</v>
      </c>
      <c r="D1465" s="293"/>
      <c r="E1465" s="293"/>
      <c r="F1465" s="293"/>
      <c r="G1465" s="293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/>
      <c r="V1465" s="35"/>
      <c r="W1465" s="35"/>
      <c r="X1465" s="35"/>
      <c r="Y1465" s="52"/>
      <c r="Z1465" s="52"/>
      <c r="AA1465" s="52"/>
      <c r="AB1465" s="52"/>
      <c r="AC1465" s="52"/>
      <c r="AD1465" s="52"/>
      <c r="AE1465" s="52"/>
      <c r="AF1465" s="52"/>
      <c r="AG1465" s="52" t="s">
        <v>642</v>
      </c>
      <c r="AH1465" s="52"/>
      <c r="AI1465" s="52"/>
      <c r="AJ1465" s="52"/>
      <c r="AK1465" s="52"/>
      <c r="AL1465" s="52"/>
      <c r="AM1465" s="52"/>
      <c r="AN1465" s="52"/>
      <c r="AO1465" s="52"/>
      <c r="AP1465" s="52"/>
      <c r="AQ1465" s="52"/>
      <c r="AR1465" s="52"/>
      <c r="AS1465" s="52"/>
      <c r="AT1465" s="52"/>
      <c r="AU1465" s="52"/>
      <c r="AV1465" s="52"/>
      <c r="AW1465" s="52"/>
      <c r="AX1465" s="52"/>
      <c r="AY1465" s="52"/>
      <c r="AZ1465" s="52"/>
      <c r="BA1465" s="52"/>
      <c r="BB1465" s="52"/>
      <c r="BC1465" s="52"/>
      <c r="BD1465" s="52"/>
      <c r="BE1465" s="52"/>
      <c r="BF1465" s="52"/>
      <c r="BG1465" s="52"/>
      <c r="BH1465" s="52"/>
    </row>
    <row r="1466" spans="1:60" outlineLevel="1" x14ac:dyDescent="0.2">
      <c r="A1466" s="31"/>
      <c r="B1466" s="32"/>
      <c r="C1466" s="294" t="s">
        <v>1422</v>
      </c>
      <c r="D1466" s="295"/>
      <c r="E1466" s="295"/>
      <c r="F1466" s="295"/>
      <c r="G1466" s="29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52"/>
      <c r="Z1466" s="52"/>
      <c r="AA1466" s="52"/>
      <c r="AB1466" s="52"/>
      <c r="AC1466" s="52"/>
      <c r="AD1466" s="52"/>
      <c r="AE1466" s="52"/>
      <c r="AF1466" s="52"/>
      <c r="AG1466" s="52" t="s">
        <v>642</v>
      </c>
      <c r="AH1466" s="52"/>
      <c r="AI1466" s="52"/>
      <c r="AJ1466" s="52"/>
      <c r="AK1466" s="52"/>
      <c r="AL1466" s="52"/>
      <c r="AM1466" s="52"/>
      <c r="AN1466" s="52"/>
      <c r="AO1466" s="52"/>
      <c r="AP1466" s="52"/>
      <c r="AQ1466" s="52"/>
      <c r="AR1466" s="52"/>
      <c r="AS1466" s="52"/>
      <c r="AT1466" s="52"/>
      <c r="AU1466" s="52"/>
      <c r="AV1466" s="52"/>
      <c r="AW1466" s="52"/>
      <c r="AX1466" s="52"/>
      <c r="AY1466" s="52"/>
      <c r="AZ1466" s="52"/>
      <c r="BA1466" s="52"/>
      <c r="BB1466" s="52"/>
      <c r="BC1466" s="52"/>
      <c r="BD1466" s="52"/>
      <c r="BE1466" s="52"/>
      <c r="BF1466" s="52"/>
      <c r="BG1466" s="52"/>
      <c r="BH1466" s="52"/>
    </row>
    <row r="1467" spans="1:60" outlineLevel="1" x14ac:dyDescent="0.2">
      <c r="A1467" s="31"/>
      <c r="B1467" s="32"/>
      <c r="C1467" s="294" t="s">
        <v>1423</v>
      </c>
      <c r="D1467" s="295"/>
      <c r="E1467" s="295"/>
      <c r="F1467" s="295"/>
      <c r="G1467" s="29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52"/>
      <c r="Z1467" s="52"/>
      <c r="AA1467" s="52"/>
      <c r="AB1467" s="52"/>
      <c r="AC1467" s="52"/>
      <c r="AD1467" s="52"/>
      <c r="AE1467" s="52"/>
      <c r="AF1467" s="52"/>
      <c r="AG1467" s="52" t="s">
        <v>642</v>
      </c>
      <c r="AH1467" s="52"/>
      <c r="AI1467" s="52"/>
      <c r="AJ1467" s="52"/>
      <c r="AK1467" s="52"/>
      <c r="AL1467" s="52"/>
      <c r="AM1467" s="52"/>
      <c r="AN1467" s="52"/>
      <c r="AO1467" s="52"/>
      <c r="AP1467" s="52"/>
      <c r="AQ1467" s="52"/>
      <c r="AR1467" s="52"/>
      <c r="AS1467" s="52"/>
      <c r="AT1467" s="52"/>
      <c r="AU1467" s="52"/>
      <c r="AV1467" s="52"/>
      <c r="AW1467" s="52"/>
      <c r="AX1467" s="52"/>
      <c r="AY1467" s="52"/>
      <c r="AZ1467" s="52"/>
      <c r="BA1467" s="52"/>
      <c r="BB1467" s="52"/>
      <c r="BC1467" s="52"/>
      <c r="BD1467" s="52"/>
      <c r="BE1467" s="52"/>
      <c r="BF1467" s="52"/>
      <c r="BG1467" s="52"/>
      <c r="BH1467" s="52"/>
    </row>
    <row r="1468" spans="1:60" outlineLevel="1" x14ac:dyDescent="0.2">
      <c r="A1468" s="31"/>
      <c r="B1468" s="32"/>
      <c r="C1468" s="294" t="s">
        <v>1424</v>
      </c>
      <c r="D1468" s="295"/>
      <c r="E1468" s="295"/>
      <c r="F1468" s="295"/>
      <c r="G1468" s="29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52"/>
      <c r="Z1468" s="52"/>
      <c r="AA1468" s="52"/>
      <c r="AB1468" s="52"/>
      <c r="AC1468" s="52"/>
      <c r="AD1468" s="52"/>
      <c r="AE1468" s="52"/>
      <c r="AF1468" s="52"/>
      <c r="AG1468" s="52" t="s">
        <v>642</v>
      </c>
      <c r="AH1468" s="52"/>
      <c r="AI1468" s="52"/>
      <c r="AJ1468" s="52"/>
      <c r="AK1468" s="52"/>
      <c r="AL1468" s="52"/>
      <c r="AM1468" s="52"/>
      <c r="AN1468" s="52"/>
      <c r="AO1468" s="52"/>
      <c r="AP1468" s="52"/>
      <c r="AQ1468" s="52"/>
      <c r="AR1468" s="52"/>
      <c r="AS1468" s="52"/>
      <c r="AT1468" s="52"/>
      <c r="AU1468" s="52"/>
      <c r="AV1468" s="52"/>
      <c r="AW1468" s="52"/>
      <c r="AX1468" s="52"/>
      <c r="AY1468" s="52"/>
      <c r="AZ1468" s="52"/>
      <c r="BA1468" s="52"/>
      <c r="BB1468" s="52"/>
      <c r="BC1468" s="52"/>
      <c r="BD1468" s="52"/>
      <c r="BE1468" s="52"/>
      <c r="BF1468" s="52"/>
      <c r="BG1468" s="52"/>
      <c r="BH1468" s="52"/>
    </row>
    <row r="1469" spans="1:60" outlineLevel="1" x14ac:dyDescent="0.2">
      <c r="A1469" s="31"/>
      <c r="B1469" s="32"/>
      <c r="C1469" s="294" t="s">
        <v>1425</v>
      </c>
      <c r="D1469" s="295"/>
      <c r="E1469" s="295"/>
      <c r="F1469" s="295"/>
      <c r="G1469" s="29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52"/>
      <c r="Z1469" s="52"/>
      <c r="AA1469" s="52"/>
      <c r="AB1469" s="52"/>
      <c r="AC1469" s="52"/>
      <c r="AD1469" s="52"/>
      <c r="AE1469" s="52"/>
      <c r="AF1469" s="52"/>
      <c r="AG1469" s="52" t="s">
        <v>642</v>
      </c>
      <c r="AH1469" s="52"/>
      <c r="AI1469" s="52"/>
      <c r="AJ1469" s="52"/>
      <c r="AK1469" s="52"/>
      <c r="AL1469" s="52"/>
      <c r="AM1469" s="52"/>
      <c r="AN1469" s="52"/>
      <c r="AO1469" s="52"/>
      <c r="AP1469" s="52"/>
      <c r="AQ1469" s="52"/>
      <c r="AR1469" s="52"/>
      <c r="AS1469" s="52"/>
      <c r="AT1469" s="52"/>
      <c r="AU1469" s="52"/>
      <c r="AV1469" s="52"/>
      <c r="AW1469" s="52"/>
      <c r="AX1469" s="52"/>
      <c r="AY1469" s="52"/>
      <c r="AZ1469" s="52"/>
      <c r="BA1469" s="52"/>
      <c r="BB1469" s="52"/>
      <c r="BC1469" s="52"/>
      <c r="BD1469" s="52"/>
      <c r="BE1469" s="52"/>
      <c r="BF1469" s="52"/>
      <c r="BG1469" s="52"/>
      <c r="BH1469" s="52"/>
    </row>
    <row r="1470" spans="1:60" outlineLevel="1" x14ac:dyDescent="0.2">
      <c r="A1470" s="31"/>
      <c r="B1470" s="32"/>
      <c r="C1470" s="230" t="s">
        <v>1426</v>
      </c>
      <c r="D1470" s="33"/>
      <c r="E1470" s="34">
        <v>6.25</v>
      </c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52"/>
      <c r="Z1470" s="52"/>
      <c r="AA1470" s="52"/>
      <c r="AB1470" s="52"/>
      <c r="AC1470" s="52"/>
      <c r="AD1470" s="52"/>
      <c r="AE1470" s="52"/>
      <c r="AF1470" s="52"/>
      <c r="AG1470" s="52" t="s">
        <v>358</v>
      </c>
      <c r="AH1470" s="52">
        <v>0</v>
      </c>
      <c r="AI1470" s="52"/>
      <c r="AJ1470" s="52"/>
      <c r="AK1470" s="52"/>
      <c r="AL1470" s="52"/>
      <c r="AM1470" s="52"/>
      <c r="AN1470" s="52"/>
      <c r="AO1470" s="52"/>
      <c r="AP1470" s="52"/>
      <c r="AQ1470" s="52"/>
      <c r="AR1470" s="52"/>
      <c r="AS1470" s="52"/>
      <c r="AT1470" s="52"/>
      <c r="AU1470" s="52"/>
      <c r="AV1470" s="52"/>
      <c r="AW1470" s="52"/>
      <c r="AX1470" s="52"/>
      <c r="AY1470" s="52"/>
      <c r="AZ1470" s="52"/>
      <c r="BA1470" s="52"/>
      <c r="BB1470" s="52"/>
      <c r="BC1470" s="52"/>
      <c r="BD1470" s="52"/>
      <c r="BE1470" s="52"/>
      <c r="BF1470" s="52"/>
      <c r="BG1470" s="52"/>
      <c r="BH1470" s="52"/>
    </row>
    <row r="1471" spans="1:60" outlineLevel="1" x14ac:dyDescent="0.2">
      <c r="A1471" s="24">
        <v>178</v>
      </c>
      <c r="B1471" s="25" t="s">
        <v>1427</v>
      </c>
      <c r="C1471" s="26" t="s">
        <v>1428</v>
      </c>
      <c r="D1471" s="27" t="s">
        <v>456</v>
      </c>
      <c r="E1471" s="28">
        <v>19.074999999999999</v>
      </c>
      <c r="F1471" s="29"/>
      <c r="G1471" s="30">
        <f>ROUND(E1471*F1471,2)</f>
        <v>0</v>
      </c>
      <c r="H1471" s="29"/>
      <c r="I1471" s="30">
        <f>ROUND(E1471*H1471,2)</f>
        <v>0</v>
      </c>
      <c r="J1471" s="29"/>
      <c r="K1471" s="30">
        <f>ROUND(E1471*J1471,2)</f>
        <v>0</v>
      </c>
      <c r="L1471" s="30">
        <v>21</v>
      </c>
      <c r="M1471" s="30">
        <f>G1471*(1+L1471/100)</f>
        <v>0</v>
      </c>
      <c r="N1471" s="30">
        <v>0</v>
      </c>
      <c r="O1471" s="30">
        <f>ROUND(E1471*N1471,2)</f>
        <v>0</v>
      </c>
      <c r="P1471" s="30">
        <v>0</v>
      </c>
      <c r="Q1471" s="30">
        <f>ROUND(E1471*P1471,2)</f>
        <v>0</v>
      </c>
      <c r="R1471" s="30"/>
      <c r="S1471" s="30" t="s">
        <v>587</v>
      </c>
      <c r="T1471" s="49" t="s">
        <v>330</v>
      </c>
      <c r="U1471" s="35">
        <v>0</v>
      </c>
      <c r="V1471" s="35">
        <f>ROUND(E1471*U1471,2)</f>
        <v>0</v>
      </c>
      <c r="W1471" s="35"/>
      <c r="X1471" s="50"/>
      <c r="Y1471" s="52"/>
      <c r="Z1471" s="52"/>
      <c r="AA1471" s="52"/>
      <c r="AB1471" s="52"/>
      <c r="AC1471" s="52"/>
      <c r="AD1471" s="52"/>
      <c r="AE1471" s="52"/>
      <c r="AF1471" s="52"/>
      <c r="AG1471" s="52" t="s">
        <v>354</v>
      </c>
      <c r="AH1471" s="52"/>
      <c r="AI1471" s="52"/>
      <c r="AJ1471" s="52"/>
      <c r="AK1471" s="52"/>
      <c r="AL1471" s="52"/>
      <c r="AM1471" s="52"/>
      <c r="AN1471" s="52"/>
      <c r="AO1471" s="52"/>
      <c r="AP1471" s="52"/>
      <c r="AQ1471" s="52"/>
      <c r="AR1471" s="52"/>
      <c r="AS1471" s="52"/>
      <c r="AT1471" s="52"/>
      <c r="AU1471" s="52"/>
      <c r="AV1471" s="52"/>
      <c r="AW1471" s="52"/>
      <c r="AX1471" s="52"/>
      <c r="AY1471" s="52"/>
      <c r="AZ1471" s="52"/>
      <c r="BA1471" s="52"/>
      <c r="BB1471" s="52"/>
      <c r="BC1471" s="52"/>
      <c r="BD1471" s="52"/>
      <c r="BE1471" s="52"/>
      <c r="BF1471" s="52"/>
      <c r="BG1471" s="52"/>
      <c r="BH1471" s="52"/>
    </row>
    <row r="1472" spans="1:60" outlineLevel="1" x14ac:dyDescent="0.2">
      <c r="A1472" s="31"/>
      <c r="B1472" s="32"/>
      <c r="C1472" s="292" t="s">
        <v>1429</v>
      </c>
      <c r="D1472" s="293"/>
      <c r="E1472" s="293"/>
      <c r="F1472" s="293"/>
      <c r="G1472" s="293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52"/>
      <c r="Z1472" s="52"/>
      <c r="AA1472" s="52"/>
      <c r="AB1472" s="52"/>
      <c r="AC1472" s="52"/>
      <c r="AD1472" s="52"/>
      <c r="AE1472" s="52"/>
      <c r="AF1472" s="52"/>
      <c r="AG1472" s="52" t="s">
        <v>642</v>
      </c>
      <c r="AH1472" s="52"/>
      <c r="AI1472" s="52"/>
      <c r="AJ1472" s="52"/>
      <c r="AK1472" s="52"/>
      <c r="AL1472" s="52"/>
      <c r="AM1472" s="52"/>
      <c r="AN1472" s="52"/>
      <c r="AO1472" s="52"/>
      <c r="AP1472" s="52"/>
      <c r="AQ1472" s="52"/>
      <c r="AR1472" s="52"/>
      <c r="AS1472" s="52"/>
      <c r="AT1472" s="52"/>
      <c r="AU1472" s="52"/>
      <c r="AV1472" s="52"/>
      <c r="AW1472" s="52"/>
      <c r="AX1472" s="52"/>
      <c r="AY1472" s="52"/>
      <c r="AZ1472" s="52"/>
      <c r="BA1472" s="52"/>
      <c r="BB1472" s="52"/>
      <c r="BC1472" s="52"/>
      <c r="BD1472" s="52"/>
      <c r="BE1472" s="52"/>
      <c r="BF1472" s="52"/>
      <c r="BG1472" s="52"/>
      <c r="BH1472" s="52"/>
    </row>
    <row r="1473" spans="1:60" outlineLevel="1" x14ac:dyDescent="0.2">
      <c r="A1473" s="31"/>
      <c r="B1473" s="32"/>
      <c r="C1473" s="294" t="s">
        <v>1430</v>
      </c>
      <c r="D1473" s="295"/>
      <c r="E1473" s="295"/>
      <c r="F1473" s="295"/>
      <c r="G1473" s="29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52"/>
      <c r="Z1473" s="52"/>
      <c r="AA1473" s="52"/>
      <c r="AB1473" s="52"/>
      <c r="AC1473" s="52"/>
      <c r="AD1473" s="52"/>
      <c r="AE1473" s="52"/>
      <c r="AF1473" s="52"/>
      <c r="AG1473" s="52" t="s">
        <v>642</v>
      </c>
      <c r="AH1473" s="52"/>
      <c r="AI1473" s="52"/>
      <c r="AJ1473" s="52"/>
      <c r="AK1473" s="52"/>
      <c r="AL1473" s="52"/>
      <c r="AM1473" s="52"/>
      <c r="AN1473" s="52"/>
      <c r="AO1473" s="52"/>
      <c r="AP1473" s="52"/>
      <c r="AQ1473" s="52"/>
      <c r="AR1473" s="52"/>
      <c r="AS1473" s="52"/>
      <c r="AT1473" s="52"/>
      <c r="AU1473" s="52"/>
      <c r="AV1473" s="52"/>
      <c r="AW1473" s="52"/>
      <c r="AX1473" s="52"/>
      <c r="AY1473" s="52"/>
      <c r="AZ1473" s="52"/>
      <c r="BA1473" s="52"/>
      <c r="BB1473" s="52"/>
      <c r="BC1473" s="52"/>
      <c r="BD1473" s="52"/>
      <c r="BE1473" s="52"/>
      <c r="BF1473" s="52"/>
      <c r="BG1473" s="52"/>
      <c r="BH1473" s="52"/>
    </row>
    <row r="1474" spans="1:60" outlineLevel="1" x14ac:dyDescent="0.2">
      <c r="A1474" s="31"/>
      <c r="B1474" s="32"/>
      <c r="C1474" s="294" t="s">
        <v>1431</v>
      </c>
      <c r="D1474" s="295"/>
      <c r="E1474" s="295"/>
      <c r="F1474" s="295"/>
      <c r="G1474" s="295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52"/>
      <c r="Z1474" s="52"/>
      <c r="AA1474" s="52"/>
      <c r="AB1474" s="52"/>
      <c r="AC1474" s="52"/>
      <c r="AD1474" s="52"/>
      <c r="AE1474" s="52"/>
      <c r="AF1474" s="52"/>
      <c r="AG1474" s="52" t="s">
        <v>642</v>
      </c>
      <c r="AH1474" s="52"/>
      <c r="AI1474" s="52"/>
      <c r="AJ1474" s="52"/>
      <c r="AK1474" s="52"/>
      <c r="AL1474" s="52"/>
      <c r="AM1474" s="52"/>
      <c r="AN1474" s="52"/>
      <c r="AO1474" s="52"/>
      <c r="AP1474" s="52"/>
      <c r="AQ1474" s="52"/>
      <c r="AR1474" s="52"/>
      <c r="AS1474" s="52"/>
      <c r="AT1474" s="52"/>
      <c r="AU1474" s="52"/>
      <c r="AV1474" s="52"/>
      <c r="AW1474" s="52"/>
      <c r="AX1474" s="52"/>
      <c r="AY1474" s="52"/>
      <c r="AZ1474" s="52"/>
      <c r="BA1474" s="52"/>
      <c r="BB1474" s="52"/>
      <c r="BC1474" s="52"/>
      <c r="BD1474" s="52"/>
      <c r="BE1474" s="52"/>
      <c r="BF1474" s="52"/>
      <c r="BG1474" s="52"/>
      <c r="BH1474" s="52"/>
    </row>
    <row r="1475" spans="1:60" outlineLevel="1" x14ac:dyDescent="0.2">
      <c r="A1475" s="31"/>
      <c r="B1475" s="32"/>
      <c r="C1475" s="294" t="s">
        <v>1432</v>
      </c>
      <c r="D1475" s="295"/>
      <c r="E1475" s="295"/>
      <c r="F1475" s="295"/>
      <c r="G1475" s="295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52"/>
      <c r="Z1475" s="52"/>
      <c r="AA1475" s="52"/>
      <c r="AB1475" s="52"/>
      <c r="AC1475" s="52"/>
      <c r="AD1475" s="52"/>
      <c r="AE1475" s="52"/>
      <c r="AF1475" s="52"/>
      <c r="AG1475" s="52" t="s">
        <v>642</v>
      </c>
      <c r="AH1475" s="52"/>
      <c r="AI1475" s="52"/>
      <c r="AJ1475" s="52"/>
      <c r="AK1475" s="52"/>
      <c r="AL1475" s="52"/>
      <c r="AM1475" s="52"/>
      <c r="AN1475" s="52"/>
      <c r="AO1475" s="52"/>
      <c r="AP1475" s="52"/>
      <c r="AQ1475" s="52"/>
      <c r="AR1475" s="52"/>
      <c r="AS1475" s="52"/>
      <c r="AT1475" s="52"/>
      <c r="AU1475" s="52"/>
      <c r="AV1475" s="52"/>
      <c r="AW1475" s="52"/>
      <c r="AX1475" s="52"/>
      <c r="AY1475" s="52"/>
      <c r="AZ1475" s="52"/>
      <c r="BA1475" s="52"/>
      <c r="BB1475" s="52"/>
      <c r="BC1475" s="52"/>
      <c r="BD1475" s="52"/>
      <c r="BE1475" s="52"/>
      <c r="BF1475" s="52"/>
      <c r="BG1475" s="52"/>
      <c r="BH1475" s="52"/>
    </row>
    <row r="1476" spans="1:60" outlineLevel="1" x14ac:dyDescent="0.2">
      <c r="A1476" s="31"/>
      <c r="B1476" s="32"/>
      <c r="C1476" s="294" t="s">
        <v>1433</v>
      </c>
      <c r="D1476" s="295"/>
      <c r="E1476" s="295"/>
      <c r="F1476" s="295"/>
      <c r="G1476" s="295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52"/>
      <c r="Z1476" s="52"/>
      <c r="AA1476" s="52"/>
      <c r="AB1476" s="52"/>
      <c r="AC1476" s="52"/>
      <c r="AD1476" s="52"/>
      <c r="AE1476" s="52"/>
      <c r="AF1476" s="52"/>
      <c r="AG1476" s="52" t="s">
        <v>642</v>
      </c>
      <c r="AH1476" s="52"/>
      <c r="AI1476" s="52"/>
      <c r="AJ1476" s="52"/>
      <c r="AK1476" s="52"/>
      <c r="AL1476" s="52"/>
      <c r="AM1476" s="52"/>
      <c r="AN1476" s="52"/>
      <c r="AO1476" s="52"/>
      <c r="AP1476" s="52"/>
      <c r="AQ1476" s="52"/>
      <c r="AR1476" s="52"/>
      <c r="AS1476" s="52"/>
      <c r="AT1476" s="52"/>
      <c r="AU1476" s="52"/>
      <c r="AV1476" s="52"/>
      <c r="AW1476" s="52"/>
      <c r="AX1476" s="52"/>
      <c r="AY1476" s="52"/>
      <c r="AZ1476" s="52"/>
      <c r="BA1476" s="52"/>
      <c r="BB1476" s="52"/>
      <c r="BC1476" s="52"/>
      <c r="BD1476" s="52"/>
      <c r="BE1476" s="52"/>
      <c r="BF1476" s="52"/>
      <c r="BG1476" s="52"/>
      <c r="BH1476" s="52"/>
    </row>
    <row r="1477" spans="1:60" outlineLevel="1" x14ac:dyDescent="0.2">
      <c r="A1477" s="31"/>
      <c r="B1477" s="32"/>
      <c r="C1477" s="230" t="s">
        <v>1434</v>
      </c>
      <c r="D1477" s="33"/>
      <c r="E1477" s="34">
        <v>19.074999999999999</v>
      </c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52"/>
      <c r="Z1477" s="52"/>
      <c r="AA1477" s="52"/>
      <c r="AB1477" s="52"/>
      <c r="AC1477" s="52"/>
      <c r="AD1477" s="52"/>
      <c r="AE1477" s="52"/>
      <c r="AF1477" s="52"/>
      <c r="AG1477" s="52" t="s">
        <v>358</v>
      </c>
      <c r="AH1477" s="52">
        <v>0</v>
      </c>
      <c r="AI1477" s="52"/>
      <c r="AJ1477" s="52"/>
      <c r="AK1477" s="52"/>
      <c r="AL1477" s="52"/>
      <c r="AM1477" s="52"/>
      <c r="AN1477" s="52"/>
      <c r="AO1477" s="52"/>
      <c r="AP1477" s="52"/>
      <c r="AQ1477" s="52"/>
      <c r="AR1477" s="52"/>
      <c r="AS1477" s="52"/>
      <c r="AT1477" s="52"/>
      <c r="AU1477" s="52"/>
      <c r="AV1477" s="52"/>
      <c r="AW1477" s="52"/>
      <c r="AX1477" s="52"/>
      <c r="AY1477" s="52"/>
      <c r="AZ1477" s="52"/>
      <c r="BA1477" s="52"/>
      <c r="BB1477" s="52"/>
      <c r="BC1477" s="52"/>
      <c r="BD1477" s="52"/>
      <c r="BE1477" s="52"/>
      <c r="BF1477" s="52"/>
      <c r="BG1477" s="52"/>
      <c r="BH1477" s="52"/>
    </row>
    <row r="1478" spans="1:60" outlineLevel="1" x14ac:dyDescent="0.2">
      <c r="A1478" s="72">
        <v>179</v>
      </c>
      <c r="B1478" s="73" t="s">
        <v>1435</v>
      </c>
      <c r="C1478" s="74" t="s">
        <v>1436</v>
      </c>
      <c r="D1478" s="27" t="s">
        <v>640</v>
      </c>
      <c r="E1478" s="28">
        <v>1</v>
      </c>
      <c r="F1478" s="29"/>
      <c r="G1478" s="30">
        <f>ROUND(E1478*F1478,2)</f>
        <v>0</v>
      </c>
      <c r="H1478" s="29"/>
      <c r="I1478" s="30">
        <f>ROUND(E1478*H1478,2)</f>
        <v>0</v>
      </c>
      <c r="J1478" s="29"/>
      <c r="K1478" s="30">
        <f>ROUND(E1478*J1478,2)</f>
        <v>0</v>
      </c>
      <c r="L1478" s="30">
        <v>21</v>
      </c>
      <c r="M1478" s="30">
        <f>G1478*(1+L1478/100)</f>
        <v>0</v>
      </c>
      <c r="N1478" s="30">
        <v>0.434</v>
      </c>
      <c r="O1478" s="30">
        <f>ROUND(E1478*N1478,2)</f>
        <v>0.43</v>
      </c>
      <c r="P1478" s="30">
        <v>0</v>
      </c>
      <c r="Q1478" s="30">
        <f>ROUND(E1478*P1478,2)</f>
        <v>0</v>
      </c>
      <c r="R1478" s="30"/>
      <c r="S1478" s="30" t="s">
        <v>587</v>
      </c>
      <c r="T1478" s="49" t="s">
        <v>1437</v>
      </c>
      <c r="U1478" s="35">
        <v>0</v>
      </c>
      <c r="V1478" s="35">
        <f>ROUND(E1478*U1478,2)</f>
        <v>0</v>
      </c>
      <c r="W1478" s="35"/>
      <c r="X1478" s="49"/>
      <c r="Y1478" s="52"/>
      <c r="Z1478" s="52"/>
      <c r="AA1478" s="52"/>
      <c r="AB1478" s="52"/>
      <c r="AC1478" s="52"/>
      <c r="AD1478" s="52"/>
      <c r="AE1478" s="52"/>
      <c r="AF1478" s="52"/>
      <c r="AG1478" s="52" t="s">
        <v>354</v>
      </c>
      <c r="AH1478" s="52"/>
      <c r="AI1478" s="52"/>
      <c r="AJ1478" s="52"/>
      <c r="AK1478" s="52"/>
      <c r="AL1478" s="52"/>
      <c r="AM1478" s="52"/>
      <c r="AN1478" s="52"/>
      <c r="AO1478" s="52"/>
      <c r="AP1478" s="52"/>
      <c r="AQ1478" s="52"/>
      <c r="AR1478" s="52"/>
      <c r="AS1478" s="52"/>
      <c r="AT1478" s="52"/>
      <c r="AU1478" s="52"/>
      <c r="AV1478" s="52"/>
      <c r="AW1478" s="52"/>
      <c r="AX1478" s="52"/>
      <c r="AY1478" s="52"/>
      <c r="AZ1478" s="52"/>
      <c r="BA1478" s="52"/>
      <c r="BB1478" s="52"/>
      <c r="BC1478" s="52"/>
      <c r="BD1478" s="52"/>
      <c r="BE1478" s="52"/>
      <c r="BF1478" s="52"/>
      <c r="BG1478" s="52"/>
      <c r="BH1478" s="52"/>
    </row>
    <row r="1479" spans="1:60" outlineLevel="1" x14ac:dyDescent="0.2">
      <c r="A1479" s="31"/>
      <c r="B1479" s="32"/>
      <c r="C1479" s="230" t="s">
        <v>1256</v>
      </c>
      <c r="D1479" s="33"/>
      <c r="E1479" s="34">
        <v>1</v>
      </c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52"/>
      <c r="Z1479" s="52"/>
      <c r="AA1479" s="52"/>
      <c r="AB1479" s="52"/>
      <c r="AC1479" s="52"/>
      <c r="AD1479" s="52"/>
      <c r="AE1479" s="52"/>
      <c r="AF1479" s="52"/>
      <c r="AG1479" s="52" t="s">
        <v>358</v>
      </c>
      <c r="AH1479" s="52">
        <v>0</v>
      </c>
      <c r="AI1479" s="52"/>
      <c r="AJ1479" s="52"/>
      <c r="AK1479" s="52"/>
      <c r="AL1479" s="52"/>
      <c r="AM1479" s="52"/>
      <c r="AN1479" s="52"/>
      <c r="AO1479" s="52"/>
      <c r="AP1479" s="52"/>
      <c r="AQ1479" s="52"/>
      <c r="AR1479" s="52"/>
      <c r="AS1479" s="52"/>
      <c r="AT1479" s="52"/>
      <c r="AU1479" s="52"/>
      <c r="AV1479" s="52"/>
      <c r="AW1479" s="52"/>
      <c r="AX1479" s="52"/>
      <c r="AY1479" s="52"/>
      <c r="AZ1479" s="52"/>
      <c r="BA1479" s="52"/>
      <c r="BB1479" s="52"/>
      <c r="BC1479" s="52"/>
      <c r="BD1479" s="52"/>
      <c r="BE1479" s="52"/>
      <c r="BF1479" s="52"/>
      <c r="BG1479" s="52"/>
      <c r="BH1479" s="52"/>
    </row>
    <row r="1480" spans="1:60" outlineLevel="1" x14ac:dyDescent="0.2">
      <c r="A1480" s="31">
        <v>180</v>
      </c>
      <c r="B1480" s="32" t="s">
        <v>1438</v>
      </c>
      <c r="C1480" s="80" t="s">
        <v>1439</v>
      </c>
      <c r="D1480" s="81" t="s">
        <v>25</v>
      </c>
      <c r="E1480" s="82"/>
      <c r="F1480" s="83"/>
      <c r="G1480" s="35">
        <f>ROUND(E1480*F1480,2)</f>
        <v>0</v>
      </c>
      <c r="H1480" s="83"/>
      <c r="I1480" s="35">
        <f>ROUND(E1480*H1480,2)</f>
        <v>0</v>
      </c>
      <c r="J1480" s="83"/>
      <c r="K1480" s="35">
        <f>ROUND(E1480*J1480,2)</f>
        <v>0</v>
      </c>
      <c r="L1480" s="35">
        <v>21</v>
      </c>
      <c r="M1480" s="35">
        <f>G1480*(1+L1480/100)</f>
        <v>0</v>
      </c>
      <c r="N1480" s="35">
        <v>0</v>
      </c>
      <c r="O1480" s="35">
        <f>ROUND(E1480*N1480,2)</f>
        <v>0</v>
      </c>
      <c r="P1480" s="35">
        <v>0</v>
      </c>
      <c r="Q1480" s="35">
        <f>ROUND(E1480*P1480,2)</f>
        <v>0</v>
      </c>
      <c r="R1480" s="35" t="s">
        <v>1147</v>
      </c>
      <c r="S1480" s="35" t="s">
        <v>329</v>
      </c>
      <c r="T1480" s="35" t="s">
        <v>330</v>
      </c>
      <c r="U1480" s="35">
        <v>0</v>
      </c>
      <c r="V1480" s="35">
        <f>ROUND(E1480*U1480,2)</f>
        <v>0</v>
      </c>
      <c r="W1480" s="35"/>
      <c r="X1480" s="35"/>
      <c r="Y1480" s="52"/>
      <c r="Z1480" s="52"/>
      <c r="AA1480" s="52"/>
      <c r="AB1480" s="52"/>
      <c r="AC1480" s="52"/>
      <c r="AD1480" s="52"/>
      <c r="AE1480" s="52"/>
      <c r="AF1480" s="52"/>
      <c r="AG1480" s="52" t="s">
        <v>922</v>
      </c>
      <c r="AH1480" s="52"/>
      <c r="AI1480" s="52"/>
      <c r="AJ1480" s="52"/>
      <c r="AK1480" s="52"/>
      <c r="AL1480" s="52"/>
      <c r="AM1480" s="52"/>
      <c r="AN1480" s="52"/>
      <c r="AO1480" s="52"/>
      <c r="AP1480" s="52"/>
      <c r="AQ1480" s="52"/>
      <c r="AR1480" s="52"/>
      <c r="AS1480" s="52"/>
      <c r="AT1480" s="52"/>
      <c r="AU1480" s="52"/>
      <c r="AV1480" s="52"/>
      <c r="AW1480" s="52"/>
      <c r="AX1480" s="52"/>
      <c r="AY1480" s="52"/>
      <c r="AZ1480" s="52"/>
      <c r="BA1480" s="52"/>
      <c r="BB1480" s="52"/>
      <c r="BC1480" s="52"/>
      <c r="BD1480" s="52"/>
      <c r="BE1480" s="52"/>
      <c r="BF1480" s="52"/>
      <c r="BG1480" s="52"/>
      <c r="BH1480" s="52"/>
    </row>
    <row r="1481" spans="1:60" outlineLevel="1" x14ac:dyDescent="0.2">
      <c r="A1481" s="31"/>
      <c r="B1481" s="32"/>
      <c r="C1481" s="290" t="s">
        <v>1003</v>
      </c>
      <c r="D1481" s="291"/>
      <c r="E1481" s="291"/>
      <c r="F1481" s="291"/>
      <c r="G1481" s="291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52"/>
      <c r="Z1481" s="52"/>
      <c r="AA1481" s="52"/>
      <c r="AB1481" s="52"/>
      <c r="AC1481" s="52"/>
      <c r="AD1481" s="52"/>
      <c r="AE1481" s="52"/>
      <c r="AF1481" s="52"/>
      <c r="AG1481" s="52" t="s">
        <v>356</v>
      </c>
      <c r="AH1481" s="52"/>
      <c r="AI1481" s="52"/>
      <c r="AJ1481" s="52"/>
      <c r="AK1481" s="52"/>
      <c r="AL1481" s="52"/>
      <c r="AM1481" s="52"/>
      <c r="AN1481" s="52"/>
      <c r="AO1481" s="52"/>
      <c r="AP1481" s="52"/>
      <c r="AQ1481" s="52"/>
      <c r="AR1481" s="52"/>
      <c r="AS1481" s="52"/>
      <c r="AT1481" s="52"/>
      <c r="AU1481" s="52"/>
      <c r="AV1481" s="52"/>
      <c r="AW1481" s="52"/>
      <c r="AX1481" s="52"/>
      <c r="AY1481" s="52"/>
      <c r="AZ1481" s="52"/>
      <c r="BA1481" s="52"/>
      <c r="BB1481" s="52"/>
      <c r="BC1481" s="52"/>
      <c r="BD1481" s="52"/>
      <c r="BE1481" s="52"/>
      <c r="BF1481" s="52"/>
      <c r="BG1481" s="52"/>
      <c r="BH1481" s="52"/>
    </row>
    <row r="1482" spans="1:60" x14ac:dyDescent="0.2">
      <c r="A1482" s="18" t="s">
        <v>324</v>
      </c>
      <c r="B1482" s="19" t="s">
        <v>170</v>
      </c>
      <c r="C1482" s="20" t="s">
        <v>171</v>
      </c>
      <c r="D1482" s="21"/>
      <c r="E1482" s="22"/>
      <c r="F1482" s="23"/>
      <c r="G1482" s="23">
        <f>SUMIF(AG1483:AG1710,"&lt;&gt;NOR",G1483:G1710)</f>
        <v>0</v>
      </c>
      <c r="H1482" s="23"/>
      <c r="I1482" s="23">
        <f>SUM(I1483:I1710)</f>
        <v>0</v>
      </c>
      <c r="J1482" s="23"/>
      <c r="K1482" s="23">
        <f>SUM(K1483:K1710)</f>
        <v>0</v>
      </c>
      <c r="L1482" s="23"/>
      <c r="M1482" s="23">
        <f>SUM(M1483:M1710)</f>
        <v>0</v>
      </c>
      <c r="N1482" s="23"/>
      <c r="O1482" s="23">
        <f>SUM(O1483:O1710)</f>
        <v>0</v>
      </c>
      <c r="P1482" s="23"/>
      <c r="Q1482" s="23">
        <f>SUM(Q1483:Q1710)</f>
        <v>0</v>
      </c>
      <c r="R1482" s="23"/>
      <c r="S1482" s="23"/>
      <c r="T1482" s="46"/>
      <c r="U1482" s="47"/>
      <c r="V1482" s="47">
        <f>SUM(V1483:V1710)</f>
        <v>0</v>
      </c>
      <c r="W1482" s="47"/>
      <c r="X1482" s="46"/>
      <c r="AG1482" t="s">
        <v>325</v>
      </c>
    </row>
    <row r="1483" spans="1:60" outlineLevel="1" x14ac:dyDescent="0.2">
      <c r="A1483" s="24">
        <v>181</v>
      </c>
      <c r="B1483" s="25" t="s">
        <v>1440</v>
      </c>
      <c r="C1483" s="26" t="s">
        <v>1441</v>
      </c>
      <c r="D1483" s="27" t="s">
        <v>640</v>
      </c>
      <c r="E1483" s="28">
        <v>1</v>
      </c>
      <c r="F1483" s="29"/>
      <c r="G1483" s="30">
        <f>ROUND(E1483*F1483,2)</f>
        <v>0</v>
      </c>
      <c r="H1483" s="29"/>
      <c r="I1483" s="30">
        <f>ROUND(E1483*H1483,2)</f>
        <v>0</v>
      </c>
      <c r="J1483" s="29"/>
      <c r="K1483" s="30">
        <f>ROUND(E1483*J1483,2)</f>
        <v>0</v>
      </c>
      <c r="L1483" s="30">
        <v>21</v>
      </c>
      <c r="M1483" s="30">
        <f>G1483*(1+L1483/100)</f>
        <v>0</v>
      </c>
      <c r="N1483" s="30">
        <v>0</v>
      </c>
      <c r="O1483" s="30">
        <f>ROUND(E1483*N1483,2)</f>
        <v>0</v>
      </c>
      <c r="P1483" s="30">
        <v>0</v>
      </c>
      <c r="Q1483" s="30">
        <f>ROUND(E1483*P1483,2)</f>
        <v>0</v>
      </c>
      <c r="R1483" s="30"/>
      <c r="S1483" s="30" t="s">
        <v>587</v>
      </c>
      <c r="T1483" s="49" t="s">
        <v>330</v>
      </c>
      <c r="U1483" s="35">
        <v>0</v>
      </c>
      <c r="V1483" s="35">
        <f>ROUND(E1483*U1483,2)</f>
        <v>0</v>
      </c>
      <c r="W1483" s="35"/>
      <c r="X1483" s="50"/>
      <c r="Y1483" s="52"/>
      <c r="Z1483" s="52"/>
      <c r="AA1483" s="52"/>
      <c r="AB1483" s="52"/>
      <c r="AC1483" s="52"/>
      <c r="AD1483" s="52"/>
      <c r="AE1483" s="52"/>
      <c r="AF1483" s="52"/>
      <c r="AG1483" s="52" t="s">
        <v>354</v>
      </c>
      <c r="AH1483" s="52"/>
      <c r="AI1483" s="52"/>
      <c r="AJ1483" s="52"/>
      <c r="AK1483" s="52"/>
      <c r="AL1483" s="52"/>
      <c r="AM1483" s="52"/>
      <c r="AN1483" s="52"/>
      <c r="AO1483" s="52"/>
      <c r="AP1483" s="52"/>
      <c r="AQ1483" s="52"/>
      <c r="AR1483" s="52"/>
      <c r="AS1483" s="52"/>
      <c r="AT1483" s="52"/>
      <c r="AU1483" s="52"/>
      <c r="AV1483" s="52"/>
      <c r="AW1483" s="52"/>
      <c r="AX1483" s="52"/>
      <c r="AY1483" s="52"/>
      <c r="AZ1483" s="52"/>
      <c r="BA1483" s="52"/>
      <c r="BB1483" s="52"/>
      <c r="BC1483" s="52"/>
      <c r="BD1483" s="52"/>
      <c r="BE1483" s="52"/>
      <c r="BF1483" s="52"/>
      <c r="BG1483" s="52"/>
      <c r="BH1483" s="52"/>
    </row>
    <row r="1484" spans="1:60" outlineLevel="1" x14ac:dyDescent="0.2">
      <c r="A1484" s="31"/>
      <c r="B1484" s="32"/>
      <c r="C1484" s="292" t="s">
        <v>1442</v>
      </c>
      <c r="D1484" s="293"/>
      <c r="E1484" s="293"/>
      <c r="F1484" s="293"/>
      <c r="G1484" s="293"/>
      <c r="H1484" s="35"/>
      <c r="I1484" s="35"/>
      <c r="J1484" s="35"/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52"/>
      <c r="Z1484" s="52"/>
      <c r="AA1484" s="52"/>
      <c r="AB1484" s="52"/>
      <c r="AC1484" s="52"/>
      <c r="AD1484" s="52"/>
      <c r="AE1484" s="52"/>
      <c r="AF1484" s="52"/>
      <c r="AG1484" s="52" t="s">
        <v>642</v>
      </c>
      <c r="AH1484" s="52"/>
      <c r="AI1484" s="52"/>
      <c r="AJ1484" s="52"/>
      <c r="AK1484" s="52"/>
      <c r="AL1484" s="52"/>
      <c r="AM1484" s="52"/>
      <c r="AN1484" s="52"/>
      <c r="AO1484" s="52"/>
      <c r="AP1484" s="52"/>
      <c r="AQ1484" s="52"/>
      <c r="AR1484" s="52"/>
      <c r="AS1484" s="52"/>
      <c r="AT1484" s="52"/>
      <c r="AU1484" s="52"/>
      <c r="AV1484" s="52"/>
      <c r="AW1484" s="52"/>
      <c r="AX1484" s="52"/>
      <c r="AY1484" s="52"/>
      <c r="AZ1484" s="52"/>
      <c r="BA1484" s="52"/>
      <c r="BB1484" s="52"/>
      <c r="BC1484" s="52"/>
      <c r="BD1484" s="52"/>
      <c r="BE1484" s="52"/>
      <c r="BF1484" s="52"/>
      <c r="BG1484" s="52"/>
      <c r="BH1484" s="52"/>
    </row>
    <row r="1485" spans="1:60" outlineLevel="1" x14ac:dyDescent="0.2">
      <c r="A1485" s="31"/>
      <c r="B1485" s="32"/>
      <c r="C1485" s="294" t="s">
        <v>1443</v>
      </c>
      <c r="D1485" s="295"/>
      <c r="E1485" s="295"/>
      <c r="F1485" s="295"/>
      <c r="G1485" s="295"/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52"/>
      <c r="Z1485" s="52"/>
      <c r="AA1485" s="52"/>
      <c r="AB1485" s="52"/>
      <c r="AC1485" s="52"/>
      <c r="AD1485" s="52"/>
      <c r="AE1485" s="52"/>
      <c r="AF1485" s="52"/>
      <c r="AG1485" s="52" t="s">
        <v>642</v>
      </c>
      <c r="AH1485" s="52"/>
      <c r="AI1485" s="52"/>
      <c r="AJ1485" s="52"/>
      <c r="AK1485" s="52"/>
      <c r="AL1485" s="52"/>
      <c r="AM1485" s="52"/>
      <c r="AN1485" s="52"/>
      <c r="AO1485" s="52"/>
      <c r="AP1485" s="52"/>
      <c r="AQ1485" s="52"/>
      <c r="AR1485" s="52"/>
      <c r="AS1485" s="52"/>
      <c r="AT1485" s="52"/>
      <c r="AU1485" s="52"/>
      <c r="AV1485" s="52"/>
      <c r="AW1485" s="52"/>
      <c r="AX1485" s="52"/>
      <c r="AY1485" s="52"/>
      <c r="AZ1485" s="52"/>
      <c r="BA1485" s="52"/>
      <c r="BB1485" s="52"/>
      <c r="BC1485" s="52"/>
      <c r="BD1485" s="52"/>
      <c r="BE1485" s="52"/>
      <c r="BF1485" s="52"/>
      <c r="BG1485" s="52"/>
      <c r="BH1485" s="52"/>
    </row>
    <row r="1486" spans="1:60" outlineLevel="1" x14ac:dyDescent="0.2">
      <c r="A1486" s="31"/>
      <c r="B1486" s="32"/>
      <c r="C1486" s="294" t="s">
        <v>796</v>
      </c>
      <c r="D1486" s="295"/>
      <c r="E1486" s="295"/>
      <c r="F1486" s="295"/>
      <c r="G1486" s="29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52"/>
      <c r="Z1486" s="52"/>
      <c r="AA1486" s="52"/>
      <c r="AB1486" s="52"/>
      <c r="AC1486" s="52"/>
      <c r="AD1486" s="52"/>
      <c r="AE1486" s="52"/>
      <c r="AF1486" s="52"/>
      <c r="AG1486" s="52" t="s">
        <v>642</v>
      </c>
      <c r="AH1486" s="52"/>
      <c r="AI1486" s="52"/>
      <c r="AJ1486" s="52"/>
      <c r="AK1486" s="52"/>
      <c r="AL1486" s="52"/>
      <c r="AM1486" s="52"/>
      <c r="AN1486" s="52"/>
      <c r="AO1486" s="52"/>
      <c r="AP1486" s="52"/>
      <c r="AQ1486" s="52"/>
      <c r="AR1486" s="52"/>
      <c r="AS1486" s="52"/>
      <c r="AT1486" s="52"/>
      <c r="AU1486" s="52"/>
      <c r="AV1486" s="52"/>
      <c r="AW1486" s="52"/>
      <c r="AX1486" s="52"/>
      <c r="AY1486" s="52"/>
      <c r="AZ1486" s="52"/>
      <c r="BA1486" s="52"/>
      <c r="BB1486" s="52"/>
      <c r="BC1486" s="52"/>
      <c r="BD1486" s="52"/>
      <c r="BE1486" s="52"/>
      <c r="BF1486" s="52"/>
      <c r="BG1486" s="52"/>
      <c r="BH1486" s="52"/>
    </row>
    <row r="1487" spans="1:60" outlineLevel="1" x14ac:dyDescent="0.2">
      <c r="A1487" s="31"/>
      <c r="B1487" s="32"/>
      <c r="C1487" s="294" t="s">
        <v>742</v>
      </c>
      <c r="D1487" s="295"/>
      <c r="E1487" s="295"/>
      <c r="F1487" s="295"/>
      <c r="G1487" s="29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52"/>
      <c r="Z1487" s="52"/>
      <c r="AA1487" s="52"/>
      <c r="AB1487" s="52"/>
      <c r="AC1487" s="52"/>
      <c r="AD1487" s="52"/>
      <c r="AE1487" s="52"/>
      <c r="AF1487" s="52"/>
      <c r="AG1487" s="52" t="s">
        <v>642</v>
      </c>
      <c r="AH1487" s="52"/>
      <c r="AI1487" s="52"/>
      <c r="AJ1487" s="52"/>
      <c r="AK1487" s="52"/>
      <c r="AL1487" s="52"/>
      <c r="AM1487" s="52"/>
      <c r="AN1487" s="52"/>
      <c r="AO1487" s="52"/>
      <c r="AP1487" s="52"/>
      <c r="AQ1487" s="52"/>
      <c r="AR1487" s="52"/>
      <c r="AS1487" s="52"/>
      <c r="AT1487" s="52"/>
      <c r="AU1487" s="52"/>
      <c r="AV1487" s="52"/>
      <c r="AW1487" s="52"/>
      <c r="AX1487" s="52"/>
      <c r="AY1487" s="52"/>
      <c r="AZ1487" s="52"/>
      <c r="BA1487" s="52"/>
      <c r="BB1487" s="52"/>
      <c r="BC1487" s="52"/>
      <c r="BD1487" s="52"/>
      <c r="BE1487" s="52"/>
      <c r="BF1487" s="52"/>
      <c r="BG1487" s="52"/>
      <c r="BH1487" s="52"/>
    </row>
    <row r="1488" spans="1:60" outlineLevel="1" x14ac:dyDescent="0.2">
      <c r="A1488" s="31"/>
      <c r="B1488" s="32"/>
      <c r="C1488" s="294" t="s">
        <v>1444</v>
      </c>
      <c r="D1488" s="295"/>
      <c r="E1488" s="295"/>
      <c r="F1488" s="295"/>
      <c r="G1488" s="29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52"/>
      <c r="Z1488" s="52"/>
      <c r="AA1488" s="52"/>
      <c r="AB1488" s="52"/>
      <c r="AC1488" s="52"/>
      <c r="AD1488" s="52"/>
      <c r="AE1488" s="52"/>
      <c r="AF1488" s="52"/>
      <c r="AG1488" s="52" t="s">
        <v>642</v>
      </c>
      <c r="AH1488" s="52"/>
      <c r="AI1488" s="52"/>
      <c r="AJ1488" s="52"/>
      <c r="AK1488" s="52"/>
      <c r="AL1488" s="52"/>
      <c r="AM1488" s="52"/>
      <c r="AN1488" s="52"/>
      <c r="AO1488" s="52"/>
      <c r="AP1488" s="52"/>
      <c r="AQ1488" s="52"/>
      <c r="AR1488" s="52"/>
      <c r="AS1488" s="52"/>
      <c r="AT1488" s="52"/>
      <c r="AU1488" s="52"/>
      <c r="AV1488" s="52"/>
      <c r="AW1488" s="52"/>
      <c r="AX1488" s="52"/>
      <c r="AY1488" s="52"/>
      <c r="AZ1488" s="52"/>
      <c r="BA1488" s="52"/>
      <c r="BB1488" s="52"/>
      <c r="BC1488" s="52"/>
      <c r="BD1488" s="52"/>
      <c r="BE1488" s="52"/>
      <c r="BF1488" s="52"/>
      <c r="BG1488" s="52"/>
      <c r="BH1488" s="52"/>
    </row>
    <row r="1489" spans="1:60" outlineLevel="1" x14ac:dyDescent="0.2">
      <c r="A1489" s="31"/>
      <c r="B1489" s="32"/>
      <c r="C1489" s="294" t="s">
        <v>1445</v>
      </c>
      <c r="D1489" s="295"/>
      <c r="E1489" s="295"/>
      <c r="F1489" s="295"/>
      <c r="G1489" s="29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52"/>
      <c r="Z1489" s="52"/>
      <c r="AA1489" s="52"/>
      <c r="AB1489" s="52"/>
      <c r="AC1489" s="52"/>
      <c r="AD1489" s="52"/>
      <c r="AE1489" s="52"/>
      <c r="AF1489" s="52"/>
      <c r="AG1489" s="52" t="s">
        <v>642</v>
      </c>
      <c r="AH1489" s="52"/>
      <c r="AI1489" s="52"/>
      <c r="AJ1489" s="52"/>
      <c r="AK1489" s="52"/>
      <c r="AL1489" s="52"/>
      <c r="AM1489" s="52"/>
      <c r="AN1489" s="52"/>
      <c r="AO1489" s="52"/>
      <c r="AP1489" s="52"/>
      <c r="AQ1489" s="52"/>
      <c r="AR1489" s="52"/>
      <c r="AS1489" s="52"/>
      <c r="AT1489" s="52"/>
      <c r="AU1489" s="52"/>
      <c r="AV1489" s="52"/>
      <c r="AW1489" s="52"/>
      <c r="AX1489" s="52"/>
      <c r="AY1489" s="52"/>
      <c r="AZ1489" s="52"/>
      <c r="BA1489" s="52"/>
      <c r="BB1489" s="52"/>
      <c r="BC1489" s="52"/>
      <c r="BD1489" s="52"/>
      <c r="BE1489" s="52"/>
      <c r="BF1489" s="52"/>
      <c r="BG1489" s="52"/>
      <c r="BH1489" s="52"/>
    </row>
    <row r="1490" spans="1:60" outlineLevel="1" x14ac:dyDescent="0.2">
      <c r="A1490" s="31"/>
      <c r="B1490" s="32"/>
      <c r="C1490" s="294" t="s">
        <v>798</v>
      </c>
      <c r="D1490" s="295"/>
      <c r="E1490" s="295"/>
      <c r="F1490" s="295"/>
      <c r="G1490" s="29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52"/>
      <c r="Z1490" s="52"/>
      <c r="AA1490" s="52"/>
      <c r="AB1490" s="52"/>
      <c r="AC1490" s="52"/>
      <c r="AD1490" s="52"/>
      <c r="AE1490" s="52"/>
      <c r="AF1490" s="52"/>
      <c r="AG1490" s="52" t="s">
        <v>642</v>
      </c>
      <c r="AH1490" s="52"/>
      <c r="AI1490" s="52"/>
      <c r="AJ1490" s="52"/>
      <c r="AK1490" s="52"/>
      <c r="AL1490" s="52"/>
      <c r="AM1490" s="52"/>
      <c r="AN1490" s="52"/>
      <c r="AO1490" s="52"/>
      <c r="AP1490" s="52"/>
      <c r="AQ1490" s="52"/>
      <c r="AR1490" s="52"/>
      <c r="AS1490" s="52"/>
      <c r="AT1490" s="52"/>
      <c r="AU1490" s="52"/>
      <c r="AV1490" s="52"/>
      <c r="AW1490" s="52"/>
      <c r="AX1490" s="52"/>
      <c r="AY1490" s="52"/>
      <c r="AZ1490" s="52"/>
      <c r="BA1490" s="52"/>
      <c r="BB1490" s="52"/>
      <c r="BC1490" s="52"/>
      <c r="BD1490" s="52"/>
      <c r="BE1490" s="52"/>
      <c r="BF1490" s="52"/>
      <c r="BG1490" s="52"/>
      <c r="BH1490" s="52"/>
    </row>
    <row r="1491" spans="1:60" outlineLevel="1" x14ac:dyDescent="0.2">
      <c r="A1491" s="31"/>
      <c r="B1491" s="32"/>
      <c r="C1491" s="294" t="s">
        <v>1446</v>
      </c>
      <c r="D1491" s="295"/>
      <c r="E1491" s="295"/>
      <c r="F1491" s="295"/>
      <c r="G1491" s="29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52"/>
      <c r="Z1491" s="52"/>
      <c r="AA1491" s="52"/>
      <c r="AB1491" s="52"/>
      <c r="AC1491" s="52"/>
      <c r="AD1491" s="52"/>
      <c r="AE1491" s="52"/>
      <c r="AF1491" s="52"/>
      <c r="AG1491" s="52" t="s">
        <v>642</v>
      </c>
      <c r="AH1491" s="52"/>
      <c r="AI1491" s="52"/>
      <c r="AJ1491" s="52"/>
      <c r="AK1491" s="52"/>
      <c r="AL1491" s="52"/>
      <c r="AM1491" s="52"/>
      <c r="AN1491" s="52"/>
      <c r="AO1491" s="52"/>
      <c r="AP1491" s="52"/>
      <c r="AQ1491" s="52"/>
      <c r="AR1491" s="52"/>
      <c r="AS1491" s="52"/>
      <c r="AT1491" s="52"/>
      <c r="AU1491" s="52"/>
      <c r="AV1491" s="52"/>
      <c r="AW1491" s="52"/>
      <c r="AX1491" s="52"/>
      <c r="AY1491" s="52"/>
      <c r="AZ1491" s="52"/>
      <c r="BA1491" s="52"/>
      <c r="BB1491" s="52"/>
      <c r="BC1491" s="52"/>
      <c r="BD1491" s="52"/>
      <c r="BE1491" s="52"/>
      <c r="BF1491" s="52"/>
      <c r="BG1491" s="52"/>
      <c r="BH1491" s="52"/>
    </row>
    <row r="1492" spans="1:60" outlineLevel="1" x14ac:dyDescent="0.2">
      <c r="A1492" s="31"/>
      <c r="B1492" s="32"/>
      <c r="C1492" s="294" t="s">
        <v>1447</v>
      </c>
      <c r="D1492" s="295"/>
      <c r="E1492" s="295"/>
      <c r="F1492" s="295"/>
      <c r="G1492" s="295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52"/>
      <c r="Z1492" s="52"/>
      <c r="AA1492" s="52"/>
      <c r="AB1492" s="52"/>
      <c r="AC1492" s="52"/>
      <c r="AD1492" s="52"/>
      <c r="AE1492" s="52"/>
      <c r="AF1492" s="52"/>
      <c r="AG1492" s="52" t="s">
        <v>642</v>
      </c>
      <c r="AH1492" s="52"/>
      <c r="AI1492" s="52"/>
      <c r="AJ1492" s="52"/>
      <c r="AK1492" s="52"/>
      <c r="AL1492" s="52"/>
      <c r="AM1492" s="52"/>
      <c r="AN1492" s="52"/>
      <c r="AO1492" s="52"/>
      <c r="AP1492" s="52"/>
      <c r="AQ1492" s="52"/>
      <c r="AR1492" s="52"/>
      <c r="AS1492" s="52"/>
      <c r="AT1492" s="52"/>
      <c r="AU1492" s="52"/>
      <c r="AV1492" s="52"/>
      <c r="AW1492" s="52"/>
      <c r="AX1492" s="52"/>
      <c r="AY1492" s="52"/>
      <c r="AZ1492" s="52"/>
      <c r="BA1492" s="52"/>
      <c r="BB1492" s="52"/>
      <c r="BC1492" s="52"/>
      <c r="BD1492" s="52"/>
      <c r="BE1492" s="52"/>
      <c r="BF1492" s="52"/>
      <c r="BG1492" s="52"/>
      <c r="BH1492" s="52"/>
    </row>
    <row r="1493" spans="1:60" outlineLevel="1" x14ac:dyDescent="0.2">
      <c r="A1493" s="31"/>
      <c r="B1493" s="32"/>
      <c r="C1493" s="294" t="s">
        <v>1448</v>
      </c>
      <c r="D1493" s="295"/>
      <c r="E1493" s="295"/>
      <c r="F1493" s="295"/>
      <c r="G1493" s="29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52"/>
      <c r="Z1493" s="52"/>
      <c r="AA1493" s="52"/>
      <c r="AB1493" s="52"/>
      <c r="AC1493" s="52"/>
      <c r="AD1493" s="52"/>
      <c r="AE1493" s="52"/>
      <c r="AF1493" s="52"/>
      <c r="AG1493" s="52" t="s">
        <v>642</v>
      </c>
      <c r="AH1493" s="52"/>
      <c r="AI1493" s="52"/>
      <c r="AJ1493" s="52"/>
      <c r="AK1493" s="52"/>
      <c r="AL1493" s="52"/>
      <c r="AM1493" s="52"/>
      <c r="AN1493" s="52"/>
      <c r="AO1493" s="52"/>
      <c r="AP1493" s="52"/>
      <c r="AQ1493" s="52"/>
      <c r="AR1493" s="52"/>
      <c r="AS1493" s="52"/>
      <c r="AT1493" s="52"/>
      <c r="AU1493" s="52"/>
      <c r="AV1493" s="52"/>
      <c r="AW1493" s="52"/>
      <c r="AX1493" s="52"/>
      <c r="AY1493" s="52"/>
      <c r="AZ1493" s="52"/>
      <c r="BA1493" s="52"/>
      <c r="BB1493" s="52"/>
      <c r="BC1493" s="52"/>
      <c r="BD1493" s="52"/>
      <c r="BE1493" s="52"/>
      <c r="BF1493" s="52"/>
      <c r="BG1493" s="52"/>
      <c r="BH1493" s="52"/>
    </row>
    <row r="1494" spans="1:60" outlineLevel="1" x14ac:dyDescent="0.2">
      <c r="A1494" s="31"/>
      <c r="B1494" s="32"/>
      <c r="C1494" s="294" t="s">
        <v>1449</v>
      </c>
      <c r="D1494" s="295"/>
      <c r="E1494" s="295"/>
      <c r="F1494" s="295"/>
      <c r="G1494" s="295"/>
      <c r="H1494" s="35"/>
      <c r="I1494" s="35"/>
      <c r="J1494" s="35"/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52"/>
      <c r="Z1494" s="52"/>
      <c r="AA1494" s="52"/>
      <c r="AB1494" s="52"/>
      <c r="AC1494" s="52"/>
      <c r="AD1494" s="52"/>
      <c r="AE1494" s="52"/>
      <c r="AF1494" s="52"/>
      <c r="AG1494" s="52" t="s">
        <v>642</v>
      </c>
      <c r="AH1494" s="52"/>
      <c r="AI1494" s="52"/>
      <c r="AJ1494" s="52"/>
      <c r="AK1494" s="52"/>
      <c r="AL1494" s="52"/>
      <c r="AM1494" s="52"/>
      <c r="AN1494" s="52"/>
      <c r="AO1494" s="52"/>
      <c r="AP1494" s="52"/>
      <c r="AQ1494" s="52"/>
      <c r="AR1494" s="52"/>
      <c r="AS1494" s="52"/>
      <c r="AT1494" s="52"/>
      <c r="AU1494" s="52"/>
      <c r="AV1494" s="52"/>
      <c r="AW1494" s="52"/>
      <c r="AX1494" s="52"/>
      <c r="AY1494" s="52"/>
      <c r="AZ1494" s="52"/>
      <c r="BA1494" s="52"/>
      <c r="BB1494" s="52"/>
      <c r="BC1494" s="52"/>
      <c r="BD1494" s="52"/>
      <c r="BE1494" s="52"/>
      <c r="BF1494" s="52"/>
      <c r="BG1494" s="52"/>
      <c r="BH1494" s="52"/>
    </row>
    <row r="1495" spans="1:60" outlineLevel="1" x14ac:dyDescent="0.2">
      <c r="A1495" s="31"/>
      <c r="B1495" s="32"/>
      <c r="C1495" s="294" t="s">
        <v>788</v>
      </c>
      <c r="D1495" s="295"/>
      <c r="E1495" s="295"/>
      <c r="F1495" s="295"/>
      <c r="G1495" s="29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52"/>
      <c r="Z1495" s="52"/>
      <c r="AA1495" s="52"/>
      <c r="AB1495" s="52"/>
      <c r="AC1495" s="52"/>
      <c r="AD1495" s="52"/>
      <c r="AE1495" s="52"/>
      <c r="AF1495" s="52"/>
      <c r="AG1495" s="52" t="s">
        <v>642</v>
      </c>
      <c r="AH1495" s="52"/>
      <c r="AI1495" s="52"/>
      <c r="AJ1495" s="52"/>
      <c r="AK1495" s="52"/>
      <c r="AL1495" s="52"/>
      <c r="AM1495" s="52"/>
      <c r="AN1495" s="52"/>
      <c r="AO1495" s="52"/>
      <c r="AP1495" s="52"/>
      <c r="AQ1495" s="52"/>
      <c r="AR1495" s="52"/>
      <c r="AS1495" s="52"/>
      <c r="AT1495" s="52"/>
      <c r="AU1495" s="52"/>
      <c r="AV1495" s="52"/>
      <c r="AW1495" s="52"/>
      <c r="AX1495" s="52"/>
      <c r="AY1495" s="52"/>
      <c r="AZ1495" s="52"/>
      <c r="BA1495" s="52"/>
      <c r="BB1495" s="52"/>
      <c r="BC1495" s="52"/>
      <c r="BD1495" s="52"/>
      <c r="BE1495" s="52"/>
      <c r="BF1495" s="52"/>
      <c r="BG1495" s="52"/>
      <c r="BH1495" s="52"/>
    </row>
    <row r="1496" spans="1:60" outlineLevel="1" x14ac:dyDescent="0.2">
      <c r="A1496" s="31"/>
      <c r="B1496" s="32"/>
      <c r="C1496" s="294" t="s">
        <v>1450</v>
      </c>
      <c r="D1496" s="295"/>
      <c r="E1496" s="295"/>
      <c r="F1496" s="295"/>
      <c r="G1496" s="29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52"/>
      <c r="Z1496" s="52"/>
      <c r="AA1496" s="52"/>
      <c r="AB1496" s="52"/>
      <c r="AC1496" s="52"/>
      <c r="AD1496" s="52"/>
      <c r="AE1496" s="52"/>
      <c r="AF1496" s="52"/>
      <c r="AG1496" s="52" t="s">
        <v>642</v>
      </c>
      <c r="AH1496" s="52"/>
      <c r="AI1496" s="52"/>
      <c r="AJ1496" s="52"/>
      <c r="AK1496" s="52"/>
      <c r="AL1496" s="52"/>
      <c r="AM1496" s="52"/>
      <c r="AN1496" s="52"/>
      <c r="AO1496" s="52"/>
      <c r="AP1496" s="52"/>
      <c r="AQ1496" s="52"/>
      <c r="AR1496" s="52"/>
      <c r="AS1496" s="52"/>
      <c r="AT1496" s="52"/>
      <c r="AU1496" s="52"/>
      <c r="AV1496" s="52"/>
      <c r="AW1496" s="52"/>
      <c r="AX1496" s="52"/>
      <c r="AY1496" s="52"/>
      <c r="AZ1496" s="52"/>
      <c r="BA1496" s="52"/>
      <c r="BB1496" s="52"/>
      <c r="BC1496" s="52"/>
      <c r="BD1496" s="52"/>
      <c r="BE1496" s="52"/>
      <c r="BF1496" s="52"/>
      <c r="BG1496" s="52"/>
      <c r="BH1496" s="52"/>
    </row>
    <row r="1497" spans="1:60" outlineLevel="1" x14ac:dyDescent="0.2">
      <c r="A1497" s="31"/>
      <c r="B1497" s="32"/>
      <c r="C1497" s="294" t="s">
        <v>1451</v>
      </c>
      <c r="D1497" s="295"/>
      <c r="E1497" s="295"/>
      <c r="F1497" s="295"/>
      <c r="G1497" s="29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52"/>
      <c r="Z1497" s="52"/>
      <c r="AA1497" s="52"/>
      <c r="AB1497" s="52"/>
      <c r="AC1497" s="52"/>
      <c r="AD1497" s="52"/>
      <c r="AE1497" s="52"/>
      <c r="AF1497" s="52"/>
      <c r="AG1497" s="52" t="s">
        <v>642</v>
      </c>
      <c r="AH1497" s="52"/>
      <c r="AI1497" s="52"/>
      <c r="AJ1497" s="52"/>
      <c r="AK1497" s="52"/>
      <c r="AL1497" s="52"/>
      <c r="AM1497" s="52"/>
      <c r="AN1497" s="52"/>
      <c r="AO1497" s="52"/>
      <c r="AP1497" s="52"/>
      <c r="AQ1497" s="52"/>
      <c r="AR1497" s="52"/>
      <c r="AS1497" s="52"/>
      <c r="AT1497" s="52"/>
      <c r="AU1497" s="52"/>
      <c r="AV1497" s="52"/>
      <c r="AW1497" s="52"/>
      <c r="AX1497" s="52"/>
      <c r="AY1497" s="52"/>
      <c r="AZ1497" s="52"/>
      <c r="BA1497" s="52"/>
      <c r="BB1497" s="52"/>
      <c r="BC1497" s="52"/>
      <c r="BD1497" s="52"/>
      <c r="BE1497" s="52"/>
      <c r="BF1497" s="52"/>
      <c r="BG1497" s="52"/>
      <c r="BH1497" s="52"/>
    </row>
    <row r="1498" spans="1:60" outlineLevel="1" x14ac:dyDescent="0.2">
      <c r="A1498" s="31"/>
      <c r="B1498" s="32"/>
      <c r="C1498" s="294" t="s">
        <v>1452</v>
      </c>
      <c r="D1498" s="295"/>
      <c r="E1498" s="295"/>
      <c r="F1498" s="295"/>
      <c r="G1498" s="29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52"/>
      <c r="Z1498" s="52"/>
      <c r="AA1498" s="52"/>
      <c r="AB1498" s="52"/>
      <c r="AC1498" s="52"/>
      <c r="AD1498" s="52"/>
      <c r="AE1498" s="52"/>
      <c r="AF1498" s="52"/>
      <c r="AG1498" s="52" t="s">
        <v>642</v>
      </c>
      <c r="AH1498" s="52"/>
      <c r="AI1498" s="52"/>
      <c r="AJ1498" s="52"/>
      <c r="AK1498" s="52"/>
      <c r="AL1498" s="52"/>
      <c r="AM1498" s="52"/>
      <c r="AN1498" s="52"/>
      <c r="AO1498" s="52"/>
      <c r="AP1498" s="52"/>
      <c r="AQ1498" s="52"/>
      <c r="AR1498" s="52"/>
      <c r="AS1498" s="52"/>
      <c r="AT1498" s="52"/>
      <c r="AU1498" s="52"/>
      <c r="AV1498" s="52"/>
      <c r="AW1498" s="52"/>
      <c r="AX1498" s="52"/>
      <c r="AY1498" s="52"/>
      <c r="AZ1498" s="52"/>
      <c r="BA1498" s="52"/>
      <c r="BB1498" s="52"/>
      <c r="BC1498" s="52"/>
      <c r="BD1498" s="52"/>
      <c r="BE1498" s="52"/>
      <c r="BF1498" s="52"/>
      <c r="BG1498" s="52"/>
      <c r="BH1498" s="52"/>
    </row>
    <row r="1499" spans="1:60" outlineLevel="1" x14ac:dyDescent="0.2">
      <c r="A1499" s="31"/>
      <c r="B1499" s="32"/>
      <c r="C1499" s="294" t="s">
        <v>697</v>
      </c>
      <c r="D1499" s="295"/>
      <c r="E1499" s="295"/>
      <c r="F1499" s="295"/>
      <c r="G1499" s="29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52"/>
      <c r="Z1499" s="52"/>
      <c r="AA1499" s="52"/>
      <c r="AB1499" s="52"/>
      <c r="AC1499" s="52"/>
      <c r="AD1499" s="52"/>
      <c r="AE1499" s="52"/>
      <c r="AF1499" s="52"/>
      <c r="AG1499" s="52" t="s">
        <v>642</v>
      </c>
      <c r="AH1499" s="52"/>
      <c r="AI1499" s="52"/>
      <c r="AJ1499" s="52"/>
      <c r="AK1499" s="52"/>
      <c r="AL1499" s="52"/>
      <c r="AM1499" s="52"/>
      <c r="AN1499" s="52"/>
      <c r="AO1499" s="52"/>
      <c r="AP1499" s="52"/>
      <c r="AQ1499" s="52"/>
      <c r="AR1499" s="52"/>
      <c r="AS1499" s="52"/>
      <c r="AT1499" s="52"/>
      <c r="AU1499" s="52"/>
      <c r="AV1499" s="52"/>
      <c r="AW1499" s="52"/>
      <c r="AX1499" s="52"/>
      <c r="AY1499" s="52"/>
      <c r="AZ1499" s="52"/>
      <c r="BA1499" s="52"/>
      <c r="BB1499" s="52"/>
      <c r="BC1499" s="52"/>
      <c r="BD1499" s="52"/>
      <c r="BE1499" s="52"/>
      <c r="BF1499" s="52"/>
      <c r="BG1499" s="52"/>
      <c r="BH1499" s="52"/>
    </row>
    <row r="1500" spans="1:60" outlineLevel="1" x14ac:dyDescent="0.2">
      <c r="A1500" s="31"/>
      <c r="B1500" s="32"/>
      <c r="C1500" s="294" t="s">
        <v>698</v>
      </c>
      <c r="D1500" s="295"/>
      <c r="E1500" s="295"/>
      <c r="F1500" s="295"/>
      <c r="G1500" s="29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52"/>
      <c r="Z1500" s="52"/>
      <c r="AA1500" s="52"/>
      <c r="AB1500" s="52"/>
      <c r="AC1500" s="52"/>
      <c r="AD1500" s="52"/>
      <c r="AE1500" s="52"/>
      <c r="AF1500" s="52"/>
      <c r="AG1500" s="52" t="s">
        <v>642</v>
      </c>
      <c r="AH1500" s="52"/>
      <c r="AI1500" s="52"/>
      <c r="AJ1500" s="52"/>
      <c r="AK1500" s="52"/>
      <c r="AL1500" s="52"/>
      <c r="AM1500" s="52"/>
      <c r="AN1500" s="52"/>
      <c r="AO1500" s="52"/>
      <c r="AP1500" s="52"/>
      <c r="AQ1500" s="52"/>
      <c r="AR1500" s="52"/>
      <c r="AS1500" s="52"/>
      <c r="AT1500" s="52"/>
      <c r="AU1500" s="52"/>
      <c r="AV1500" s="52"/>
      <c r="AW1500" s="52"/>
      <c r="AX1500" s="52"/>
      <c r="AY1500" s="52"/>
      <c r="AZ1500" s="52"/>
      <c r="BA1500" s="52"/>
      <c r="BB1500" s="52"/>
      <c r="BC1500" s="52"/>
      <c r="BD1500" s="52"/>
      <c r="BE1500" s="52"/>
      <c r="BF1500" s="52"/>
      <c r="BG1500" s="52"/>
      <c r="BH1500" s="52"/>
    </row>
    <row r="1501" spans="1:60" outlineLevel="1" x14ac:dyDescent="0.2">
      <c r="A1501" s="31"/>
      <c r="B1501" s="32"/>
      <c r="C1501" s="294" t="s">
        <v>699</v>
      </c>
      <c r="D1501" s="295"/>
      <c r="E1501" s="295"/>
      <c r="F1501" s="295"/>
      <c r="G1501" s="29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52"/>
      <c r="Z1501" s="52"/>
      <c r="AA1501" s="52"/>
      <c r="AB1501" s="52"/>
      <c r="AC1501" s="52"/>
      <c r="AD1501" s="52"/>
      <c r="AE1501" s="52"/>
      <c r="AF1501" s="52"/>
      <c r="AG1501" s="52" t="s">
        <v>642</v>
      </c>
      <c r="AH1501" s="52"/>
      <c r="AI1501" s="52"/>
      <c r="AJ1501" s="52"/>
      <c r="AK1501" s="52"/>
      <c r="AL1501" s="52"/>
      <c r="AM1501" s="52"/>
      <c r="AN1501" s="52"/>
      <c r="AO1501" s="52"/>
      <c r="AP1501" s="52"/>
      <c r="AQ1501" s="52"/>
      <c r="AR1501" s="52"/>
      <c r="AS1501" s="52"/>
      <c r="AT1501" s="52"/>
      <c r="AU1501" s="52"/>
      <c r="AV1501" s="52"/>
      <c r="AW1501" s="52"/>
      <c r="AX1501" s="52"/>
      <c r="AY1501" s="52"/>
      <c r="AZ1501" s="52"/>
      <c r="BA1501" s="52"/>
      <c r="BB1501" s="52"/>
      <c r="BC1501" s="52"/>
      <c r="BD1501" s="52"/>
      <c r="BE1501" s="52"/>
      <c r="BF1501" s="52"/>
      <c r="BG1501" s="52"/>
      <c r="BH1501" s="52"/>
    </row>
    <row r="1502" spans="1:60" outlineLevel="1" x14ac:dyDescent="0.2">
      <c r="A1502" s="31"/>
      <c r="B1502" s="32"/>
      <c r="C1502" s="294" t="s">
        <v>700</v>
      </c>
      <c r="D1502" s="295"/>
      <c r="E1502" s="295"/>
      <c r="F1502" s="295"/>
      <c r="G1502" s="29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52"/>
      <c r="Z1502" s="52"/>
      <c r="AA1502" s="52"/>
      <c r="AB1502" s="52"/>
      <c r="AC1502" s="52"/>
      <c r="AD1502" s="52"/>
      <c r="AE1502" s="52"/>
      <c r="AF1502" s="52"/>
      <c r="AG1502" s="52" t="s">
        <v>642</v>
      </c>
      <c r="AH1502" s="52"/>
      <c r="AI1502" s="52"/>
      <c r="AJ1502" s="52"/>
      <c r="AK1502" s="52"/>
      <c r="AL1502" s="52"/>
      <c r="AM1502" s="52"/>
      <c r="AN1502" s="52"/>
      <c r="AO1502" s="52"/>
      <c r="AP1502" s="52"/>
      <c r="AQ1502" s="52"/>
      <c r="AR1502" s="52"/>
      <c r="AS1502" s="52"/>
      <c r="AT1502" s="52"/>
      <c r="AU1502" s="52"/>
      <c r="AV1502" s="52"/>
      <c r="AW1502" s="52"/>
      <c r="AX1502" s="52"/>
      <c r="AY1502" s="52"/>
      <c r="AZ1502" s="52"/>
      <c r="BA1502" s="52"/>
      <c r="BB1502" s="52"/>
      <c r="BC1502" s="52"/>
      <c r="BD1502" s="52"/>
      <c r="BE1502" s="52"/>
      <c r="BF1502" s="52"/>
      <c r="BG1502" s="52"/>
      <c r="BH1502" s="52"/>
    </row>
    <row r="1503" spans="1:60" outlineLevel="1" x14ac:dyDescent="0.2">
      <c r="A1503" s="31"/>
      <c r="B1503" s="32"/>
      <c r="C1503" s="230" t="s">
        <v>1166</v>
      </c>
      <c r="D1503" s="33"/>
      <c r="E1503" s="34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52"/>
      <c r="Z1503" s="52"/>
      <c r="AA1503" s="52"/>
      <c r="AB1503" s="52"/>
      <c r="AC1503" s="52"/>
      <c r="AD1503" s="52"/>
      <c r="AE1503" s="52"/>
      <c r="AF1503" s="52"/>
      <c r="AG1503" s="52" t="s">
        <v>358</v>
      </c>
      <c r="AH1503" s="52">
        <v>0</v>
      </c>
      <c r="AI1503" s="52"/>
      <c r="AJ1503" s="52"/>
      <c r="AK1503" s="52"/>
      <c r="AL1503" s="52"/>
      <c r="AM1503" s="52"/>
      <c r="AN1503" s="52"/>
      <c r="AO1503" s="52"/>
      <c r="AP1503" s="52"/>
      <c r="AQ1503" s="52"/>
      <c r="AR1503" s="52"/>
      <c r="AS1503" s="52"/>
      <c r="AT1503" s="52"/>
      <c r="AU1503" s="52"/>
      <c r="AV1503" s="52"/>
      <c r="AW1503" s="52"/>
      <c r="AX1503" s="52"/>
      <c r="AY1503" s="52"/>
      <c r="AZ1503" s="52"/>
      <c r="BA1503" s="52"/>
      <c r="BB1503" s="52"/>
      <c r="BC1503" s="52"/>
      <c r="BD1503" s="52"/>
      <c r="BE1503" s="52"/>
      <c r="BF1503" s="52"/>
      <c r="BG1503" s="52"/>
      <c r="BH1503" s="52"/>
    </row>
    <row r="1504" spans="1:60" outlineLevel="1" x14ac:dyDescent="0.2">
      <c r="A1504" s="31"/>
      <c r="B1504" s="32"/>
      <c r="C1504" s="230" t="s">
        <v>1453</v>
      </c>
      <c r="D1504" s="33"/>
      <c r="E1504" s="34">
        <v>1</v>
      </c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52"/>
      <c r="Z1504" s="52"/>
      <c r="AA1504" s="52"/>
      <c r="AB1504" s="52"/>
      <c r="AC1504" s="52"/>
      <c r="AD1504" s="52"/>
      <c r="AE1504" s="52"/>
      <c r="AF1504" s="52"/>
      <c r="AG1504" s="52" t="s">
        <v>358</v>
      </c>
      <c r="AH1504" s="52">
        <v>0</v>
      </c>
      <c r="AI1504" s="52"/>
      <c r="AJ1504" s="52"/>
      <c r="AK1504" s="52"/>
      <c r="AL1504" s="52"/>
      <c r="AM1504" s="52"/>
      <c r="AN1504" s="52"/>
      <c r="AO1504" s="52"/>
      <c r="AP1504" s="52"/>
      <c r="AQ1504" s="52"/>
      <c r="AR1504" s="52"/>
      <c r="AS1504" s="52"/>
      <c r="AT1504" s="52"/>
      <c r="AU1504" s="52"/>
      <c r="AV1504" s="52"/>
      <c r="AW1504" s="52"/>
      <c r="AX1504" s="52"/>
      <c r="AY1504" s="52"/>
      <c r="AZ1504" s="52"/>
      <c r="BA1504" s="52"/>
      <c r="BB1504" s="52"/>
      <c r="BC1504" s="52"/>
      <c r="BD1504" s="52"/>
      <c r="BE1504" s="52"/>
      <c r="BF1504" s="52"/>
      <c r="BG1504" s="52"/>
      <c r="BH1504" s="52"/>
    </row>
    <row r="1505" spans="1:60" outlineLevel="1" x14ac:dyDescent="0.2">
      <c r="A1505" s="24">
        <v>182</v>
      </c>
      <c r="B1505" s="25" t="s">
        <v>1454</v>
      </c>
      <c r="C1505" s="26" t="s">
        <v>1441</v>
      </c>
      <c r="D1505" s="27" t="s">
        <v>640</v>
      </c>
      <c r="E1505" s="28">
        <v>2</v>
      </c>
      <c r="F1505" s="29"/>
      <c r="G1505" s="30">
        <f>ROUND(E1505*F1505,2)</f>
        <v>0</v>
      </c>
      <c r="H1505" s="29"/>
      <c r="I1505" s="30">
        <f>ROUND(E1505*H1505,2)</f>
        <v>0</v>
      </c>
      <c r="J1505" s="29"/>
      <c r="K1505" s="30">
        <f>ROUND(E1505*J1505,2)</f>
        <v>0</v>
      </c>
      <c r="L1505" s="30">
        <v>21</v>
      </c>
      <c r="M1505" s="30">
        <f>G1505*(1+L1505/100)</f>
        <v>0</v>
      </c>
      <c r="N1505" s="30">
        <v>0</v>
      </c>
      <c r="O1505" s="30">
        <f>ROUND(E1505*N1505,2)</f>
        <v>0</v>
      </c>
      <c r="P1505" s="30">
        <v>0</v>
      </c>
      <c r="Q1505" s="30">
        <f>ROUND(E1505*P1505,2)</f>
        <v>0</v>
      </c>
      <c r="R1505" s="30"/>
      <c r="S1505" s="30" t="s">
        <v>587</v>
      </c>
      <c r="T1505" s="49" t="s">
        <v>330</v>
      </c>
      <c r="U1505" s="35">
        <v>0</v>
      </c>
      <c r="V1505" s="35">
        <f>ROUND(E1505*U1505,2)</f>
        <v>0</v>
      </c>
      <c r="W1505" s="35"/>
      <c r="X1505" s="50"/>
      <c r="Y1505" s="52"/>
      <c r="Z1505" s="52"/>
      <c r="AA1505" s="52"/>
      <c r="AB1505" s="52"/>
      <c r="AC1505" s="52"/>
      <c r="AD1505" s="52"/>
      <c r="AE1505" s="52"/>
      <c r="AF1505" s="52"/>
      <c r="AG1505" s="52" t="s">
        <v>354</v>
      </c>
      <c r="AH1505" s="52"/>
      <c r="AI1505" s="52"/>
      <c r="AJ1505" s="52"/>
      <c r="AK1505" s="52"/>
      <c r="AL1505" s="52"/>
      <c r="AM1505" s="52"/>
      <c r="AN1505" s="52"/>
      <c r="AO1505" s="52"/>
      <c r="AP1505" s="52"/>
      <c r="AQ1505" s="52"/>
      <c r="AR1505" s="52"/>
      <c r="AS1505" s="52"/>
      <c r="AT1505" s="52"/>
      <c r="AU1505" s="52"/>
      <c r="AV1505" s="52"/>
      <c r="AW1505" s="52"/>
      <c r="AX1505" s="52"/>
      <c r="AY1505" s="52"/>
      <c r="AZ1505" s="52"/>
      <c r="BA1505" s="52"/>
      <c r="BB1505" s="52"/>
      <c r="BC1505" s="52"/>
      <c r="BD1505" s="52"/>
      <c r="BE1505" s="52"/>
      <c r="BF1505" s="52"/>
      <c r="BG1505" s="52"/>
      <c r="BH1505" s="52"/>
    </row>
    <row r="1506" spans="1:60" outlineLevel="1" x14ac:dyDescent="0.2">
      <c r="A1506" s="31"/>
      <c r="B1506" s="32"/>
      <c r="C1506" s="292" t="s">
        <v>1455</v>
      </c>
      <c r="D1506" s="293"/>
      <c r="E1506" s="293"/>
      <c r="F1506" s="293"/>
      <c r="G1506" s="293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52"/>
      <c r="Z1506" s="52"/>
      <c r="AA1506" s="52"/>
      <c r="AB1506" s="52"/>
      <c r="AC1506" s="52"/>
      <c r="AD1506" s="52"/>
      <c r="AE1506" s="52"/>
      <c r="AF1506" s="52"/>
      <c r="AG1506" s="52" t="s">
        <v>642</v>
      </c>
      <c r="AH1506" s="52"/>
      <c r="AI1506" s="52"/>
      <c r="AJ1506" s="52"/>
      <c r="AK1506" s="52"/>
      <c r="AL1506" s="52"/>
      <c r="AM1506" s="52"/>
      <c r="AN1506" s="52"/>
      <c r="AO1506" s="52"/>
      <c r="AP1506" s="52"/>
      <c r="AQ1506" s="52"/>
      <c r="AR1506" s="52"/>
      <c r="AS1506" s="52"/>
      <c r="AT1506" s="52"/>
      <c r="AU1506" s="52"/>
      <c r="AV1506" s="52"/>
      <c r="AW1506" s="52"/>
      <c r="AX1506" s="52"/>
      <c r="AY1506" s="52"/>
      <c r="AZ1506" s="52"/>
      <c r="BA1506" s="52"/>
      <c r="BB1506" s="52"/>
      <c r="BC1506" s="52"/>
      <c r="BD1506" s="52"/>
      <c r="BE1506" s="52"/>
      <c r="BF1506" s="52"/>
      <c r="BG1506" s="52"/>
      <c r="BH1506" s="52"/>
    </row>
    <row r="1507" spans="1:60" outlineLevel="1" x14ac:dyDescent="0.2">
      <c r="A1507" s="31"/>
      <c r="B1507" s="32"/>
      <c r="C1507" s="294" t="s">
        <v>1443</v>
      </c>
      <c r="D1507" s="295"/>
      <c r="E1507" s="295"/>
      <c r="F1507" s="295"/>
      <c r="G1507" s="29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52"/>
      <c r="Z1507" s="52"/>
      <c r="AA1507" s="52"/>
      <c r="AB1507" s="52"/>
      <c r="AC1507" s="52"/>
      <c r="AD1507" s="52"/>
      <c r="AE1507" s="52"/>
      <c r="AF1507" s="52"/>
      <c r="AG1507" s="52" t="s">
        <v>642</v>
      </c>
      <c r="AH1507" s="52"/>
      <c r="AI1507" s="52"/>
      <c r="AJ1507" s="52"/>
      <c r="AK1507" s="52"/>
      <c r="AL1507" s="52"/>
      <c r="AM1507" s="52"/>
      <c r="AN1507" s="52"/>
      <c r="AO1507" s="52"/>
      <c r="AP1507" s="52"/>
      <c r="AQ1507" s="52"/>
      <c r="AR1507" s="52"/>
      <c r="AS1507" s="52"/>
      <c r="AT1507" s="52"/>
      <c r="AU1507" s="52"/>
      <c r="AV1507" s="52"/>
      <c r="AW1507" s="52"/>
      <c r="AX1507" s="52"/>
      <c r="AY1507" s="52"/>
      <c r="AZ1507" s="52"/>
      <c r="BA1507" s="52"/>
      <c r="BB1507" s="52"/>
      <c r="BC1507" s="52"/>
      <c r="BD1507" s="52"/>
      <c r="BE1507" s="52"/>
      <c r="BF1507" s="52"/>
      <c r="BG1507" s="52"/>
      <c r="BH1507" s="52"/>
    </row>
    <row r="1508" spans="1:60" outlineLevel="1" x14ac:dyDescent="0.2">
      <c r="A1508" s="31"/>
      <c r="B1508" s="32"/>
      <c r="C1508" s="294" t="s">
        <v>796</v>
      </c>
      <c r="D1508" s="295"/>
      <c r="E1508" s="295"/>
      <c r="F1508" s="295"/>
      <c r="G1508" s="29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52"/>
      <c r="Z1508" s="52"/>
      <c r="AA1508" s="52"/>
      <c r="AB1508" s="52"/>
      <c r="AC1508" s="52"/>
      <c r="AD1508" s="52"/>
      <c r="AE1508" s="52"/>
      <c r="AF1508" s="52"/>
      <c r="AG1508" s="52" t="s">
        <v>642</v>
      </c>
      <c r="AH1508" s="52"/>
      <c r="AI1508" s="52"/>
      <c r="AJ1508" s="52"/>
      <c r="AK1508" s="52"/>
      <c r="AL1508" s="52"/>
      <c r="AM1508" s="52"/>
      <c r="AN1508" s="52"/>
      <c r="AO1508" s="52"/>
      <c r="AP1508" s="52"/>
      <c r="AQ1508" s="52"/>
      <c r="AR1508" s="52"/>
      <c r="AS1508" s="52"/>
      <c r="AT1508" s="52"/>
      <c r="AU1508" s="52"/>
      <c r="AV1508" s="52"/>
      <c r="AW1508" s="52"/>
      <c r="AX1508" s="52"/>
      <c r="AY1508" s="52"/>
      <c r="AZ1508" s="52"/>
      <c r="BA1508" s="52"/>
      <c r="BB1508" s="52"/>
      <c r="BC1508" s="52"/>
      <c r="BD1508" s="52"/>
      <c r="BE1508" s="52"/>
      <c r="BF1508" s="52"/>
      <c r="BG1508" s="52"/>
      <c r="BH1508" s="52"/>
    </row>
    <row r="1509" spans="1:60" outlineLevel="1" x14ac:dyDescent="0.2">
      <c r="A1509" s="31"/>
      <c r="B1509" s="32"/>
      <c r="C1509" s="294" t="s">
        <v>742</v>
      </c>
      <c r="D1509" s="295"/>
      <c r="E1509" s="295"/>
      <c r="F1509" s="295"/>
      <c r="G1509" s="29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52"/>
      <c r="Z1509" s="52"/>
      <c r="AA1509" s="52"/>
      <c r="AB1509" s="52"/>
      <c r="AC1509" s="52"/>
      <c r="AD1509" s="52"/>
      <c r="AE1509" s="52"/>
      <c r="AF1509" s="52"/>
      <c r="AG1509" s="52" t="s">
        <v>642</v>
      </c>
      <c r="AH1509" s="52"/>
      <c r="AI1509" s="52"/>
      <c r="AJ1509" s="52"/>
      <c r="AK1509" s="52"/>
      <c r="AL1509" s="52"/>
      <c r="AM1509" s="52"/>
      <c r="AN1509" s="52"/>
      <c r="AO1509" s="52"/>
      <c r="AP1509" s="52"/>
      <c r="AQ1509" s="52"/>
      <c r="AR1509" s="52"/>
      <c r="AS1509" s="52"/>
      <c r="AT1509" s="52"/>
      <c r="AU1509" s="52"/>
      <c r="AV1509" s="52"/>
      <c r="AW1509" s="52"/>
      <c r="AX1509" s="52"/>
      <c r="AY1509" s="52"/>
      <c r="AZ1509" s="52"/>
      <c r="BA1509" s="52"/>
      <c r="BB1509" s="52"/>
      <c r="BC1509" s="52"/>
      <c r="BD1509" s="52"/>
      <c r="BE1509" s="52"/>
      <c r="BF1509" s="52"/>
      <c r="BG1509" s="52"/>
      <c r="BH1509" s="52"/>
    </row>
    <row r="1510" spans="1:60" outlineLevel="1" x14ac:dyDescent="0.2">
      <c r="A1510" s="31"/>
      <c r="B1510" s="32"/>
      <c r="C1510" s="294" t="s">
        <v>1444</v>
      </c>
      <c r="D1510" s="295"/>
      <c r="E1510" s="295"/>
      <c r="F1510" s="295"/>
      <c r="G1510" s="295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52"/>
      <c r="Z1510" s="52"/>
      <c r="AA1510" s="52"/>
      <c r="AB1510" s="52"/>
      <c r="AC1510" s="52"/>
      <c r="AD1510" s="52"/>
      <c r="AE1510" s="52"/>
      <c r="AF1510" s="52"/>
      <c r="AG1510" s="52" t="s">
        <v>642</v>
      </c>
      <c r="AH1510" s="52"/>
      <c r="AI1510" s="52"/>
      <c r="AJ1510" s="52"/>
      <c r="AK1510" s="52"/>
      <c r="AL1510" s="52"/>
      <c r="AM1510" s="52"/>
      <c r="AN1510" s="52"/>
      <c r="AO1510" s="52"/>
      <c r="AP1510" s="52"/>
      <c r="AQ1510" s="52"/>
      <c r="AR1510" s="52"/>
      <c r="AS1510" s="52"/>
      <c r="AT1510" s="52"/>
      <c r="AU1510" s="52"/>
      <c r="AV1510" s="52"/>
      <c r="AW1510" s="52"/>
      <c r="AX1510" s="52"/>
      <c r="AY1510" s="52"/>
      <c r="AZ1510" s="52"/>
      <c r="BA1510" s="52"/>
      <c r="BB1510" s="52"/>
      <c r="BC1510" s="52"/>
      <c r="BD1510" s="52"/>
      <c r="BE1510" s="52"/>
      <c r="BF1510" s="52"/>
      <c r="BG1510" s="52"/>
      <c r="BH1510" s="52"/>
    </row>
    <row r="1511" spans="1:60" outlineLevel="1" x14ac:dyDescent="0.2">
      <c r="A1511" s="31"/>
      <c r="B1511" s="32"/>
      <c r="C1511" s="294" t="s">
        <v>1445</v>
      </c>
      <c r="D1511" s="295"/>
      <c r="E1511" s="295"/>
      <c r="F1511" s="295"/>
      <c r="G1511" s="295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52"/>
      <c r="Z1511" s="52"/>
      <c r="AA1511" s="52"/>
      <c r="AB1511" s="52"/>
      <c r="AC1511" s="52"/>
      <c r="AD1511" s="52"/>
      <c r="AE1511" s="52"/>
      <c r="AF1511" s="52"/>
      <c r="AG1511" s="52" t="s">
        <v>642</v>
      </c>
      <c r="AH1511" s="52"/>
      <c r="AI1511" s="52"/>
      <c r="AJ1511" s="52"/>
      <c r="AK1511" s="52"/>
      <c r="AL1511" s="52"/>
      <c r="AM1511" s="52"/>
      <c r="AN1511" s="52"/>
      <c r="AO1511" s="52"/>
      <c r="AP1511" s="52"/>
      <c r="AQ1511" s="52"/>
      <c r="AR1511" s="52"/>
      <c r="AS1511" s="52"/>
      <c r="AT1511" s="52"/>
      <c r="AU1511" s="52"/>
      <c r="AV1511" s="52"/>
      <c r="AW1511" s="52"/>
      <c r="AX1511" s="52"/>
      <c r="AY1511" s="52"/>
      <c r="AZ1511" s="52"/>
      <c r="BA1511" s="52"/>
      <c r="BB1511" s="52"/>
      <c r="BC1511" s="52"/>
      <c r="BD1511" s="52"/>
      <c r="BE1511" s="52"/>
      <c r="BF1511" s="52"/>
      <c r="BG1511" s="52"/>
      <c r="BH1511" s="52"/>
    </row>
    <row r="1512" spans="1:60" outlineLevel="1" x14ac:dyDescent="0.2">
      <c r="A1512" s="31"/>
      <c r="B1512" s="32"/>
      <c r="C1512" s="294" t="s">
        <v>798</v>
      </c>
      <c r="D1512" s="295"/>
      <c r="E1512" s="295"/>
      <c r="F1512" s="295"/>
      <c r="G1512" s="295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52"/>
      <c r="Z1512" s="52"/>
      <c r="AA1512" s="52"/>
      <c r="AB1512" s="52"/>
      <c r="AC1512" s="52"/>
      <c r="AD1512" s="52"/>
      <c r="AE1512" s="52"/>
      <c r="AF1512" s="52"/>
      <c r="AG1512" s="52" t="s">
        <v>642</v>
      </c>
      <c r="AH1512" s="52"/>
      <c r="AI1512" s="52"/>
      <c r="AJ1512" s="52"/>
      <c r="AK1512" s="52"/>
      <c r="AL1512" s="52"/>
      <c r="AM1512" s="52"/>
      <c r="AN1512" s="52"/>
      <c r="AO1512" s="52"/>
      <c r="AP1512" s="52"/>
      <c r="AQ1512" s="52"/>
      <c r="AR1512" s="52"/>
      <c r="AS1512" s="52"/>
      <c r="AT1512" s="52"/>
      <c r="AU1512" s="52"/>
      <c r="AV1512" s="52"/>
      <c r="AW1512" s="52"/>
      <c r="AX1512" s="52"/>
      <c r="AY1512" s="52"/>
      <c r="AZ1512" s="52"/>
      <c r="BA1512" s="52"/>
      <c r="BB1512" s="52"/>
      <c r="BC1512" s="52"/>
      <c r="BD1512" s="52"/>
      <c r="BE1512" s="52"/>
      <c r="BF1512" s="52"/>
      <c r="BG1512" s="52"/>
      <c r="BH1512" s="52"/>
    </row>
    <row r="1513" spans="1:60" outlineLevel="1" x14ac:dyDescent="0.2">
      <c r="A1513" s="31"/>
      <c r="B1513" s="32"/>
      <c r="C1513" s="294" t="s">
        <v>1446</v>
      </c>
      <c r="D1513" s="295"/>
      <c r="E1513" s="295"/>
      <c r="F1513" s="295"/>
      <c r="G1513" s="295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52"/>
      <c r="Z1513" s="52"/>
      <c r="AA1513" s="52"/>
      <c r="AB1513" s="52"/>
      <c r="AC1513" s="52"/>
      <c r="AD1513" s="52"/>
      <c r="AE1513" s="52"/>
      <c r="AF1513" s="52"/>
      <c r="AG1513" s="52" t="s">
        <v>642</v>
      </c>
      <c r="AH1513" s="52"/>
      <c r="AI1513" s="52"/>
      <c r="AJ1513" s="52"/>
      <c r="AK1513" s="52"/>
      <c r="AL1513" s="52"/>
      <c r="AM1513" s="52"/>
      <c r="AN1513" s="52"/>
      <c r="AO1513" s="52"/>
      <c r="AP1513" s="52"/>
      <c r="AQ1513" s="52"/>
      <c r="AR1513" s="52"/>
      <c r="AS1513" s="52"/>
      <c r="AT1513" s="52"/>
      <c r="AU1513" s="52"/>
      <c r="AV1513" s="52"/>
      <c r="AW1513" s="52"/>
      <c r="AX1513" s="52"/>
      <c r="AY1513" s="52"/>
      <c r="AZ1513" s="52"/>
      <c r="BA1513" s="52"/>
      <c r="BB1513" s="52"/>
      <c r="BC1513" s="52"/>
      <c r="BD1513" s="52"/>
      <c r="BE1513" s="52"/>
      <c r="BF1513" s="52"/>
      <c r="BG1513" s="52"/>
      <c r="BH1513" s="52"/>
    </row>
    <row r="1514" spans="1:60" outlineLevel="1" x14ac:dyDescent="0.2">
      <c r="A1514" s="31"/>
      <c r="B1514" s="32"/>
      <c r="C1514" s="294" t="s">
        <v>1456</v>
      </c>
      <c r="D1514" s="295"/>
      <c r="E1514" s="295"/>
      <c r="F1514" s="295"/>
      <c r="G1514" s="295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52"/>
      <c r="Z1514" s="52"/>
      <c r="AA1514" s="52"/>
      <c r="AB1514" s="52"/>
      <c r="AC1514" s="52"/>
      <c r="AD1514" s="52"/>
      <c r="AE1514" s="52"/>
      <c r="AF1514" s="52"/>
      <c r="AG1514" s="52" t="s">
        <v>642</v>
      </c>
      <c r="AH1514" s="52"/>
      <c r="AI1514" s="52"/>
      <c r="AJ1514" s="52"/>
      <c r="AK1514" s="52"/>
      <c r="AL1514" s="52"/>
      <c r="AM1514" s="52"/>
      <c r="AN1514" s="52"/>
      <c r="AO1514" s="52"/>
      <c r="AP1514" s="52"/>
      <c r="AQ1514" s="52"/>
      <c r="AR1514" s="52"/>
      <c r="AS1514" s="52"/>
      <c r="AT1514" s="52"/>
      <c r="AU1514" s="52"/>
      <c r="AV1514" s="52"/>
      <c r="AW1514" s="52"/>
      <c r="AX1514" s="52"/>
      <c r="AY1514" s="52"/>
      <c r="AZ1514" s="52"/>
      <c r="BA1514" s="52"/>
      <c r="BB1514" s="52"/>
      <c r="BC1514" s="52"/>
      <c r="BD1514" s="52"/>
      <c r="BE1514" s="52"/>
      <c r="BF1514" s="52"/>
      <c r="BG1514" s="52"/>
      <c r="BH1514" s="52"/>
    </row>
    <row r="1515" spans="1:60" outlineLevel="1" x14ac:dyDescent="0.2">
      <c r="A1515" s="31"/>
      <c r="B1515" s="32"/>
      <c r="C1515" s="294" t="s">
        <v>1448</v>
      </c>
      <c r="D1515" s="295"/>
      <c r="E1515" s="295"/>
      <c r="F1515" s="295"/>
      <c r="G1515" s="29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52"/>
      <c r="Z1515" s="52"/>
      <c r="AA1515" s="52"/>
      <c r="AB1515" s="52"/>
      <c r="AC1515" s="52"/>
      <c r="AD1515" s="52"/>
      <c r="AE1515" s="52"/>
      <c r="AF1515" s="52"/>
      <c r="AG1515" s="52" t="s">
        <v>642</v>
      </c>
      <c r="AH1515" s="52"/>
      <c r="AI1515" s="52"/>
      <c r="AJ1515" s="52"/>
      <c r="AK1515" s="52"/>
      <c r="AL1515" s="52"/>
      <c r="AM1515" s="52"/>
      <c r="AN1515" s="52"/>
      <c r="AO1515" s="52"/>
      <c r="AP1515" s="52"/>
      <c r="AQ1515" s="52"/>
      <c r="AR1515" s="52"/>
      <c r="AS1515" s="52"/>
      <c r="AT1515" s="52"/>
      <c r="AU1515" s="52"/>
      <c r="AV1515" s="52"/>
      <c r="AW1515" s="52"/>
      <c r="AX1515" s="52"/>
      <c r="AY1515" s="52"/>
      <c r="AZ1515" s="52"/>
      <c r="BA1515" s="52"/>
      <c r="BB1515" s="52"/>
      <c r="BC1515" s="52"/>
      <c r="BD1515" s="52"/>
      <c r="BE1515" s="52"/>
      <c r="BF1515" s="52"/>
      <c r="BG1515" s="52"/>
      <c r="BH1515" s="52"/>
    </row>
    <row r="1516" spans="1:60" outlineLevel="1" x14ac:dyDescent="0.2">
      <c r="A1516" s="31"/>
      <c r="B1516" s="32"/>
      <c r="C1516" s="294" t="s">
        <v>1449</v>
      </c>
      <c r="D1516" s="295"/>
      <c r="E1516" s="295"/>
      <c r="F1516" s="295"/>
      <c r="G1516" s="29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52"/>
      <c r="Z1516" s="52"/>
      <c r="AA1516" s="52"/>
      <c r="AB1516" s="52"/>
      <c r="AC1516" s="52"/>
      <c r="AD1516" s="52"/>
      <c r="AE1516" s="52"/>
      <c r="AF1516" s="52"/>
      <c r="AG1516" s="52" t="s">
        <v>642</v>
      </c>
      <c r="AH1516" s="52"/>
      <c r="AI1516" s="52"/>
      <c r="AJ1516" s="52"/>
      <c r="AK1516" s="52"/>
      <c r="AL1516" s="52"/>
      <c r="AM1516" s="52"/>
      <c r="AN1516" s="52"/>
      <c r="AO1516" s="52"/>
      <c r="AP1516" s="52"/>
      <c r="AQ1516" s="52"/>
      <c r="AR1516" s="52"/>
      <c r="AS1516" s="52"/>
      <c r="AT1516" s="52"/>
      <c r="AU1516" s="52"/>
      <c r="AV1516" s="52"/>
      <c r="AW1516" s="52"/>
      <c r="AX1516" s="52"/>
      <c r="AY1516" s="52"/>
      <c r="AZ1516" s="52"/>
      <c r="BA1516" s="52"/>
      <c r="BB1516" s="52"/>
      <c r="BC1516" s="52"/>
      <c r="BD1516" s="52"/>
      <c r="BE1516" s="52"/>
      <c r="BF1516" s="52"/>
      <c r="BG1516" s="52"/>
      <c r="BH1516" s="52"/>
    </row>
    <row r="1517" spans="1:60" outlineLevel="1" x14ac:dyDescent="0.2">
      <c r="A1517" s="31"/>
      <c r="B1517" s="32"/>
      <c r="C1517" s="294" t="s">
        <v>788</v>
      </c>
      <c r="D1517" s="295"/>
      <c r="E1517" s="295"/>
      <c r="F1517" s="295"/>
      <c r="G1517" s="29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52"/>
      <c r="Z1517" s="52"/>
      <c r="AA1517" s="52"/>
      <c r="AB1517" s="52"/>
      <c r="AC1517" s="52"/>
      <c r="AD1517" s="52"/>
      <c r="AE1517" s="52"/>
      <c r="AF1517" s="52"/>
      <c r="AG1517" s="52" t="s">
        <v>642</v>
      </c>
      <c r="AH1517" s="52"/>
      <c r="AI1517" s="52"/>
      <c r="AJ1517" s="52"/>
      <c r="AK1517" s="52"/>
      <c r="AL1517" s="52"/>
      <c r="AM1517" s="52"/>
      <c r="AN1517" s="52"/>
      <c r="AO1517" s="52"/>
      <c r="AP1517" s="52"/>
      <c r="AQ1517" s="52"/>
      <c r="AR1517" s="52"/>
      <c r="AS1517" s="52"/>
      <c r="AT1517" s="52"/>
      <c r="AU1517" s="52"/>
      <c r="AV1517" s="52"/>
      <c r="AW1517" s="52"/>
      <c r="AX1517" s="52"/>
      <c r="AY1517" s="52"/>
      <c r="AZ1517" s="52"/>
      <c r="BA1517" s="52"/>
      <c r="BB1517" s="52"/>
      <c r="BC1517" s="52"/>
      <c r="BD1517" s="52"/>
      <c r="BE1517" s="52"/>
      <c r="BF1517" s="52"/>
      <c r="BG1517" s="52"/>
      <c r="BH1517" s="52"/>
    </row>
    <row r="1518" spans="1:60" outlineLevel="1" x14ac:dyDescent="0.2">
      <c r="A1518" s="31"/>
      <c r="B1518" s="32"/>
      <c r="C1518" s="294" t="s">
        <v>1450</v>
      </c>
      <c r="D1518" s="295"/>
      <c r="E1518" s="295"/>
      <c r="F1518" s="295"/>
      <c r="G1518" s="29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52"/>
      <c r="Z1518" s="52"/>
      <c r="AA1518" s="52"/>
      <c r="AB1518" s="52"/>
      <c r="AC1518" s="52"/>
      <c r="AD1518" s="52"/>
      <c r="AE1518" s="52"/>
      <c r="AF1518" s="52"/>
      <c r="AG1518" s="52" t="s">
        <v>642</v>
      </c>
      <c r="AH1518" s="52"/>
      <c r="AI1518" s="52"/>
      <c r="AJ1518" s="52"/>
      <c r="AK1518" s="52"/>
      <c r="AL1518" s="52"/>
      <c r="AM1518" s="52"/>
      <c r="AN1518" s="52"/>
      <c r="AO1518" s="52"/>
      <c r="AP1518" s="52"/>
      <c r="AQ1518" s="52"/>
      <c r="AR1518" s="52"/>
      <c r="AS1518" s="52"/>
      <c r="AT1518" s="52"/>
      <c r="AU1518" s="52"/>
      <c r="AV1518" s="52"/>
      <c r="AW1518" s="52"/>
      <c r="AX1518" s="52"/>
      <c r="AY1518" s="52"/>
      <c r="AZ1518" s="52"/>
      <c r="BA1518" s="52"/>
      <c r="BB1518" s="52"/>
      <c r="BC1518" s="52"/>
      <c r="BD1518" s="52"/>
      <c r="BE1518" s="52"/>
      <c r="BF1518" s="52"/>
      <c r="BG1518" s="52"/>
      <c r="BH1518" s="52"/>
    </row>
    <row r="1519" spans="1:60" outlineLevel="1" x14ac:dyDescent="0.2">
      <c r="A1519" s="31"/>
      <c r="B1519" s="32"/>
      <c r="C1519" s="294" t="s">
        <v>1451</v>
      </c>
      <c r="D1519" s="295"/>
      <c r="E1519" s="295"/>
      <c r="F1519" s="295"/>
      <c r="G1519" s="29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52"/>
      <c r="Z1519" s="52"/>
      <c r="AA1519" s="52"/>
      <c r="AB1519" s="52"/>
      <c r="AC1519" s="52"/>
      <c r="AD1519" s="52"/>
      <c r="AE1519" s="52"/>
      <c r="AF1519" s="52"/>
      <c r="AG1519" s="52" t="s">
        <v>642</v>
      </c>
      <c r="AH1519" s="52"/>
      <c r="AI1519" s="52"/>
      <c r="AJ1519" s="52"/>
      <c r="AK1519" s="52"/>
      <c r="AL1519" s="52"/>
      <c r="AM1519" s="52"/>
      <c r="AN1519" s="52"/>
      <c r="AO1519" s="52"/>
      <c r="AP1519" s="52"/>
      <c r="AQ1519" s="52"/>
      <c r="AR1519" s="52"/>
      <c r="AS1519" s="52"/>
      <c r="AT1519" s="52"/>
      <c r="AU1519" s="52"/>
      <c r="AV1519" s="52"/>
      <c r="AW1519" s="52"/>
      <c r="AX1519" s="52"/>
      <c r="AY1519" s="52"/>
      <c r="AZ1519" s="52"/>
      <c r="BA1519" s="52"/>
      <c r="BB1519" s="52"/>
      <c r="BC1519" s="52"/>
      <c r="BD1519" s="52"/>
      <c r="BE1519" s="52"/>
      <c r="BF1519" s="52"/>
      <c r="BG1519" s="52"/>
      <c r="BH1519" s="52"/>
    </row>
    <row r="1520" spans="1:60" outlineLevel="1" x14ac:dyDescent="0.2">
      <c r="A1520" s="31"/>
      <c r="B1520" s="32"/>
      <c r="C1520" s="294" t="s">
        <v>1452</v>
      </c>
      <c r="D1520" s="295"/>
      <c r="E1520" s="295"/>
      <c r="F1520" s="295"/>
      <c r="G1520" s="29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52"/>
      <c r="Z1520" s="52"/>
      <c r="AA1520" s="52"/>
      <c r="AB1520" s="52"/>
      <c r="AC1520" s="52"/>
      <c r="AD1520" s="52"/>
      <c r="AE1520" s="52"/>
      <c r="AF1520" s="52"/>
      <c r="AG1520" s="52" t="s">
        <v>642</v>
      </c>
      <c r="AH1520" s="52"/>
      <c r="AI1520" s="52"/>
      <c r="AJ1520" s="52"/>
      <c r="AK1520" s="52"/>
      <c r="AL1520" s="52"/>
      <c r="AM1520" s="52"/>
      <c r="AN1520" s="52"/>
      <c r="AO1520" s="52"/>
      <c r="AP1520" s="52"/>
      <c r="AQ1520" s="52"/>
      <c r="AR1520" s="52"/>
      <c r="AS1520" s="52"/>
      <c r="AT1520" s="52"/>
      <c r="AU1520" s="52"/>
      <c r="AV1520" s="52"/>
      <c r="AW1520" s="52"/>
      <c r="AX1520" s="52"/>
      <c r="AY1520" s="52"/>
      <c r="AZ1520" s="52"/>
      <c r="BA1520" s="52"/>
      <c r="BB1520" s="52"/>
      <c r="BC1520" s="52"/>
      <c r="BD1520" s="52"/>
      <c r="BE1520" s="52"/>
      <c r="BF1520" s="52"/>
      <c r="BG1520" s="52"/>
      <c r="BH1520" s="52"/>
    </row>
    <row r="1521" spans="1:60" outlineLevel="1" x14ac:dyDescent="0.2">
      <c r="A1521" s="31"/>
      <c r="B1521" s="32"/>
      <c r="C1521" s="294" t="s">
        <v>697</v>
      </c>
      <c r="D1521" s="295"/>
      <c r="E1521" s="295"/>
      <c r="F1521" s="295"/>
      <c r="G1521" s="29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52"/>
      <c r="Z1521" s="52"/>
      <c r="AA1521" s="52"/>
      <c r="AB1521" s="52"/>
      <c r="AC1521" s="52"/>
      <c r="AD1521" s="52"/>
      <c r="AE1521" s="52"/>
      <c r="AF1521" s="52"/>
      <c r="AG1521" s="52" t="s">
        <v>642</v>
      </c>
      <c r="AH1521" s="52"/>
      <c r="AI1521" s="52"/>
      <c r="AJ1521" s="52"/>
      <c r="AK1521" s="52"/>
      <c r="AL1521" s="52"/>
      <c r="AM1521" s="52"/>
      <c r="AN1521" s="52"/>
      <c r="AO1521" s="52"/>
      <c r="AP1521" s="52"/>
      <c r="AQ1521" s="52"/>
      <c r="AR1521" s="52"/>
      <c r="AS1521" s="52"/>
      <c r="AT1521" s="52"/>
      <c r="AU1521" s="52"/>
      <c r="AV1521" s="52"/>
      <c r="AW1521" s="52"/>
      <c r="AX1521" s="52"/>
      <c r="AY1521" s="52"/>
      <c r="AZ1521" s="52"/>
      <c r="BA1521" s="52"/>
      <c r="BB1521" s="52"/>
      <c r="BC1521" s="52"/>
      <c r="BD1521" s="52"/>
      <c r="BE1521" s="52"/>
      <c r="BF1521" s="52"/>
      <c r="BG1521" s="52"/>
      <c r="BH1521" s="52"/>
    </row>
    <row r="1522" spans="1:60" outlineLevel="1" x14ac:dyDescent="0.2">
      <c r="A1522" s="31"/>
      <c r="B1522" s="32"/>
      <c r="C1522" s="294" t="s">
        <v>698</v>
      </c>
      <c r="D1522" s="295"/>
      <c r="E1522" s="295"/>
      <c r="F1522" s="295"/>
      <c r="G1522" s="29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52"/>
      <c r="Z1522" s="52"/>
      <c r="AA1522" s="52"/>
      <c r="AB1522" s="52"/>
      <c r="AC1522" s="52"/>
      <c r="AD1522" s="52"/>
      <c r="AE1522" s="52"/>
      <c r="AF1522" s="52"/>
      <c r="AG1522" s="52" t="s">
        <v>642</v>
      </c>
      <c r="AH1522" s="52"/>
      <c r="AI1522" s="52"/>
      <c r="AJ1522" s="52"/>
      <c r="AK1522" s="52"/>
      <c r="AL1522" s="52"/>
      <c r="AM1522" s="52"/>
      <c r="AN1522" s="52"/>
      <c r="AO1522" s="52"/>
      <c r="AP1522" s="52"/>
      <c r="AQ1522" s="52"/>
      <c r="AR1522" s="52"/>
      <c r="AS1522" s="52"/>
      <c r="AT1522" s="52"/>
      <c r="AU1522" s="52"/>
      <c r="AV1522" s="52"/>
      <c r="AW1522" s="52"/>
      <c r="AX1522" s="52"/>
      <c r="AY1522" s="52"/>
      <c r="AZ1522" s="52"/>
      <c r="BA1522" s="52"/>
      <c r="BB1522" s="52"/>
      <c r="BC1522" s="52"/>
      <c r="BD1522" s="52"/>
      <c r="BE1522" s="52"/>
      <c r="BF1522" s="52"/>
      <c r="BG1522" s="52"/>
      <c r="BH1522" s="52"/>
    </row>
    <row r="1523" spans="1:60" outlineLevel="1" x14ac:dyDescent="0.2">
      <c r="A1523" s="31"/>
      <c r="B1523" s="32"/>
      <c r="C1523" s="294" t="s">
        <v>699</v>
      </c>
      <c r="D1523" s="295"/>
      <c r="E1523" s="295"/>
      <c r="F1523" s="295"/>
      <c r="G1523" s="29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52"/>
      <c r="Z1523" s="52"/>
      <c r="AA1523" s="52"/>
      <c r="AB1523" s="52"/>
      <c r="AC1523" s="52"/>
      <c r="AD1523" s="52"/>
      <c r="AE1523" s="52"/>
      <c r="AF1523" s="52"/>
      <c r="AG1523" s="52" t="s">
        <v>642</v>
      </c>
      <c r="AH1523" s="52"/>
      <c r="AI1523" s="52"/>
      <c r="AJ1523" s="52"/>
      <c r="AK1523" s="52"/>
      <c r="AL1523" s="52"/>
      <c r="AM1523" s="52"/>
      <c r="AN1523" s="52"/>
      <c r="AO1523" s="52"/>
      <c r="AP1523" s="52"/>
      <c r="AQ1523" s="52"/>
      <c r="AR1523" s="52"/>
      <c r="AS1523" s="52"/>
      <c r="AT1523" s="52"/>
      <c r="AU1523" s="52"/>
      <c r="AV1523" s="52"/>
      <c r="AW1523" s="52"/>
      <c r="AX1523" s="52"/>
      <c r="AY1523" s="52"/>
      <c r="AZ1523" s="52"/>
      <c r="BA1523" s="52"/>
      <c r="BB1523" s="52"/>
      <c r="BC1523" s="52"/>
      <c r="BD1523" s="52"/>
      <c r="BE1523" s="52"/>
      <c r="BF1523" s="52"/>
      <c r="BG1523" s="52"/>
      <c r="BH1523" s="52"/>
    </row>
    <row r="1524" spans="1:60" outlineLevel="1" x14ac:dyDescent="0.2">
      <c r="A1524" s="31"/>
      <c r="B1524" s="32"/>
      <c r="C1524" s="294" t="s">
        <v>700</v>
      </c>
      <c r="D1524" s="295"/>
      <c r="E1524" s="295"/>
      <c r="F1524" s="295"/>
      <c r="G1524" s="29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52"/>
      <c r="Z1524" s="52"/>
      <c r="AA1524" s="52"/>
      <c r="AB1524" s="52"/>
      <c r="AC1524" s="52"/>
      <c r="AD1524" s="52"/>
      <c r="AE1524" s="52"/>
      <c r="AF1524" s="52"/>
      <c r="AG1524" s="52" t="s">
        <v>642</v>
      </c>
      <c r="AH1524" s="52"/>
      <c r="AI1524" s="52"/>
      <c r="AJ1524" s="52"/>
      <c r="AK1524" s="52"/>
      <c r="AL1524" s="52"/>
      <c r="AM1524" s="52"/>
      <c r="AN1524" s="52"/>
      <c r="AO1524" s="52"/>
      <c r="AP1524" s="52"/>
      <c r="AQ1524" s="52"/>
      <c r="AR1524" s="52"/>
      <c r="AS1524" s="52"/>
      <c r="AT1524" s="52"/>
      <c r="AU1524" s="52"/>
      <c r="AV1524" s="52"/>
      <c r="AW1524" s="52"/>
      <c r="AX1524" s="52"/>
      <c r="AY1524" s="52"/>
      <c r="AZ1524" s="52"/>
      <c r="BA1524" s="52"/>
      <c r="BB1524" s="52"/>
      <c r="BC1524" s="52"/>
      <c r="BD1524" s="52"/>
      <c r="BE1524" s="52"/>
      <c r="BF1524" s="52"/>
      <c r="BG1524" s="52"/>
      <c r="BH1524" s="52"/>
    </row>
    <row r="1525" spans="1:60" outlineLevel="1" x14ac:dyDescent="0.2">
      <c r="A1525" s="31"/>
      <c r="B1525" s="32"/>
      <c r="C1525" s="230" t="s">
        <v>1166</v>
      </c>
      <c r="D1525" s="33"/>
      <c r="E1525" s="34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52"/>
      <c r="Z1525" s="52"/>
      <c r="AA1525" s="52"/>
      <c r="AB1525" s="52"/>
      <c r="AC1525" s="52"/>
      <c r="AD1525" s="52"/>
      <c r="AE1525" s="52"/>
      <c r="AF1525" s="52"/>
      <c r="AG1525" s="52" t="s">
        <v>358</v>
      </c>
      <c r="AH1525" s="52">
        <v>0</v>
      </c>
      <c r="AI1525" s="52"/>
      <c r="AJ1525" s="52"/>
      <c r="AK1525" s="52"/>
      <c r="AL1525" s="52"/>
      <c r="AM1525" s="52"/>
      <c r="AN1525" s="52"/>
      <c r="AO1525" s="52"/>
      <c r="AP1525" s="52"/>
      <c r="AQ1525" s="52"/>
      <c r="AR1525" s="52"/>
      <c r="AS1525" s="52"/>
      <c r="AT1525" s="52"/>
      <c r="AU1525" s="52"/>
      <c r="AV1525" s="52"/>
      <c r="AW1525" s="52"/>
      <c r="AX1525" s="52"/>
      <c r="AY1525" s="52"/>
      <c r="AZ1525" s="52"/>
      <c r="BA1525" s="52"/>
      <c r="BB1525" s="52"/>
      <c r="BC1525" s="52"/>
      <c r="BD1525" s="52"/>
      <c r="BE1525" s="52"/>
      <c r="BF1525" s="52"/>
      <c r="BG1525" s="52"/>
      <c r="BH1525" s="52"/>
    </row>
    <row r="1526" spans="1:60" outlineLevel="1" x14ac:dyDescent="0.2">
      <c r="A1526" s="31"/>
      <c r="B1526" s="32"/>
      <c r="C1526" s="230" t="s">
        <v>1457</v>
      </c>
      <c r="D1526" s="33"/>
      <c r="E1526" s="34">
        <v>1</v>
      </c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52"/>
      <c r="Z1526" s="52"/>
      <c r="AA1526" s="52"/>
      <c r="AB1526" s="52"/>
      <c r="AC1526" s="52"/>
      <c r="AD1526" s="52"/>
      <c r="AE1526" s="52"/>
      <c r="AF1526" s="52"/>
      <c r="AG1526" s="52" t="s">
        <v>358</v>
      </c>
      <c r="AH1526" s="52">
        <v>0</v>
      </c>
      <c r="AI1526" s="52"/>
      <c r="AJ1526" s="52"/>
      <c r="AK1526" s="52"/>
      <c r="AL1526" s="52"/>
      <c r="AM1526" s="52"/>
      <c r="AN1526" s="52"/>
      <c r="AO1526" s="52"/>
      <c r="AP1526" s="52"/>
      <c r="AQ1526" s="52"/>
      <c r="AR1526" s="52"/>
      <c r="AS1526" s="52"/>
      <c r="AT1526" s="52"/>
      <c r="AU1526" s="52"/>
      <c r="AV1526" s="52"/>
      <c r="AW1526" s="52"/>
      <c r="AX1526" s="52"/>
      <c r="AY1526" s="52"/>
      <c r="AZ1526" s="52"/>
      <c r="BA1526" s="52"/>
      <c r="BB1526" s="52"/>
      <c r="BC1526" s="52"/>
      <c r="BD1526" s="52"/>
      <c r="BE1526" s="52"/>
      <c r="BF1526" s="52"/>
      <c r="BG1526" s="52"/>
      <c r="BH1526" s="52"/>
    </row>
    <row r="1527" spans="1:60" outlineLevel="1" x14ac:dyDescent="0.2">
      <c r="A1527" s="31"/>
      <c r="B1527" s="32"/>
      <c r="C1527" s="230" t="s">
        <v>1458</v>
      </c>
      <c r="D1527" s="33"/>
      <c r="E1527" s="34">
        <v>1</v>
      </c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52"/>
      <c r="Z1527" s="52"/>
      <c r="AA1527" s="52"/>
      <c r="AB1527" s="52"/>
      <c r="AC1527" s="52"/>
      <c r="AD1527" s="52"/>
      <c r="AE1527" s="52"/>
      <c r="AF1527" s="52"/>
      <c r="AG1527" s="52" t="s">
        <v>358</v>
      </c>
      <c r="AH1527" s="52">
        <v>0</v>
      </c>
      <c r="AI1527" s="52"/>
      <c r="AJ1527" s="52"/>
      <c r="AK1527" s="52"/>
      <c r="AL1527" s="52"/>
      <c r="AM1527" s="52"/>
      <c r="AN1527" s="52"/>
      <c r="AO1527" s="52"/>
      <c r="AP1527" s="52"/>
      <c r="AQ1527" s="52"/>
      <c r="AR1527" s="52"/>
      <c r="AS1527" s="52"/>
      <c r="AT1527" s="52"/>
      <c r="AU1527" s="52"/>
      <c r="AV1527" s="52"/>
      <c r="AW1527" s="52"/>
      <c r="AX1527" s="52"/>
      <c r="AY1527" s="52"/>
      <c r="AZ1527" s="52"/>
      <c r="BA1527" s="52"/>
      <c r="BB1527" s="52"/>
      <c r="BC1527" s="52"/>
      <c r="BD1527" s="52"/>
      <c r="BE1527" s="52"/>
      <c r="BF1527" s="52"/>
      <c r="BG1527" s="52"/>
      <c r="BH1527" s="52"/>
    </row>
    <row r="1528" spans="1:60" outlineLevel="1" x14ac:dyDescent="0.2">
      <c r="A1528" s="24">
        <v>183</v>
      </c>
      <c r="B1528" s="25" t="s">
        <v>1459</v>
      </c>
      <c r="C1528" s="26" t="s">
        <v>1460</v>
      </c>
      <c r="D1528" s="27" t="s">
        <v>640</v>
      </c>
      <c r="E1528" s="28">
        <v>1</v>
      </c>
      <c r="F1528" s="29"/>
      <c r="G1528" s="30">
        <f>ROUND(E1528*F1528,2)</f>
        <v>0</v>
      </c>
      <c r="H1528" s="29"/>
      <c r="I1528" s="30">
        <f>ROUND(E1528*H1528,2)</f>
        <v>0</v>
      </c>
      <c r="J1528" s="29"/>
      <c r="K1528" s="30">
        <f>ROUND(E1528*J1528,2)</f>
        <v>0</v>
      </c>
      <c r="L1528" s="30">
        <v>21</v>
      </c>
      <c r="M1528" s="30">
        <f>G1528*(1+L1528/100)</f>
        <v>0</v>
      </c>
      <c r="N1528" s="30">
        <v>0</v>
      </c>
      <c r="O1528" s="30">
        <f>ROUND(E1528*N1528,2)</f>
        <v>0</v>
      </c>
      <c r="P1528" s="30">
        <v>0</v>
      </c>
      <c r="Q1528" s="30">
        <f>ROUND(E1528*P1528,2)</f>
        <v>0</v>
      </c>
      <c r="R1528" s="30"/>
      <c r="S1528" s="30" t="s">
        <v>587</v>
      </c>
      <c r="T1528" s="49" t="s">
        <v>330</v>
      </c>
      <c r="U1528" s="35">
        <v>0</v>
      </c>
      <c r="V1528" s="35">
        <f>ROUND(E1528*U1528,2)</f>
        <v>0</v>
      </c>
      <c r="W1528" s="35"/>
      <c r="X1528" s="50"/>
      <c r="Y1528" s="52"/>
      <c r="Z1528" s="52"/>
      <c r="AA1528" s="52"/>
      <c r="AB1528" s="52"/>
      <c r="AC1528" s="52"/>
      <c r="AD1528" s="52"/>
      <c r="AE1528" s="52"/>
      <c r="AF1528" s="52"/>
      <c r="AG1528" s="52" t="s">
        <v>354</v>
      </c>
      <c r="AH1528" s="52"/>
      <c r="AI1528" s="52"/>
      <c r="AJ1528" s="52"/>
      <c r="AK1528" s="52"/>
      <c r="AL1528" s="52"/>
      <c r="AM1528" s="52"/>
      <c r="AN1528" s="52"/>
      <c r="AO1528" s="52"/>
      <c r="AP1528" s="52"/>
      <c r="AQ1528" s="52"/>
      <c r="AR1528" s="52"/>
      <c r="AS1528" s="52"/>
      <c r="AT1528" s="52"/>
      <c r="AU1528" s="52"/>
      <c r="AV1528" s="52"/>
      <c r="AW1528" s="52"/>
      <c r="AX1528" s="52"/>
      <c r="AY1528" s="52"/>
      <c r="AZ1528" s="52"/>
      <c r="BA1528" s="52"/>
      <c r="BB1528" s="52"/>
      <c r="BC1528" s="52"/>
      <c r="BD1528" s="52"/>
      <c r="BE1528" s="52"/>
      <c r="BF1528" s="52"/>
      <c r="BG1528" s="52"/>
      <c r="BH1528" s="52"/>
    </row>
    <row r="1529" spans="1:60" outlineLevel="1" x14ac:dyDescent="0.2">
      <c r="A1529" s="31"/>
      <c r="B1529" s="32"/>
      <c r="C1529" s="292" t="s">
        <v>1461</v>
      </c>
      <c r="D1529" s="293"/>
      <c r="E1529" s="293"/>
      <c r="F1529" s="293"/>
      <c r="G1529" s="293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52"/>
      <c r="Z1529" s="52"/>
      <c r="AA1529" s="52"/>
      <c r="AB1529" s="52"/>
      <c r="AC1529" s="52"/>
      <c r="AD1529" s="52"/>
      <c r="AE1529" s="52"/>
      <c r="AF1529" s="52"/>
      <c r="AG1529" s="52" t="s">
        <v>642</v>
      </c>
      <c r="AH1529" s="52"/>
      <c r="AI1529" s="52"/>
      <c r="AJ1529" s="52"/>
      <c r="AK1529" s="52"/>
      <c r="AL1529" s="52"/>
      <c r="AM1529" s="52"/>
      <c r="AN1529" s="52"/>
      <c r="AO1529" s="52"/>
      <c r="AP1529" s="52"/>
      <c r="AQ1529" s="52"/>
      <c r="AR1529" s="52"/>
      <c r="AS1529" s="52"/>
      <c r="AT1529" s="52"/>
      <c r="AU1529" s="52"/>
      <c r="AV1529" s="52"/>
      <c r="AW1529" s="52"/>
      <c r="AX1529" s="52"/>
      <c r="AY1529" s="52"/>
      <c r="AZ1529" s="52"/>
      <c r="BA1529" s="52"/>
      <c r="BB1529" s="52"/>
      <c r="BC1529" s="52"/>
      <c r="BD1529" s="52"/>
      <c r="BE1529" s="52"/>
      <c r="BF1529" s="52"/>
      <c r="BG1529" s="52"/>
      <c r="BH1529" s="52"/>
    </row>
    <row r="1530" spans="1:60" outlineLevel="1" x14ac:dyDescent="0.2">
      <c r="A1530" s="31"/>
      <c r="B1530" s="32"/>
      <c r="C1530" s="294" t="s">
        <v>1443</v>
      </c>
      <c r="D1530" s="295"/>
      <c r="E1530" s="295"/>
      <c r="F1530" s="295"/>
      <c r="G1530" s="29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52"/>
      <c r="Z1530" s="52"/>
      <c r="AA1530" s="52"/>
      <c r="AB1530" s="52"/>
      <c r="AC1530" s="52"/>
      <c r="AD1530" s="52"/>
      <c r="AE1530" s="52"/>
      <c r="AF1530" s="52"/>
      <c r="AG1530" s="52" t="s">
        <v>642</v>
      </c>
      <c r="AH1530" s="52"/>
      <c r="AI1530" s="52"/>
      <c r="AJ1530" s="52"/>
      <c r="AK1530" s="52"/>
      <c r="AL1530" s="52"/>
      <c r="AM1530" s="52"/>
      <c r="AN1530" s="52"/>
      <c r="AO1530" s="52"/>
      <c r="AP1530" s="52"/>
      <c r="AQ1530" s="52"/>
      <c r="AR1530" s="52"/>
      <c r="AS1530" s="52"/>
      <c r="AT1530" s="52"/>
      <c r="AU1530" s="52"/>
      <c r="AV1530" s="52"/>
      <c r="AW1530" s="52"/>
      <c r="AX1530" s="52"/>
      <c r="AY1530" s="52"/>
      <c r="AZ1530" s="52"/>
      <c r="BA1530" s="52"/>
      <c r="BB1530" s="52"/>
      <c r="BC1530" s="52"/>
      <c r="BD1530" s="52"/>
      <c r="BE1530" s="52"/>
      <c r="BF1530" s="52"/>
      <c r="BG1530" s="52"/>
      <c r="BH1530" s="52"/>
    </row>
    <row r="1531" spans="1:60" outlineLevel="1" x14ac:dyDescent="0.2">
      <c r="A1531" s="31"/>
      <c r="B1531" s="32"/>
      <c r="C1531" s="294" t="s">
        <v>796</v>
      </c>
      <c r="D1531" s="295"/>
      <c r="E1531" s="295"/>
      <c r="F1531" s="295"/>
      <c r="G1531" s="29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52"/>
      <c r="Z1531" s="52"/>
      <c r="AA1531" s="52"/>
      <c r="AB1531" s="52"/>
      <c r="AC1531" s="52"/>
      <c r="AD1531" s="52"/>
      <c r="AE1531" s="52"/>
      <c r="AF1531" s="52"/>
      <c r="AG1531" s="52" t="s">
        <v>642</v>
      </c>
      <c r="AH1531" s="52"/>
      <c r="AI1531" s="52"/>
      <c r="AJ1531" s="52"/>
      <c r="AK1531" s="52"/>
      <c r="AL1531" s="52"/>
      <c r="AM1531" s="52"/>
      <c r="AN1531" s="52"/>
      <c r="AO1531" s="52"/>
      <c r="AP1531" s="52"/>
      <c r="AQ1531" s="52"/>
      <c r="AR1531" s="52"/>
      <c r="AS1531" s="52"/>
      <c r="AT1531" s="52"/>
      <c r="AU1531" s="52"/>
      <c r="AV1531" s="52"/>
      <c r="AW1531" s="52"/>
      <c r="AX1531" s="52"/>
      <c r="AY1531" s="52"/>
      <c r="AZ1531" s="52"/>
      <c r="BA1531" s="52"/>
      <c r="BB1531" s="52"/>
      <c r="BC1531" s="52"/>
      <c r="BD1531" s="52"/>
      <c r="BE1531" s="52"/>
      <c r="BF1531" s="52"/>
      <c r="BG1531" s="52"/>
      <c r="BH1531" s="52"/>
    </row>
    <row r="1532" spans="1:60" outlineLevel="1" x14ac:dyDescent="0.2">
      <c r="A1532" s="31"/>
      <c r="B1532" s="32"/>
      <c r="C1532" s="294" t="s">
        <v>742</v>
      </c>
      <c r="D1532" s="295"/>
      <c r="E1532" s="295"/>
      <c r="F1532" s="295"/>
      <c r="G1532" s="29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/>
      <c r="W1532" s="35"/>
      <c r="X1532" s="35"/>
      <c r="Y1532" s="52"/>
      <c r="Z1532" s="52"/>
      <c r="AA1532" s="52"/>
      <c r="AB1532" s="52"/>
      <c r="AC1532" s="52"/>
      <c r="AD1532" s="52"/>
      <c r="AE1532" s="52"/>
      <c r="AF1532" s="52"/>
      <c r="AG1532" s="52" t="s">
        <v>642</v>
      </c>
      <c r="AH1532" s="52"/>
      <c r="AI1532" s="52"/>
      <c r="AJ1532" s="52"/>
      <c r="AK1532" s="52"/>
      <c r="AL1532" s="52"/>
      <c r="AM1532" s="52"/>
      <c r="AN1532" s="52"/>
      <c r="AO1532" s="52"/>
      <c r="AP1532" s="52"/>
      <c r="AQ1532" s="52"/>
      <c r="AR1532" s="52"/>
      <c r="AS1532" s="52"/>
      <c r="AT1532" s="52"/>
      <c r="AU1532" s="52"/>
      <c r="AV1532" s="52"/>
      <c r="AW1532" s="52"/>
      <c r="AX1532" s="52"/>
      <c r="AY1532" s="52"/>
      <c r="AZ1532" s="52"/>
      <c r="BA1532" s="52"/>
      <c r="BB1532" s="52"/>
      <c r="BC1532" s="52"/>
      <c r="BD1532" s="52"/>
      <c r="BE1532" s="52"/>
      <c r="BF1532" s="52"/>
      <c r="BG1532" s="52"/>
      <c r="BH1532" s="52"/>
    </row>
    <row r="1533" spans="1:60" outlineLevel="1" x14ac:dyDescent="0.2">
      <c r="A1533" s="31"/>
      <c r="B1533" s="32"/>
      <c r="C1533" s="294" t="s">
        <v>1444</v>
      </c>
      <c r="D1533" s="295"/>
      <c r="E1533" s="295"/>
      <c r="F1533" s="295"/>
      <c r="G1533" s="29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/>
      <c r="V1533" s="35"/>
      <c r="W1533" s="35"/>
      <c r="X1533" s="35"/>
      <c r="Y1533" s="52"/>
      <c r="Z1533" s="52"/>
      <c r="AA1533" s="52"/>
      <c r="AB1533" s="52"/>
      <c r="AC1533" s="52"/>
      <c r="AD1533" s="52"/>
      <c r="AE1533" s="52"/>
      <c r="AF1533" s="52"/>
      <c r="AG1533" s="52" t="s">
        <v>642</v>
      </c>
      <c r="AH1533" s="52"/>
      <c r="AI1533" s="52"/>
      <c r="AJ1533" s="52"/>
      <c r="AK1533" s="52"/>
      <c r="AL1533" s="52"/>
      <c r="AM1533" s="52"/>
      <c r="AN1533" s="52"/>
      <c r="AO1533" s="52"/>
      <c r="AP1533" s="52"/>
      <c r="AQ1533" s="52"/>
      <c r="AR1533" s="52"/>
      <c r="AS1533" s="52"/>
      <c r="AT1533" s="52"/>
      <c r="AU1533" s="52"/>
      <c r="AV1533" s="52"/>
      <c r="AW1533" s="52"/>
      <c r="AX1533" s="52"/>
      <c r="AY1533" s="52"/>
      <c r="AZ1533" s="52"/>
      <c r="BA1533" s="52"/>
      <c r="BB1533" s="52"/>
      <c r="BC1533" s="52"/>
      <c r="BD1533" s="52"/>
      <c r="BE1533" s="52"/>
      <c r="BF1533" s="52"/>
      <c r="BG1533" s="52"/>
      <c r="BH1533" s="52"/>
    </row>
    <row r="1534" spans="1:60" outlineLevel="1" x14ac:dyDescent="0.2">
      <c r="A1534" s="31"/>
      <c r="B1534" s="32"/>
      <c r="C1534" s="294" t="s">
        <v>1462</v>
      </c>
      <c r="D1534" s="295"/>
      <c r="E1534" s="295"/>
      <c r="F1534" s="295"/>
      <c r="G1534" s="29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52"/>
      <c r="Z1534" s="52"/>
      <c r="AA1534" s="52"/>
      <c r="AB1534" s="52"/>
      <c r="AC1534" s="52"/>
      <c r="AD1534" s="52"/>
      <c r="AE1534" s="52"/>
      <c r="AF1534" s="52"/>
      <c r="AG1534" s="52" t="s">
        <v>642</v>
      </c>
      <c r="AH1534" s="52"/>
      <c r="AI1534" s="52"/>
      <c r="AJ1534" s="52"/>
      <c r="AK1534" s="52"/>
      <c r="AL1534" s="52"/>
      <c r="AM1534" s="52"/>
      <c r="AN1534" s="52"/>
      <c r="AO1534" s="52"/>
      <c r="AP1534" s="52"/>
      <c r="AQ1534" s="52"/>
      <c r="AR1534" s="52"/>
      <c r="AS1534" s="52"/>
      <c r="AT1534" s="52"/>
      <c r="AU1534" s="52"/>
      <c r="AV1534" s="52"/>
      <c r="AW1534" s="52"/>
      <c r="AX1534" s="52"/>
      <c r="AY1534" s="52"/>
      <c r="AZ1534" s="52"/>
      <c r="BA1534" s="52"/>
      <c r="BB1534" s="52"/>
      <c r="BC1534" s="52"/>
      <c r="BD1534" s="52"/>
      <c r="BE1534" s="52"/>
      <c r="BF1534" s="52"/>
      <c r="BG1534" s="52"/>
      <c r="BH1534" s="52"/>
    </row>
    <row r="1535" spans="1:60" outlineLevel="1" x14ac:dyDescent="0.2">
      <c r="A1535" s="31"/>
      <c r="B1535" s="32"/>
      <c r="C1535" s="294" t="s">
        <v>798</v>
      </c>
      <c r="D1535" s="295"/>
      <c r="E1535" s="295"/>
      <c r="F1535" s="295"/>
      <c r="G1535" s="29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52"/>
      <c r="Z1535" s="52"/>
      <c r="AA1535" s="52"/>
      <c r="AB1535" s="52"/>
      <c r="AC1535" s="52"/>
      <c r="AD1535" s="52"/>
      <c r="AE1535" s="52"/>
      <c r="AF1535" s="52"/>
      <c r="AG1535" s="52" t="s">
        <v>642</v>
      </c>
      <c r="AH1535" s="52"/>
      <c r="AI1535" s="52"/>
      <c r="AJ1535" s="52"/>
      <c r="AK1535" s="52"/>
      <c r="AL1535" s="52"/>
      <c r="AM1535" s="52"/>
      <c r="AN1535" s="52"/>
      <c r="AO1535" s="52"/>
      <c r="AP1535" s="52"/>
      <c r="AQ1535" s="52"/>
      <c r="AR1535" s="52"/>
      <c r="AS1535" s="52"/>
      <c r="AT1535" s="52"/>
      <c r="AU1535" s="52"/>
      <c r="AV1535" s="52"/>
      <c r="AW1535" s="52"/>
      <c r="AX1535" s="52"/>
      <c r="AY1535" s="52"/>
      <c r="AZ1535" s="52"/>
      <c r="BA1535" s="52"/>
      <c r="BB1535" s="52"/>
      <c r="BC1535" s="52"/>
      <c r="BD1535" s="52"/>
      <c r="BE1535" s="52"/>
      <c r="BF1535" s="52"/>
      <c r="BG1535" s="52"/>
      <c r="BH1535" s="52"/>
    </row>
    <row r="1536" spans="1:60" outlineLevel="1" x14ac:dyDescent="0.2">
      <c r="A1536" s="31"/>
      <c r="B1536" s="32"/>
      <c r="C1536" s="294" t="s">
        <v>1463</v>
      </c>
      <c r="D1536" s="295"/>
      <c r="E1536" s="295"/>
      <c r="F1536" s="295"/>
      <c r="G1536" s="29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35"/>
      <c r="S1536" s="35"/>
      <c r="T1536" s="35"/>
      <c r="U1536" s="35"/>
      <c r="V1536" s="35"/>
      <c r="W1536" s="35"/>
      <c r="X1536" s="35"/>
      <c r="Y1536" s="52"/>
      <c r="Z1536" s="52"/>
      <c r="AA1536" s="52"/>
      <c r="AB1536" s="52"/>
      <c r="AC1536" s="52"/>
      <c r="AD1536" s="52"/>
      <c r="AE1536" s="52"/>
      <c r="AF1536" s="52"/>
      <c r="AG1536" s="52" t="s">
        <v>642</v>
      </c>
      <c r="AH1536" s="52"/>
      <c r="AI1536" s="52"/>
      <c r="AJ1536" s="52"/>
      <c r="AK1536" s="52"/>
      <c r="AL1536" s="52"/>
      <c r="AM1536" s="52"/>
      <c r="AN1536" s="52"/>
      <c r="AO1536" s="52"/>
      <c r="AP1536" s="52"/>
      <c r="AQ1536" s="52"/>
      <c r="AR1536" s="52"/>
      <c r="AS1536" s="52"/>
      <c r="AT1536" s="52"/>
      <c r="AU1536" s="52"/>
      <c r="AV1536" s="52"/>
      <c r="AW1536" s="52"/>
      <c r="AX1536" s="52"/>
      <c r="AY1536" s="52"/>
      <c r="AZ1536" s="52"/>
      <c r="BA1536" s="52"/>
      <c r="BB1536" s="52"/>
      <c r="BC1536" s="52"/>
      <c r="BD1536" s="52"/>
      <c r="BE1536" s="52"/>
      <c r="BF1536" s="52"/>
      <c r="BG1536" s="52"/>
      <c r="BH1536" s="52"/>
    </row>
    <row r="1537" spans="1:60" outlineLevel="1" x14ac:dyDescent="0.2">
      <c r="A1537" s="31"/>
      <c r="B1537" s="32"/>
      <c r="C1537" s="294" t="s">
        <v>1464</v>
      </c>
      <c r="D1537" s="295"/>
      <c r="E1537" s="295"/>
      <c r="F1537" s="295"/>
      <c r="G1537" s="29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52"/>
      <c r="Z1537" s="52"/>
      <c r="AA1537" s="52"/>
      <c r="AB1537" s="52"/>
      <c r="AC1537" s="52"/>
      <c r="AD1537" s="52"/>
      <c r="AE1537" s="52"/>
      <c r="AF1537" s="52"/>
      <c r="AG1537" s="52" t="s">
        <v>642</v>
      </c>
      <c r="AH1537" s="52"/>
      <c r="AI1537" s="52"/>
      <c r="AJ1537" s="52"/>
      <c r="AK1537" s="52"/>
      <c r="AL1537" s="52"/>
      <c r="AM1537" s="52"/>
      <c r="AN1537" s="52"/>
      <c r="AO1537" s="52"/>
      <c r="AP1537" s="52"/>
      <c r="AQ1537" s="52"/>
      <c r="AR1537" s="52"/>
      <c r="AS1537" s="52"/>
      <c r="AT1537" s="52"/>
      <c r="AU1537" s="52"/>
      <c r="AV1537" s="52"/>
      <c r="AW1537" s="52"/>
      <c r="AX1537" s="52"/>
      <c r="AY1537" s="52"/>
      <c r="AZ1537" s="52"/>
      <c r="BA1537" s="52"/>
      <c r="BB1537" s="52"/>
      <c r="BC1537" s="52"/>
      <c r="BD1537" s="52"/>
      <c r="BE1537" s="52"/>
      <c r="BF1537" s="52"/>
      <c r="BG1537" s="52"/>
      <c r="BH1537" s="52"/>
    </row>
    <row r="1538" spans="1:60" outlineLevel="1" x14ac:dyDescent="0.2">
      <c r="A1538" s="31"/>
      <c r="B1538" s="32"/>
      <c r="C1538" s="294" t="s">
        <v>1448</v>
      </c>
      <c r="D1538" s="295"/>
      <c r="E1538" s="295"/>
      <c r="F1538" s="295"/>
      <c r="G1538" s="29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52"/>
      <c r="Z1538" s="52"/>
      <c r="AA1538" s="52"/>
      <c r="AB1538" s="52"/>
      <c r="AC1538" s="52"/>
      <c r="AD1538" s="52"/>
      <c r="AE1538" s="52"/>
      <c r="AF1538" s="52"/>
      <c r="AG1538" s="52" t="s">
        <v>642</v>
      </c>
      <c r="AH1538" s="52"/>
      <c r="AI1538" s="52"/>
      <c r="AJ1538" s="52"/>
      <c r="AK1538" s="52"/>
      <c r="AL1538" s="52"/>
      <c r="AM1538" s="52"/>
      <c r="AN1538" s="52"/>
      <c r="AO1538" s="52"/>
      <c r="AP1538" s="52"/>
      <c r="AQ1538" s="52"/>
      <c r="AR1538" s="52"/>
      <c r="AS1538" s="52"/>
      <c r="AT1538" s="52"/>
      <c r="AU1538" s="52"/>
      <c r="AV1538" s="52"/>
      <c r="AW1538" s="52"/>
      <c r="AX1538" s="52"/>
      <c r="AY1538" s="52"/>
      <c r="AZ1538" s="52"/>
      <c r="BA1538" s="52"/>
      <c r="BB1538" s="52"/>
      <c r="BC1538" s="52"/>
      <c r="BD1538" s="52"/>
      <c r="BE1538" s="52"/>
      <c r="BF1538" s="52"/>
      <c r="BG1538" s="52"/>
      <c r="BH1538" s="52"/>
    </row>
    <row r="1539" spans="1:60" outlineLevel="1" x14ac:dyDescent="0.2">
      <c r="A1539" s="31"/>
      <c r="B1539" s="32"/>
      <c r="C1539" s="294" t="s">
        <v>1449</v>
      </c>
      <c r="D1539" s="295"/>
      <c r="E1539" s="295"/>
      <c r="F1539" s="295"/>
      <c r="G1539" s="29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52"/>
      <c r="Z1539" s="52"/>
      <c r="AA1539" s="52"/>
      <c r="AB1539" s="52"/>
      <c r="AC1539" s="52"/>
      <c r="AD1539" s="52"/>
      <c r="AE1539" s="52"/>
      <c r="AF1539" s="52"/>
      <c r="AG1539" s="52" t="s">
        <v>642</v>
      </c>
      <c r="AH1539" s="52"/>
      <c r="AI1539" s="52"/>
      <c r="AJ1539" s="52"/>
      <c r="AK1539" s="52"/>
      <c r="AL1539" s="52"/>
      <c r="AM1539" s="52"/>
      <c r="AN1539" s="52"/>
      <c r="AO1539" s="52"/>
      <c r="AP1539" s="52"/>
      <c r="AQ1539" s="52"/>
      <c r="AR1539" s="52"/>
      <c r="AS1539" s="52"/>
      <c r="AT1539" s="52"/>
      <c r="AU1539" s="52"/>
      <c r="AV1539" s="52"/>
      <c r="AW1539" s="52"/>
      <c r="AX1539" s="52"/>
      <c r="AY1539" s="52"/>
      <c r="AZ1539" s="52"/>
      <c r="BA1539" s="52"/>
      <c r="BB1539" s="52"/>
      <c r="BC1539" s="52"/>
      <c r="BD1539" s="52"/>
      <c r="BE1539" s="52"/>
      <c r="BF1539" s="52"/>
      <c r="BG1539" s="52"/>
      <c r="BH1539" s="52"/>
    </row>
    <row r="1540" spans="1:60" outlineLevel="1" x14ac:dyDescent="0.2">
      <c r="A1540" s="31"/>
      <c r="B1540" s="32"/>
      <c r="C1540" s="294" t="s">
        <v>788</v>
      </c>
      <c r="D1540" s="295"/>
      <c r="E1540" s="295"/>
      <c r="F1540" s="295"/>
      <c r="G1540" s="29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  <c r="R1540" s="35"/>
      <c r="S1540" s="35"/>
      <c r="T1540" s="35"/>
      <c r="U1540" s="35"/>
      <c r="V1540" s="35"/>
      <c r="W1540" s="35"/>
      <c r="X1540" s="35"/>
      <c r="Y1540" s="52"/>
      <c r="Z1540" s="52"/>
      <c r="AA1540" s="52"/>
      <c r="AB1540" s="52"/>
      <c r="AC1540" s="52"/>
      <c r="AD1540" s="52"/>
      <c r="AE1540" s="52"/>
      <c r="AF1540" s="52"/>
      <c r="AG1540" s="52" t="s">
        <v>642</v>
      </c>
      <c r="AH1540" s="52"/>
      <c r="AI1540" s="52"/>
      <c r="AJ1540" s="52"/>
      <c r="AK1540" s="52"/>
      <c r="AL1540" s="52"/>
      <c r="AM1540" s="52"/>
      <c r="AN1540" s="52"/>
      <c r="AO1540" s="52"/>
      <c r="AP1540" s="52"/>
      <c r="AQ1540" s="52"/>
      <c r="AR1540" s="52"/>
      <c r="AS1540" s="52"/>
      <c r="AT1540" s="52"/>
      <c r="AU1540" s="52"/>
      <c r="AV1540" s="52"/>
      <c r="AW1540" s="52"/>
      <c r="AX1540" s="52"/>
      <c r="AY1540" s="52"/>
      <c r="AZ1540" s="52"/>
      <c r="BA1540" s="52"/>
      <c r="BB1540" s="52"/>
      <c r="BC1540" s="52"/>
      <c r="BD1540" s="52"/>
      <c r="BE1540" s="52"/>
      <c r="BF1540" s="52"/>
      <c r="BG1540" s="52"/>
      <c r="BH1540" s="52"/>
    </row>
    <row r="1541" spans="1:60" outlineLevel="1" x14ac:dyDescent="0.2">
      <c r="A1541" s="31"/>
      <c r="B1541" s="32"/>
      <c r="C1541" s="294" t="s">
        <v>1450</v>
      </c>
      <c r="D1541" s="295"/>
      <c r="E1541" s="295"/>
      <c r="F1541" s="295"/>
      <c r="G1541" s="29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  <c r="R1541" s="35"/>
      <c r="S1541" s="35"/>
      <c r="T1541" s="35"/>
      <c r="U1541" s="35"/>
      <c r="V1541" s="35"/>
      <c r="W1541" s="35"/>
      <c r="X1541" s="35"/>
      <c r="Y1541" s="52"/>
      <c r="Z1541" s="52"/>
      <c r="AA1541" s="52"/>
      <c r="AB1541" s="52"/>
      <c r="AC1541" s="52"/>
      <c r="AD1541" s="52"/>
      <c r="AE1541" s="52"/>
      <c r="AF1541" s="52"/>
      <c r="AG1541" s="52" t="s">
        <v>642</v>
      </c>
      <c r="AH1541" s="52"/>
      <c r="AI1541" s="52"/>
      <c r="AJ1541" s="52"/>
      <c r="AK1541" s="52"/>
      <c r="AL1541" s="52"/>
      <c r="AM1541" s="52"/>
      <c r="AN1541" s="52"/>
      <c r="AO1541" s="52"/>
      <c r="AP1541" s="52"/>
      <c r="AQ1541" s="52"/>
      <c r="AR1541" s="52"/>
      <c r="AS1541" s="52"/>
      <c r="AT1541" s="52"/>
      <c r="AU1541" s="52"/>
      <c r="AV1541" s="52"/>
      <c r="AW1541" s="52"/>
      <c r="AX1541" s="52"/>
      <c r="AY1541" s="52"/>
      <c r="AZ1541" s="52"/>
      <c r="BA1541" s="52"/>
      <c r="BB1541" s="52"/>
      <c r="BC1541" s="52"/>
      <c r="BD1541" s="52"/>
      <c r="BE1541" s="52"/>
      <c r="BF1541" s="52"/>
      <c r="BG1541" s="52"/>
      <c r="BH1541" s="52"/>
    </row>
    <row r="1542" spans="1:60" outlineLevel="1" x14ac:dyDescent="0.2">
      <c r="A1542" s="31"/>
      <c r="B1542" s="32"/>
      <c r="C1542" s="294" t="s">
        <v>1451</v>
      </c>
      <c r="D1542" s="295"/>
      <c r="E1542" s="295"/>
      <c r="F1542" s="295"/>
      <c r="G1542" s="29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5"/>
      <c r="X1542" s="35"/>
      <c r="Y1542" s="52"/>
      <c r="Z1542" s="52"/>
      <c r="AA1542" s="52"/>
      <c r="AB1542" s="52"/>
      <c r="AC1542" s="52"/>
      <c r="AD1542" s="52"/>
      <c r="AE1542" s="52"/>
      <c r="AF1542" s="52"/>
      <c r="AG1542" s="52" t="s">
        <v>642</v>
      </c>
      <c r="AH1542" s="52"/>
      <c r="AI1542" s="52"/>
      <c r="AJ1542" s="52"/>
      <c r="AK1542" s="52"/>
      <c r="AL1542" s="52"/>
      <c r="AM1542" s="52"/>
      <c r="AN1542" s="52"/>
      <c r="AO1542" s="52"/>
      <c r="AP1542" s="52"/>
      <c r="AQ1542" s="52"/>
      <c r="AR1542" s="52"/>
      <c r="AS1542" s="52"/>
      <c r="AT1542" s="52"/>
      <c r="AU1542" s="52"/>
      <c r="AV1542" s="52"/>
      <c r="AW1542" s="52"/>
      <c r="AX1542" s="52"/>
      <c r="AY1542" s="52"/>
      <c r="AZ1542" s="52"/>
      <c r="BA1542" s="52"/>
      <c r="BB1542" s="52"/>
      <c r="BC1542" s="52"/>
      <c r="BD1542" s="52"/>
      <c r="BE1542" s="52"/>
      <c r="BF1542" s="52"/>
      <c r="BG1542" s="52"/>
      <c r="BH1542" s="52"/>
    </row>
    <row r="1543" spans="1:60" outlineLevel="1" x14ac:dyDescent="0.2">
      <c r="A1543" s="31"/>
      <c r="B1543" s="32"/>
      <c r="C1543" s="294" t="s">
        <v>1452</v>
      </c>
      <c r="D1543" s="295"/>
      <c r="E1543" s="295"/>
      <c r="F1543" s="295"/>
      <c r="G1543" s="29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  <c r="R1543" s="35"/>
      <c r="S1543" s="35"/>
      <c r="T1543" s="35"/>
      <c r="U1543" s="35"/>
      <c r="V1543" s="35"/>
      <c r="W1543" s="35"/>
      <c r="X1543" s="35"/>
      <c r="Y1543" s="52"/>
      <c r="Z1543" s="52"/>
      <c r="AA1543" s="52"/>
      <c r="AB1543" s="52"/>
      <c r="AC1543" s="52"/>
      <c r="AD1543" s="52"/>
      <c r="AE1543" s="52"/>
      <c r="AF1543" s="52"/>
      <c r="AG1543" s="52" t="s">
        <v>642</v>
      </c>
      <c r="AH1543" s="52"/>
      <c r="AI1543" s="52"/>
      <c r="AJ1543" s="52"/>
      <c r="AK1543" s="52"/>
      <c r="AL1543" s="52"/>
      <c r="AM1543" s="52"/>
      <c r="AN1543" s="52"/>
      <c r="AO1543" s="52"/>
      <c r="AP1543" s="52"/>
      <c r="AQ1543" s="52"/>
      <c r="AR1543" s="52"/>
      <c r="AS1543" s="52"/>
      <c r="AT1543" s="52"/>
      <c r="AU1543" s="52"/>
      <c r="AV1543" s="52"/>
      <c r="AW1543" s="52"/>
      <c r="AX1543" s="52"/>
      <c r="AY1543" s="52"/>
      <c r="AZ1543" s="52"/>
      <c r="BA1543" s="52"/>
      <c r="BB1543" s="52"/>
      <c r="BC1543" s="52"/>
      <c r="BD1543" s="52"/>
      <c r="BE1543" s="52"/>
      <c r="BF1543" s="52"/>
      <c r="BG1543" s="52"/>
      <c r="BH1543" s="52"/>
    </row>
    <row r="1544" spans="1:60" outlineLevel="1" x14ac:dyDescent="0.2">
      <c r="A1544" s="31"/>
      <c r="B1544" s="32"/>
      <c r="C1544" s="294" t="s">
        <v>697</v>
      </c>
      <c r="D1544" s="295"/>
      <c r="E1544" s="295"/>
      <c r="F1544" s="295"/>
      <c r="G1544" s="29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52"/>
      <c r="Z1544" s="52"/>
      <c r="AA1544" s="52"/>
      <c r="AB1544" s="52"/>
      <c r="AC1544" s="52"/>
      <c r="AD1544" s="52"/>
      <c r="AE1544" s="52"/>
      <c r="AF1544" s="52"/>
      <c r="AG1544" s="52" t="s">
        <v>642</v>
      </c>
      <c r="AH1544" s="52"/>
      <c r="AI1544" s="52"/>
      <c r="AJ1544" s="52"/>
      <c r="AK1544" s="52"/>
      <c r="AL1544" s="52"/>
      <c r="AM1544" s="52"/>
      <c r="AN1544" s="52"/>
      <c r="AO1544" s="52"/>
      <c r="AP1544" s="52"/>
      <c r="AQ1544" s="52"/>
      <c r="AR1544" s="52"/>
      <c r="AS1544" s="52"/>
      <c r="AT1544" s="52"/>
      <c r="AU1544" s="52"/>
      <c r="AV1544" s="52"/>
      <c r="AW1544" s="52"/>
      <c r="AX1544" s="52"/>
      <c r="AY1544" s="52"/>
      <c r="AZ1544" s="52"/>
      <c r="BA1544" s="52"/>
      <c r="BB1544" s="52"/>
      <c r="BC1544" s="52"/>
      <c r="BD1544" s="52"/>
      <c r="BE1544" s="52"/>
      <c r="BF1544" s="52"/>
      <c r="BG1544" s="52"/>
      <c r="BH1544" s="52"/>
    </row>
    <row r="1545" spans="1:60" outlineLevel="1" x14ac:dyDescent="0.2">
      <c r="A1545" s="31"/>
      <c r="B1545" s="32"/>
      <c r="C1545" s="294" t="s">
        <v>698</v>
      </c>
      <c r="D1545" s="295"/>
      <c r="E1545" s="295"/>
      <c r="F1545" s="295"/>
      <c r="G1545" s="29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52"/>
      <c r="Z1545" s="52"/>
      <c r="AA1545" s="52"/>
      <c r="AB1545" s="52"/>
      <c r="AC1545" s="52"/>
      <c r="AD1545" s="52"/>
      <c r="AE1545" s="52"/>
      <c r="AF1545" s="52"/>
      <c r="AG1545" s="52" t="s">
        <v>642</v>
      </c>
      <c r="AH1545" s="52"/>
      <c r="AI1545" s="52"/>
      <c r="AJ1545" s="52"/>
      <c r="AK1545" s="52"/>
      <c r="AL1545" s="52"/>
      <c r="AM1545" s="52"/>
      <c r="AN1545" s="52"/>
      <c r="AO1545" s="52"/>
      <c r="AP1545" s="52"/>
      <c r="AQ1545" s="52"/>
      <c r="AR1545" s="52"/>
      <c r="AS1545" s="52"/>
      <c r="AT1545" s="52"/>
      <c r="AU1545" s="52"/>
      <c r="AV1545" s="52"/>
      <c r="AW1545" s="52"/>
      <c r="AX1545" s="52"/>
      <c r="AY1545" s="52"/>
      <c r="AZ1545" s="52"/>
      <c r="BA1545" s="52"/>
      <c r="BB1545" s="52"/>
      <c r="BC1545" s="52"/>
      <c r="BD1545" s="52"/>
      <c r="BE1545" s="52"/>
      <c r="BF1545" s="52"/>
      <c r="BG1545" s="52"/>
      <c r="BH1545" s="52"/>
    </row>
    <row r="1546" spans="1:60" outlineLevel="1" x14ac:dyDescent="0.2">
      <c r="A1546" s="31"/>
      <c r="B1546" s="32"/>
      <c r="C1546" s="294" t="s">
        <v>699</v>
      </c>
      <c r="D1546" s="295"/>
      <c r="E1546" s="295"/>
      <c r="F1546" s="295"/>
      <c r="G1546" s="29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52"/>
      <c r="Z1546" s="52"/>
      <c r="AA1546" s="52"/>
      <c r="AB1546" s="52"/>
      <c r="AC1546" s="52"/>
      <c r="AD1546" s="52"/>
      <c r="AE1546" s="52"/>
      <c r="AF1546" s="52"/>
      <c r="AG1546" s="52" t="s">
        <v>642</v>
      </c>
      <c r="AH1546" s="52"/>
      <c r="AI1546" s="52"/>
      <c r="AJ1546" s="52"/>
      <c r="AK1546" s="52"/>
      <c r="AL1546" s="52"/>
      <c r="AM1546" s="52"/>
      <c r="AN1546" s="52"/>
      <c r="AO1546" s="52"/>
      <c r="AP1546" s="52"/>
      <c r="AQ1546" s="52"/>
      <c r="AR1546" s="52"/>
      <c r="AS1546" s="52"/>
      <c r="AT1546" s="52"/>
      <c r="AU1546" s="52"/>
      <c r="AV1546" s="52"/>
      <c r="AW1546" s="52"/>
      <c r="AX1546" s="52"/>
      <c r="AY1546" s="52"/>
      <c r="AZ1546" s="52"/>
      <c r="BA1546" s="52"/>
      <c r="BB1546" s="52"/>
      <c r="BC1546" s="52"/>
      <c r="BD1546" s="52"/>
      <c r="BE1546" s="52"/>
      <c r="BF1546" s="52"/>
      <c r="BG1546" s="52"/>
      <c r="BH1546" s="52"/>
    </row>
    <row r="1547" spans="1:60" outlineLevel="1" x14ac:dyDescent="0.2">
      <c r="A1547" s="31"/>
      <c r="B1547" s="32"/>
      <c r="C1547" s="294" t="s">
        <v>700</v>
      </c>
      <c r="D1547" s="295"/>
      <c r="E1547" s="295"/>
      <c r="F1547" s="295"/>
      <c r="G1547" s="29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52"/>
      <c r="Z1547" s="52"/>
      <c r="AA1547" s="52"/>
      <c r="AB1547" s="52"/>
      <c r="AC1547" s="52"/>
      <c r="AD1547" s="52"/>
      <c r="AE1547" s="52"/>
      <c r="AF1547" s="52"/>
      <c r="AG1547" s="52" t="s">
        <v>642</v>
      </c>
      <c r="AH1547" s="52"/>
      <c r="AI1547" s="52"/>
      <c r="AJ1547" s="52"/>
      <c r="AK1547" s="52"/>
      <c r="AL1547" s="52"/>
      <c r="AM1547" s="52"/>
      <c r="AN1547" s="52"/>
      <c r="AO1547" s="52"/>
      <c r="AP1547" s="52"/>
      <c r="AQ1547" s="52"/>
      <c r="AR1547" s="52"/>
      <c r="AS1547" s="52"/>
      <c r="AT1547" s="52"/>
      <c r="AU1547" s="52"/>
      <c r="AV1547" s="52"/>
      <c r="AW1547" s="52"/>
      <c r="AX1547" s="52"/>
      <c r="AY1547" s="52"/>
      <c r="AZ1547" s="52"/>
      <c r="BA1547" s="52"/>
      <c r="BB1547" s="52"/>
      <c r="BC1547" s="52"/>
      <c r="BD1547" s="52"/>
      <c r="BE1547" s="52"/>
      <c r="BF1547" s="52"/>
      <c r="BG1547" s="52"/>
      <c r="BH1547" s="52"/>
    </row>
    <row r="1548" spans="1:60" outlineLevel="1" x14ac:dyDescent="0.2">
      <c r="A1548" s="31"/>
      <c r="B1548" s="32"/>
      <c r="C1548" s="230" t="s">
        <v>1166</v>
      </c>
      <c r="D1548" s="33"/>
      <c r="E1548" s="34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52"/>
      <c r="Z1548" s="52"/>
      <c r="AA1548" s="52"/>
      <c r="AB1548" s="52"/>
      <c r="AC1548" s="52"/>
      <c r="AD1548" s="52"/>
      <c r="AE1548" s="52"/>
      <c r="AF1548" s="52"/>
      <c r="AG1548" s="52" t="s">
        <v>358</v>
      </c>
      <c r="AH1548" s="52">
        <v>0</v>
      </c>
      <c r="AI1548" s="52"/>
      <c r="AJ1548" s="52"/>
      <c r="AK1548" s="52"/>
      <c r="AL1548" s="52"/>
      <c r="AM1548" s="52"/>
      <c r="AN1548" s="52"/>
      <c r="AO1548" s="52"/>
      <c r="AP1548" s="52"/>
      <c r="AQ1548" s="52"/>
      <c r="AR1548" s="52"/>
      <c r="AS1548" s="52"/>
      <c r="AT1548" s="52"/>
      <c r="AU1548" s="52"/>
      <c r="AV1548" s="52"/>
      <c r="AW1548" s="52"/>
      <c r="AX1548" s="52"/>
      <c r="AY1548" s="52"/>
      <c r="AZ1548" s="52"/>
      <c r="BA1548" s="52"/>
      <c r="BB1548" s="52"/>
      <c r="BC1548" s="52"/>
      <c r="BD1548" s="52"/>
      <c r="BE1548" s="52"/>
      <c r="BF1548" s="52"/>
      <c r="BG1548" s="52"/>
      <c r="BH1548" s="52"/>
    </row>
    <row r="1549" spans="1:60" outlineLevel="1" x14ac:dyDescent="0.2">
      <c r="A1549" s="31"/>
      <c r="B1549" s="32"/>
      <c r="C1549" s="230" t="s">
        <v>1465</v>
      </c>
      <c r="D1549" s="33"/>
      <c r="E1549" s="34">
        <v>1</v>
      </c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52"/>
      <c r="Z1549" s="52"/>
      <c r="AA1549" s="52"/>
      <c r="AB1549" s="52"/>
      <c r="AC1549" s="52"/>
      <c r="AD1549" s="52"/>
      <c r="AE1549" s="52"/>
      <c r="AF1549" s="52"/>
      <c r="AG1549" s="52" t="s">
        <v>358</v>
      </c>
      <c r="AH1549" s="52">
        <v>0</v>
      </c>
      <c r="AI1549" s="52"/>
      <c r="AJ1549" s="52"/>
      <c r="AK1549" s="52"/>
      <c r="AL1549" s="52"/>
      <c r="AM1549" s="52"/>
      <c r="AN1549" s="52"/>
      <c r="AO1549" s="52"/>
      <c r="AP1549" s="52"/>
      <c r="AQ1549" s="52"/>
      <c r="AR1549" s="52"/>
      <c r="AS1549" s="52"/>
      <c r="AT1549" s="52"/>
      <c r="AU1549" s="52"/>
      <c r="AV1549" s="52"/>
      <c r="AW1549" s="52"/>
      <c r="AX1549" s="52"/>
      <c r="AY1549" s="52"/>
      <c r="AZ1549" s="52"/>
      <c r="BA1549" s="52"/>
      <c r="BB1549" s="52"/>
      <c r="BC1549" s="52"/>
      <c r="BD1549" s="52"/>
      <c r="BE1549" s="52"/>
      <c r="BF1549" s="52"/>
      <c r="BG1549" s="52"/>
      <c r="BH1549" s="52"/>
    </row>
    <row r="1550" spans="1:60" outlineLevel="1" x14ac:dyDescent="0.2">
      <c r="A1550" s="24">
        <v>184</v>
      </c>
      <c r="B1550" s="25" t="s">
        <v>1466</v>
      </c>
      <c r="C1550" s="26" t="s">
        <v>1441</v>
      </c>
      <c r="D1550" s="27" t="s">
        <v>640</v>
      </c>
      <c r="E1550" s="28">
        <v>1</v>
      </c>
      <c r="F1550" s="29"/>
      <c r="G1550" s="30">
        <f>ROUND(E1550*F1550,2)</f>
        <v>0</v>
      </c>
      <c r="H1550" s="29"/>
      <c r="I1550" s="30">
        <f>ROUND(E1550*H1550,2)</f>
        <v>0</v>
      </c>
      <c r="J1550" s="29"/>
      <c r="K1550" s="30">
        <f>ROUND(E1550*J1550,2)</f>
        <v>0</v>
      </c>
      <c r="L1550" s="30">
        <v>21</v>
      </c>
      <c r="M1550" s="30">
        <f>G1550*(1+L1550/100)</f>
        <v>0</v>
      </c>
      <c r="N1550" s="30">
        <v>0</v>
      </c>
      <c r="O1550" s="30">
        <f>ROUND(E1550*N1550,2)</f>
        <v>0</v>
      </c>
      <c r="P1550" s="30">
        <v>0</v>
      </c>
      <c r="Q1550" s="30">
        <f>ROUND(E1550*P1550,2)</f>
        <v>0</v>
      </c>
      <c r="R1550" s="30"/>
      <c r="S1550" s="30" t="s">
        <v>587</v>
      </c>
      <c r="T1550" s="49" t="s">
        <v>330</v>
      </c>
      <c r="U1550" s="35">
        <v>0</v>
      </c>
      <c r="V1550" s="35">
        <f>ROUND(E1550*U1550,2)</f>
        <v>0</v>
      </c>
      <c r="W1550" s="35"/>
      <c r="X1550" s="50"/>
      <c r="Y1550" s="52"/>
      <c r="Z1550" s="52"/>
      <c r="AA1550" s="52"/>
      <c r="AB1550" s="52"/>
      <c r="AC1550" s="52"/>
      <c r="AD1550" s="52"/>
      <c r="AE1550" s="52"/>
      <c r="AF1550" s="52"/>
      <c r="AG1550" s="52" t="s">
        <v>354</v>
      </c>
      <c r="AH1550" s="52"/>
      <c r="AI1550" s="52"/>
      <c r="AJ1550" s="52"/>
      <c r="AK1550" s="52"/>
      <c r="AL1550" s="52"/>
      <c r="AM1550" s="52"/>
      <c r="AN1550" s="52"/>
      <c r="AO1550" s="52"/>
      <c r="AP1550" s="52"/>
      <c r="AQ1550" s="52"/>
      <c r="AR1550" s="52"/>
      <c r="AS1550" s="52"/>
      <c r="AT1550" s="52"/>
      <c r="AU1550" s="52"/>
      <c r="AV1550" s="52"/>
      <c r="AW1550" s="52"/>
      <c r="AX1550" s="52"/>
      <c r="AY1550" s="52"/>
      <c r="AZ1550" s="52"/>
      <c r="BA1550" s="52"/>
      <c r="BB1550" s="52"/>
      <c r="BC1550" s="52"/>
      <c r="BD1550" s="52"/>
      <c r="BE1550" s="52"/>
      <c r="BF1550" s="52"/>
      <c r="BG1550" s="52"/>
      <c r="BH1550" s="52"/>
    </row>
    <row r="1551" spans="1:60" outlineLevel="1" x14ac:dyDescent="0.2">
      <c r="A1551" s="31"/>
      <c r="B1551" s="32"/>
      <c r="C1551" s="292" t="s">
        <v>1455</v>
      </c>
      <c r="D1551" s="293"/>
      <c r="E1551" s="293"/>
      <c r="F1551" s="293"/>
      <c r="G1551" s="293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52"/>
      <c r="Z1551" s="52"/>
      <c r="AA1551" s="52"/>
      <c r="AB1551" s="52"/>
      <c r="AC1551" s="52"/>
      <c r="AD1551" s="52"/>
      <c r="AE1551" s="52"/>
      <c r="AF1551" s="52"/>
      <c r="AG1551" s="52" t="s">
        <v>642</v>
      </c>
      <c r="AH1551" s="52"/>
      <c r="AI1551" s="52"/>
      <c r="AJ1551" s="52"/>
      <c r="AK1551" s="52"/>
      <c r="AL1551" s="52"/>
      <c r="AM1551" s="52"/>
      <c r="AN1551" s="52"/>
      <c r="AO1551" s="52"/>
      <c r="AP1551" s="52"/>
      <c r="AQ1551" s="52"/>
      <c r="AR1551" s="52"/>
      <c r="AS1551" s="52"/>
      <c r="AT1551" s="52"/>
      <c r="AU1551" s="52"/>
      <c r="AV1551" s="52"/>
      <c r="AW1551" s="52"/>
      <c r="AX1551" s="52"/>
      <c r="AY1551" s="52"/>
      <c r="AZ1551" s="52"/>
      <c r="BA1551" s="52"/>
      <c r="BB1551" s="52"/>
      <c r="BC1551" s="52"/>
      <c r="BD1551" s="52"/>
      <c r="BE1551" s="52"/>
      <c r="BF1551" s="52"/>
      <c r="BG1551" s="52"/>
      <c r="BH1551" s="52"/>
    </row>
    <row r="1552" spans="1:60" outlineLevel="1" x14ac:dyDescent="0.2">
      <c r="A1552" s="31"/>
      <c r="B1552" s="32"/>
      <c r="C1552" s="294" t="s">
        <v>1443</v>
      </c>
      <c r="D1552" s="295"/>
      <c r="E1552" s="295"/>
      <c r="F1552" s="295"/>
      <c r="G1552" s="29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/>
      <c r="V1552" s="35"/>
      <c r="W1552" s="35"/>
      <c r="X1552" s="35"/>
      <c r="Y1552" s="52"/>
      <c r="Z1552" s="52"/>
      <c r="AA1552" s="52"/>
      <c r="AB1552" s="52"/>
      <c r="AC1552" s="52"/>
      <c r="AD1552" s="52"/>
      <c r="AE1552" s="52"/>
      <c r="AF1552" s="52"/>
      <c r="AG1552" s="52" t="s">
        <v>642</v>
      </c>
      <c r="AH1552" s="52"/>
      <c r="AI1552" s="52"/>
      <c r="AJ1552" s="52"/>
      <c r="AK1552" s="52"/>
      <c r="AL1552" s="52"/>
      <c r="AM1552" s="52"/>
      <c r="AN1552" s="52"/>
      <c r="AO1552" s="52"/>
      <c r="AP1552" s="52"/>
      <c r="AQ1552" s="52"/>
      <c r="AR1552" s="52"/>
      <c r="AS1552" s="52"/>
      <c r="AT1552" s="52"/>
      <c r="AU1552" s="52"/>
      <c r="AV1552" s="52"/>
      <c r="AW1552" s="52"/>
      <c r="AX1552" s="52"/>
      <c r="AY1552" s="52"/>
      <c r="AZ1552" s="52"/>
      <c r="BA1552" s="52"/>
      <c r="BB1552" s="52"/>
      <c r="BC1552" s="52"/>
      <c r="BD1552" s="52"/>
      <c r="BE1552" s="52"/>
      <c r="BF1552" s="52"/>
      <c r="BG1552" s="52"/>
      <c r="BH1552" s="52"/>
    </row>
    <row r="1553" spans="1:60" outlineLevel="1" x14ac:dyDescent="0.2">
      <c r="A1553" s="31"/>
      <c r="B1553" s="32"/>
      <c r="C1553" s="294" t="s">
        <v>796</v>
      </c>
      <c r="D1553" s="295"/>
      <c r="E1553" s="295"/>
      <c r="F1553" s="295"/>
      <c r="G1553" s="29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/>
      <c r="W1553" s="35"/>
      <c r="X1553" s="35"/>
      <c r="Y1553" s="52"/>
      <c r="Z1553" s="52"/>
      <c r="AA1553" s="52"/>
      <c r="AB1553" s="52"/>
      <c r="AC1553" s="52"/>
      <c r="AD1553" s="52"/>
      <c r="AE1553" s="52"/>
      <c r="AF1553" s="52"/>
      <c r="AG1553" s="52" t="s">
        <v>642</v>
      </c>
      <c r="AH1553" s="52"/>
      <c r="AI1553" s="52"/>
      <c r="AJ1553" s="52"/>
      <c r="AK1553" s="52"/>
      <c r="AL1553" s="52"/>
      <c r="AM1553" s="52"/>
      <c r="AN1553" s="52"/>
      <c r="AO1553" s="52"/>
      <c r="AP1553" s="52"/>
      <c r="AQ1553" s="52"/>
      <c r="AR1553" s="52"/>
      <c r="AS1553" s="52"/>
      <c r="AT1553" s="52"/>
      <c r="AU1553" s="52"/>
      <c r="AV1553" s="52"/>
      <c r="AW1553" s="52"/>
      <c r="AX1553" s="52"/>
      <c r="AY1553" s="52"/>
      <c r="AZ1553" s="52"/>
      <c r="BA1553" s="52"/>
      <c r="BB1553" s="52"/>
      <c r="BC1553" s="52"/>
      <c r="BD1553" s="52"/>
      <c r="BE1553" s="52"/>
      <c r="BF1553" s="52"/>
      <c r="BG1553" s="52"/>
      <c r="BH1553" s="52"/>
    </row>
    <row r="1554" spans="1:60" outlineLevel="1" x14ac:dyDescent="0.2">
      <c r="A1554" s="31"/>
      <c r="B1554" s="32"/>
      <c r="C1554" s="294" t="s">
        <v>742</v>
      </c>
      <c r="D1554" s="295"/>
      <c r="E1554" s="295"/>
      <c r="F1554" s="295"/>
      <c r="G1554" s="295"/>
      <c r="H1554" s="35"/>
      <c r="I1554" s="35"/>
      <c r="J1554" s="35"/>
      <c r="K1554" s="35"/>
      <c r="L1554" s="35"/>
      <c r="M1554" s="35"/>
      <c r="N1554" s="35"/>
      <c r="O1554" s="35"/>
      <c r="P1554" s="35"/>
      <c r="Q1554" s="35"/>
      <c r="R1554" s="35"/>
      <c r="S1554" s="35"/>
      <c r="T1554" s="35"/>
      <c r="U1554" s="35"/>
      <c r="V1554" s="35"/>
      <c r="W1554" s="35"/>
      <c r="X1554" s="35"/>
      <c r="Y1554" s="52"/>
      <c r="Z1554" s="52"/>
      <c r="AA1554" s="52"/>
      <c r="AB1554" s="52"/>
      <c r="AC1554" s="52"/>
      <c r="AD1554" s="52"/>
      <c r="AE1554" s="52"/>
      <c r="AF1554" s="52"/>
      <c r="AG1554" s="52" t="s">
        <v>642</v>
      </c>
      <c r="AH1554" s="52"/>
      <c r="AI1554" s="52"/>
      <c r="AJ1554" s="52"/>
      <c r="AK1554" s="52"/>
      <c r="AL1554" s="52"/>
      <c r="AM1554" s="52"/>
      <c r="AN1554" s="52"/>
      <c r="AO1554" s="52"/>
      <c r="AP1554" s="52"/>
      <c r="AQ1554" s="52"/>
      <c r="AR1554" s="52"/>
      <c r="AS1554" s="52"/>
      <c r="AT1554" s="52"/>
      <c r="AU1554" s="52"/>
      <c r="AV1554" s="52"/>
      <c r="AW1554" s="52"/>
      <c r="AX1554" s="52"/>
      <c r="AY1554" s="52"/>
      <c r="AZ1554" s="52"/>
      <c r="BA1554" s="52"/>
      <c r="BB1554" s="52"/>
      <c r="BC1554" s="52"/>
      <c r="BD1554" s="52"/>
      <c r="BE1554" s="52"/>
      <c r="BF1554" s="52"/>
      <c r="BG1554" s="52"/>
      <c r="BH1554" s="52"/>
    </row>
    <row r="1555" spans="1:60" outlineLevel="1" x14ac:dyDescent="0.2">
      <c r="A1555" s="31"/>
      <c r="B1555" s="32"/>
      <c r="C1555" s="294" t="s">
        <v>1444</v>
      </c>
      <c r="D1555" s="295"/>
      <c r="E1555" s="295"/>
      <c r="F1555" s="295"/>
      <c r="G1555" s="29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52"/>
      <c r="Z1555" s="52"/>
      <c r="AA1555" s="52"/>
      <c r="AB1555" s="52"/>
      <c r="AC1555" s="52"/>
      <c r="AD1555" s="52"/>
      <c r="AE1555" s="52"/>
      <c r="AF1555" s="52"/>
      <c r="AG1555" s="52" t="s">
        <v>642</v>
      </c>
      <c r="AH1555" s="52"/>
      <c r="AI1555" s="52"/>
      <c r="AJ1555" s="52"/>
      <c r="AK1555" s="52"/>
      <c r="AL1555" s="52"/>
      <c r="AM1555" s="52"/>
      <c r="AN1555" s="52"/>
      <c r="AO1555" s="52"/>
      <c r="AP1555" s="52"/>
      <c r="AQ1555" s="52"/>
      <c r="AR1555" s="52"/>
      <c r="AS1555" s="52"/>
      <c r="AT1555" s="52"/>
      <c r="AU1555" s="52"/>
      <c r="AV1555" s="52"/>
      <c r="AW1555" s="52"/>
      <c r="AX1555" s="52"/>
      <c r="AY1555" s="52"/>
      <c r="AZ1555" s="52"/>
      <c r="BA1555" s="52"/>
      <c r="BB1555" s="52"/>
      <c r="BC1555" s="52"/>
      <c r="BD1555" s="52"/>
      <c r="BE1555" s="52"/>
      <c r="BF1555" s="52"/>
      <c r="BG1555" s="52"/>
      <c r="BH1555" s="52"/>
    </row>
    <row r="1556" spans="1:60" outlineLevel="1" x14ac:dyDescent="0.2">
      <c r="A1556" s="31"/>
      <c r="B1556" s="32"/>
      <c r="C1556" s="294" t="s">
        <v>1445</v>
      </c>
      <c r="D1556" s="295"/>
      <c r="E1556" s="295"/>
      <c r="F1556" s="295"/>
      <c r="G1556" s="295"/>
      <c r="H1556" s="35"/>
      <c r="I1556" s="35"/>
      <c r="J1556" s="35"/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52"/>
      <c r="Z1556" s="52"/>
      <c r="AA1556" s="52"/>
      <c r="AB1556" s="52"/>
      <c r="AC1556" s="52"/>
      <c r="AD1556" s="52"/>
      <c r="AE1556" s="52"/>
      <c r="AF1556" s="52"/>
      <c r="AG1556" s="52" t="s">
        <v>642</v>
      </c>
      <c r="AH1556" s="52"/>
      <c r="AI1556" s="52"/>
      <c r="AJ1556" s="52"/>
      <c r="AK1556" s="52"/>
      <c r="AL1556" s="52"/>
      <c r="AM1556" s="52"/>
      <c r="AN1556" s="52"/>
      <c r="AO1556" s="52"/>
      <c r="AP1556" s="52"/>
      <c r="AQ1556" s="52"/>
      <c r="AR1556" s="52"/>
      <c r="AS1556" s="52"/>
      <c r="AT1556" s="52"/>
      <c r="AU1556" s="52"/>
      <c r="AV1556" s="52"/>
      <c r="AW1556" s="52"/>
      <c r="AX1556" s="52"/>
      <c r="AY1556" s="52"/>
      <c r="AZ1556" s="52"/>
      <c r="BA1556" s="52"/>
      <c r="BB1556" s="52"/>
      <c r="BC1556" s="52"/>
      <c r="BD1556" s="52"/>
      <c r="BE1556" s="52"/>
      <c r="BF1556" s="52"/>
      <c r="BG1556" s="52"/>
      <c r="BH1556" s="52"/>
    </row>
    <row r="1557" spans="1:60" outlineLevel="1" x14ac:dyDescent="0.2">
      <c r="A1557" s="31"/>
      <c r="B1557" s="32"/>
      <c r="C1557" s="294" t="s">
        <v>798</v>
      </c>
      <c r="D1557" s="295"/>
      <c r="E1557" s="295"/>
      <c r="F1557" s="295"/>
      <c r="G1557" s="29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52"/>
      <c r="Z1557" s="52"/>
      <c r="AA1557" s="52"/>
      <c r="AB1557" s="52"/>
      <c r="AC1557" s="52"/>
      <c r="AD1557" s="52"/>
      <c r="AE1557" s="52"/>
      <c r="AF1557" s="52"/>
      <c r="AG1557" s="52" t="s">
        <v>642</v>
      </c>
      <c r="AH1557" s="52"/>
      <c r="AI1557" s="52"/>
      <c r="AJ1557" s="52"/>
      <c r="AK1557" s="52"/>
      <c r="AL1557" s="52"/>
      <c r="AM1557" s="52"/>
      <c r="AN1557" s="52"/>
      <c r="AO1557" s="52"/>
      <c r="AP1557" s="52"/>
      <c r="AQ1557" s="52"/>
      <c r="AR1557" s="52"/>
      <c r="AS1557" s="52"/>
      <c r="AT1557" s="52"/>
      <c r="AU1557" s="52"/>
      <c r="AV1557" s="52"/>
      <c r="AW1557" s="52"/>
      <c r="AX1557" s="52"/>
      <c r="AY1557" s="52"/>
      <c r="AZ1557" s="52"/>
      <c r="BA1557" s="52"/>
      <c r="BB1557" s="52"/>
      <c r="BC1557" s="52"/>
      <c r="BD1557" s="52"/>
      <c r="BE1557" s="52"/>
      <c r="BF1557" s="52"/>
      <c r="BG1557" s="52"/>
      <c r="BH1557" s="52"/>
    </row>
    <row r="1558" spans="1:60" outlineLevel="1" x14ac:dyDescent="0.2">
      <c r="A1558" s="31"/>
      <c r="B1558" s="32"/>
      <c r="C1558" s="294" t="s">
        <v>1463</v>
      </c>
      <c r="D1558" s="295"/>
      <c r="E1558" s="295"/>
      <c r="F1558" s="295"/>
      <c r="G1558" s="29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52"/>
      <c r="Z1558" s="52"/>
      <c r="AA1558" s="52"/>
      <c r="AB1558" s="52"/>
      <c r="AC1558" s="52"/>
      <c r="AD1558" s="52"/>
      <c r="AE1558" s="52"/>
      <c r="AF1558" s="52"/>
      <c r="AG1558" s="52" t="s">
        <v>642</v>
      </c>
      <c r="AH1558" s="52"/>
      <c r="AI1558" s="52"/>
      <c r="AJ1558" s="52"/>
      <c r="AK1558" s="52"/>
      <c r="AL1558" s="52"/>
      <c r="AM1558" s="52"/>
      <c r="AN1558" s="52"/>
      <c r="AO1558" s="52"/>
      <c r="AP1558" s="52"/>
      <c r="AQ1558" s="52"/>
      <c r="AR1558" s="52"/>
      <c r="AS1558" s="52"/>
      <c r="AT1558" s="52"/>
      <c r="AU1558" s="52"/>
      <c r="AV1558" s="52"/>
      <c r="AW1558" s="52"/>
      <c r="AX1558" s="52"/>
      <c r="AY1558" s="52"/>
      <c r="AZ1558" s="52"/>
      <c r="BA1558" s="52"/>
      <c r="BB1558" s="52"/>
      <c r="BC1558" s="52"/>
      <c r="BD1558" s="52"/>
      <c r="BE1558" s="52"/>
      <c r="BF1558" s="52"/>
      <c r="BG1558" s="52"/>
      <c r="BH1558" s="52"/>
    </row>
    <row r="1559" spans="1:60" outlineLevel="1" x14ac:dyDescent="0.2">
      <c r="A1559" s="31"/>
      <c r="B1559" s="32"/>
      <c r="C1559" s="294" t="s">
        <v>1464</v>
      </c>
      <c r="D1559" s="295"/>
      <c r="E1559" s="295"/>
      <c r="F1559" s="295"/>
      <c r="G1559" s="29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52"/>
      <c r="Z1559" s="52"/>
      <c r="AA1559" s="52"/>
      <c r="AB1559" s="52"/>
      <c r="AC1559" s="52"/>
      <c r="AD1559" s="52"/>
      <c r="AE1559" s="52"/>
      <c r="AF1559" s="52"/>
      <c r="AG1559" s="52" t="s">
        <v>642</v>
      </c>
      <c r="AH1559" s="52"/>
      <c r="AI1559" s="52"/>
      <c r="AJ1559" s="52"/>
      <c r="AK1559" s="52"/>
      <c r="AL1559" s="52"/>
      <c r="AM1559" s="52"/>
      <c r="AN1559" s="52"/>
      <c r="AO1559" s="52"/>
      <c r="AP1559" s="52"/>
      <c r="AQ1559" s="52"/>
      <c r="AR1559" s="52"/>
      <c r="AS1559" s="52"/>
      <c r="AT1559" s="52"/>
      <c r="AU1559" s="52"/>
      <c r="AV1559" s="52"/>
      <c r="AW1559" s="52"/>
      <c r="AX1559" s="52"/>
      <c r="AY1559" s="52"/>
      <c r="AZ1559" s="52"/>
      <c r="BA1559" s="52"/>
      <c r="BB1559" s="52"/>
      <c r="BC1559" s="52"/>
      <c r="BD1559" s="52"/>
      <c r="BE1559" s="52"/>
      <c r="BF1559" s="52"/>
      <c r="BG1559" s="52"/>
      <c r="BH1559" s="52"/>
    </row>
    <row r="1560" spans="1:60" outlineLevel="1" x14ac:dyDescent="0.2">
      <c r="A1560" s="31"/>
      <c r="B1560" s="32"/>
      <c r="C1560" s="294" t="s">
        <v>1448</v>
      </c>
      <c r="D1560" s="295"/>
      <c r="E1560" s="295"/>
      <c r="F1560" s="295"/>
      <c r="G1560" s="295"/>
      <c r="H1560" s="35"/>
      <c r="I1560" s="35"/>
      <c r="J1560" s="35"/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/>
      <c r="W1560" s="35"/>
      <c r="X1560" s="35"/>
      <c r="Y1560" s="52"/>
      <c r="Z1560" s="52"/>
      <c r="AA1560" s="52"/>
      <c r="AB1560" s="52"/>
      <c r="AC1560" s="52"/>
      <c r="AD1560" s="52"/>
      <c r="AE1560" s="52"/>
      <c r="AF1560" s="52"/>
      <c r="AG1560" s="52" t="s">
        <v>642</v>
      </c>
      <c r="AH1560" s="52"/>
      <c r="AI1560" s="52"/>
      <c r="AJ1560" s="52"/>
      <c r="AK1560" s="52"/>
      <c r="AL1560" s="52"/>
      <c r="AM1560" s="52"/>
      <c r="AN1560" s="52"/>
      <c r="AO1560" s="52"/>
      <c r="AP1560" s="52"/>
      <c r="AQ1560" s="52"/>
      <c r="AR1560" s="52"/>
      <c r="AS1560" s="52"/>
      <c r="AT1560" s="52"/>
      <c r="AU1560" s="52"/>
      <c r="AV1560" s="52"/>
      <c r="AW1560" s="52"/>
      <c r="AX1560" s="52"/>
      <c r="AY1560" s="52"/>
      <c r="AZ1560" s="52"/>
      <c r="BA1560" s="52"/>
      <c r="BB1560" s="52"/>
      <c r="BC1560" s="52"/>
      <c r="BD1560" s="52"/>
      <c r="BE1560" s="52"/>
      <c r="BF1560" s="52"/>
      <c r="BG1560" s="52"/>
      <c r="BH1560" s="52"/>
    </row>
    <row r="1561" spans="1:60" outlineLevel="1" x14ac:dyDescent="0.2">
      <c r="A1561" s="31"/>
      <c r="B1561" s="32"/>
      <c r="C1561" s="294" t="s">
        <v>1449</v>
      </c>
      <c r="D1561" s="295"/>
      <c r="E1561" s="295"/>
      <c r="F1561" s="295"/>
      <c r="G1561" s="29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52"/>
      <c r="Z1561" s="52"/>
      <c r="AA1561" s="52"/>
      <c r="AB1561" s="52"/>
      <c r="AC1561" s="52"/>
      <c r="AD1561" s="52"/>
      <c r="AE1561" s="52"/>
      <c r="AF1561" s="52"/>
      <c r="AG1561" s="52" t="s">
        <v>642</v>
      </c>
      <c r="AH1561" s="52"/>
      <c r="AI1561" s="52"/>
      <c r="AJ1561" s="52"/>
      <c r="AK1561" s="52"/>
      <c r="AL1561" s="52"/>
      <c r="AM1561" s="52"/>
      <c r="AN1561" s="52"/>
      <c r="AO1561" s="52"/>
      <c r="AP1561" s="52"/>
      <c r="AQ1561" s="52"/>
      <c r="AR1561" s="52"/>
      <c r="AS1561" s="52"/>
      <c r="AT1561" s="52"/>
      <c r="AU1561" s="52"/>
      <c r="AV1561" s="52"/>
      <c r="AW1561" s="52"/>
      <c r="AX1561" s="52"/>
      <c r="AY1561" s="52"/>
      <c r="AZ1561" s="52"/>
      <c r="BA1561" s="52"/>
      <c r="BB1561" s="52"/>
      <c r="BC1561" s="52"/>
      <c r="BD1561" s="52"/>
      <c r="BE1561" s="52"/>
      <c r="BF1561" s="52"/>
      <c r="BG1561" s="52"/>
      <c r="BH1561" s="52"/>
    </row>
    <row r="1562" spans="1:60" outlineLevel="1" x14ac:dyDescent="0.2">
      <c r="A1562" s="31"/>
      <c r="B1562" s="32"/>
      <c r="C1562" s="294" t="s">
        <v>788</v>
      </c>
      <c r="D1562" s="295"/>
      <c r="E1562" s="295"/>
      <c r="F1562" s="295"/>
      <c r="G1562" s="29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52"/>
      <c r="Z1562" s="52"/>
      <c r="AA1562" s="52"/>
      <c r="AB1562" s="52"/>
      <c r="AC1562" s="52"/>
      <c r="AD1562" s="52"/>
      <c r="AE1562" s="52"/>
      <c r="AF1562" s="52"/>
      <c r="AG1562" s="52" t="s">
        <v>642</v>
      </c>
      <c r="AH1562" s="52"/>
      <c r="AI1562" s="52"/>
      <c r="AJ1562" s="52"/>
      <c r="AK1562" s="52"/>
      <c r="AL1562" s="52"/>
      <c r="AM1562" s="52"/>
      <c r="AN1562" s="52"/>
      <c r="AO1562" s="52"/>
      <c r="AP1562" s="52"/>
      <c r="AQ1562" s="52"/>
      <c r="AR1562" s="52"/>
      <c r="AS1562" s="52"/>
      <c r="AT1562" s="52"/>
      <c r="AU1562" s="52"/>
      <c r="AV1562" s="52"/>
      <c r="AW1562" s="52"/>
      <c r="AX1562" s="52"/>
      <c r="AY1562" s="52"/>
      <c r="AZ1562" s="52"/>
      <c r="BA1562" s="52"/>
      <c r="BB1562" s="52"/>
      <c r="BC1562" s="52"/>
      <c r="BD1562" s="52"/>
      <c r="BE1562" s="52"/>
      <c r="BF1562" s="52"/>
      <c r="BG1562" s="52"/>
      <c r="BH1562" s="52"/>
    </row>
    <row r="1563" spans="1:60" outlineLevel="1" x14ac:dyDescent="0.2">
      <c r="A1563" s="31"/>
      <c r="B1563" s="32"/>
      <c r="C1563" s="294" t="s">
        <v>1450</v>
      </c>
      <c r="D1563" s="295"/>
      <c r="E1563" s="295"/>
      <c r="F1563" s="295"/>
      <c r="G1563" s="29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52"/>
      <c r="Z1563" s="52"/>
      <c r="AA1563" s="52"/>
      <c r="AB1563" s="52"/>
      <c r="AC1563" s="52"/>
      <c r="AD1563" s="52"/>
      <c r="AE1563" s="52"/>
      <c r="AF1563" s="52"/>
      <c r="AG1563" s="52" t="s">
        <v>642</v>
      </c>
      <c r="AH1563" s="52"/>
      <c r="AI1563" s="52"/>
      <c r="AJ1563" s="52"/>
      <c r="AK1563" s="52"/>
      <c r="AL1563" s="52"/>
      <c r="AM1563" s="52"/>
      <c r="AN1563" s="52"/>
      <c r="AO1563" s="52"/>
      <c r="AP1563" s="52"/>
      <c r="AQ1563" s="52"/>
      <c r="AR1563" s="52"/>
      <c r="AS1563" s="52"/>
      <c r="AT1563" s="52"/>
      <c r="AU1563" s="52"/>
      <c r="AV1563" s="52"/>
      <c r="AW1563" s="52"/>
      <c r="AX1563" s="52"/>
      <c r="AY1563" s="52"/>
      <c r="AZ1563" s="52"/>
      <c r="BA1563" s="52"/>
      <c r="BB1563" s="52"/>
      <c r="BC1563" s="52"/>
      <c r="BD1563" s="52"/>
      <c r="BE1563" s="52"/>
      <c r="BF1563" s="52"/>
      <c r="BG1563" s="52"/>
      <c r="BH1563" s="52"/>
    </row>
    <row r="1564" spans="1:60" outlineLevel="1" x14ac:dyDescent="0.2">
      <c r="A1564" s="31"/>
      <c r="B1564" s="32"/>
      <c r="C1564" s="294" t="s">
        <v>1451</v>
      </c>
      <c r="D1564" s="295"/>
      <c r="E1564" s="295"/>
      <c r="F1564" s="295"/>
      <c r="G1564" s="295"/>
      <c r="H1564" s="35"/>
      <c r="I1564" s="35"/>
      <c r="J1564" s="35"/>
      <c r="K1564" s="35"/>
      <c r="L1564" s="35"/>
      <c r="M1564" s="35"/>
      <c r="N1564" s="35"/>
      <c r="O1564" s="35"/>
      <c r="P1564" s="35"/>
      <c r="Q1564" s="35"/>
      <c r="R1564" s="35"/>
      <c r="S1564" s="35"/>
      <c r="T1564" s="35"/>
      <c r="U1564" s="35"/>
      <c r="V1564" s="35"/>
      <c r="W1564" s="35"/>
      <c r="X1564" s="35"/>
      <c r="Y1564" s="52"/>
      <c r="Z1564" s="52"/>
      <c r="AA1564" s="52"/>
      <c r="AB1564" s="52"/>
      <c r="AC1564" s="52"/>
      <c r="AD1564" s="52"/>
      <c r="AE1564" s="52"/>
      <c r="AF1564" s="52"/>
      <c r="AG1564" s="52" t="s">
        <v>642</v>
      </c>
      <c r="AH1564" s="52"/>
      <c r="AI1564" s="52"/>
      <c r="AJ1564" s="52"/>
      <c r="AK1564" s="52"/>
      <c r="AL1564" s="52"/>
      <c r="AM1564" s="52"/>
      <c r="AN1564" s="52"/>
      <c r="AO1564" s="52"/>
      <c r="AP1564" s="52"/>
      <c r="AQ1564" s="52"/>
      <c r="AR1564" s="52"/>
      <c r="AS1564" s="52"/>
      <c r="AT1564" s="52"/>
      <c r="AU1564" s="52"/>
      <c r="AV1564" s="52"/>
      <c r="AW1564" s="52"/>
      <c r="AX1564" s="52"/>
      <c r="AY1564" s="52"/>
      <c r="AZ1564" s="52"/>
      <c r="BA1564" s="52"/>
      <c r="BB1564" s="52"/>
      <c r="BC1564" s="52"/>
      <c r="BD1564" s="52"/>
      <c r="BE1564" s="52"/>
      <c r="BF1564" s="52"/>
      <c r="BG1564" s="52"/>
      <c r="BH1564" s="52"/>
    </row>
    <row r="1565" spans="1:60" outlineLevel="1" x14ac:dyDescent="0.2">
      <c r="A1565" s="31"/>
      <c r="B1565" s="32"/>
      <c r="C1565" s="294" t="s">
        <v>1452</v>
      </c>
      <c r="D1565" s="295"/>
      <c r="E1565" s="295"/>
      <c r="F1565" s="295"/>
      <c r="G1565" s="29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52"/>
      <c r="Z1565" s="52"/>
      <c r="AA1565" s="52"/>
      <c r="AB1565" s="52"/>
      <c r="AC1565" s="52"/>
      <c r="AD1565" s="52"/>
      <c r="AE1565" s="52"/>
      <c r="AF1565" s="52"/>
      <c r="AG1565" s="52" t="s">
        <v>642</v>
      </c>
      <c r="AH1565" s="52"/>
      <c r="AI1565" s="52"/>
      <c r="AJ1565" s="52"/>
      <c r="AK1565" s="52"/>
      <c r="AL1565" s="52"/>
      <c r="AM1565" s="52"/>
      <c r="AN1565" s="52"/>
      <c r="AO1565" s="52"/>
      <c r="AP1565" s="52"/>
      <c r="AQ1565" s="52"/>
      <c r="AR1565" s="52"/>
      <c r="AS1565" s="52"/>
      <c r="AT1565" s="52"/>
      <c r="AU1565" s="52"/>
      <c r="AV1565" s="52"/>
      <c r="AW1565" s="52"/>
      <c r="AX1565" s="52"/>
      <c r="AY1565" s="52"/>
      <c r="AZ1565" s="52"/>
      <c r="BA1565" s="52"/>
      <c r="BB1565" s="52"/>
      <c r="BC1565" s="52"/>
      <c r="BD1565" s="52"/>
      <c r="BE1565" s="52"/>
      <c r="BF1565" s="52"/>
      <c r="BG1565" s="52"/>
      <c r="BH1565" s="52"/>
    </row>
    <row r="1566" spans="1:60" outlineLevel="1" x14ac:dyDescent="0.2">
      <c r="A1566" s="31"/>
      <c r="B1566" s="32"/>
      <c r="C1566" s="294" t="s">
        <v>697</v>
      </c>
      <c r="D1566" s="295"/>
      <c r="E1566" s="295"/>
      <c r="F1566" s="295"/>
      <c r="G1566" s="295"/>
      <c r="H1566" s="35"/>
      <c r="I1566" s="35"/>
      <c r="J1566" s="35"/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/>
      <c r="X1566" s="35"/>
      <c r="Y1566" s="52"/>
      <c r="Z1566" s="52"/>
      <c r="AA1566" s="52"/>
      <c r="AB1566" s="52"/>
      <c r="AC1566" s="52"/>
      <c r="AD1566" s="52"/>
      <c r="AE1566" s="52"/>
      <c r="AF1566" s="52"/>
      <c r="AG1566" s="52" t="s">
        <v>642</v>
      </c>
      <c r="AH1566" s="52"/>
      <c r="AI1566" s="52"/>
      <c r="AJ1566" s="52"/>
      <c r="AK1566" s="52"/>
      <c r="AL1566" s="52"/>
      <c r="AM1566" s="52"/>
      <c r="AN1566" s="52"/>
      <c r="AO1566" s="52"/>
      <c r="AP1566" s="52"/>
      <c r="AQ1566" s="52"/>
      <c r="AR1566" s="52"/>
      <c r="AS1566" s="52"/>
      <c r="AT1566" s="52"/>
      <c r="AU1566" s="52"/>
      <c r="AV1566" s="52"/>
      <c r="AW1566" s="52"/>
      <c r="AX1566" s="52"/>
      <c r="AY1566" s="52"/>
      <c r="AZ1566" s="52"/>
      <c r="BA1566" s="52"/>
      <c r="BB1566" s="52"/>
      <c r="BC1566" s="52"/>
      <c r="BD1566" s="52"/>
      <c r="BE1566" s="52"/>
      <c r="BF1566" s="52"/>
      <c r="BG1566" s="52"/>
      <c r="BH1566" s="52"/>
    </row>
    <row r="1567" spans="1:60" outlineLevel="1" x14ac:dyDescent="0.2">
      <c r="A1567" s="31"/>
      <c r="B1567" s="32"/>
      <c r="C1567" s="294" t="s">
        <v>698</v>
      </c>
      <c r="D1567" s="295"/>
      <c r="E1567" s="295"/>
      <c r="F1567" s="295"/>
      <c r="G1567" s="29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52"/>
      <c r="Z1567" s="52"/>
      <c r="AA1567" s="52"/>
      <c r="AB1567" s="52"/>
      <c r="AC1567" s="52"/>
      <c r="AD1567" s="52"/>
      <c r="AE1567" s="52"/>
      <c r="AF1567" s="52"/>
      <c r="AG1567" s="52" t="s">
        <v>642</v>
      </c>
      <c r="AH1567" s="52"/>
      <c r="AI1567" s="52"/>
      <c r="AJ1567" s="52"/>
      <c r="AK1567" s="52"/>
      <c r="AL1567" s="52"/>
      <c r="AM1567" s="52"/>
      <c r="AN1567" s="52"/>
      <c r="AO1567" s="52"/>
      <c r="AP1567" s="52"/>
      <c r="AQ1567" s="52"/>
      <c r="AR1567" s="52"/>
      <c r="AS1567" s="52"/>
      <c r="AT1567" s="52"/>
      <c r="AU1567" s="52"/>
      <c r="AV1567" s="52"/>
      <c r="AW1567" s="52"/>
      <c r="AX1567" s="52"/>
      <c r="AY1567" s="52"/>
      <c r="AZ1567" s="52"/>
      <c r="BA1567" s="52"/>
      <c r="BB1567" s="52"/>
      <c r="BC1567" s="52"/>
      <c r="BD1567" s="52"/>
      <c r="BE1567" s="52"/>
      <c r="BF1567" s="52"/>
      <c r="BG1567" s="52"/>
      <c r="BH1567" s="52"/>
    </row>
    <row r="1568" spans="1:60" outlineLevel="1" x14ac:dyDescent="0.2">
      <c r="A1568" s="31"/>
      <c r="B1568" s="32"/>
      <c r="C1568" s="294" t="s">
        <v>699</v>
      </c>
      <c r="D1568" s="295"/>
      <c r="E1568" s="295"/>
      <c r="F1568" s="295"/>
      <c r="G1568" s="295"/>
      <c r="H1568" s="35"/>
      <c r="I1568" s="35"/>
      <c r="J1568" s="35"/>
      <c r="K1568" s="35"/>
      <c r="L1568" s="35"/>
      <c r="M1568" s="35"/>
      <c r="N1568" s="35"/>
      <c r="O1568" s="35"/>
      <c r="P1568" s="35"/>
      <c r="Q1568" s="35"/>
      <c r="R1568" s="35"/>
      <c r="S1568" s="35"/>
      <c r="T1568" s="35"/>
      <c r="U1568" s="35"/>
      <c r="V1568" s="35"/>
      <c r="W1568" s="35"/>
      <c r="X1568" s="35"/>
      <c r="Y1568" s="52"/>
      <c r="Z1568" s="52"/>
      <c r="AA1568" s="52"/>
      <c r="AB1568" s="52"/>
      <c r="AC1568" s="52"/>
      <c r="AD1568" s="52"/>
      <c r="AE1568" s="52"/>
      <c r="AF1568" s="52"/>
      <c r="AG1568" s="52" t="s">
        <v>642</v>
      </c>
      <c r="AH1568" s="52"/>
      <c r="AI1568" s="52"/>
      <c r="AJ1568" s="52"/>
      <c r="AK1568" s="52"/>
      <c r="AL1568" s="52"/>
      <c r="AM1568" s="52"/>
      <c r="AN1568" s="52"/>
      <c r="AO1568" s="52"/>
      <c r="AP1568" s="52"/>
      <c r="AQ1568" s="52"/>
      <c r="AR1568" s="52"/>
      <c r="AS1568" s="52"/>
      <c r="AT1568" s="52"/>
      <c r="AU1568" s="52"/>
      <c r="AV1568" s="52"/>
      <c r="AW1568" s="52"/>
      <c r="AX1568" s="52"/>
      <c r="AY1568" s="52"/>
      <c r="AZ1568" s="52"/>
      <c r="BA1568" s="52"/>
      <c r="BB1568" s="52"/>
      <c r="BC1568" s="52"/>
      <c r="BD1568" s="52"/>
      <c r="BE1568" s="52"/>
      <c r="BF1568" s="52"/>
      <c r="BG1568" s="52"/>
      <c r="BH1568" s="52"/>
    </row>
    <row r="1569" spans="1:60" outlineLevel="1" x14ac:dyDescent="0.2">
      <c r="A1569" s="31"/>
      <c r="B1569" s="32"/>
      <c r="C1569" s="294" t="s">
        <v>700</v>
      </c>
      <c r="D1569" s="295"/>
      <c r="E1569" s="295"/>
      <c r="F1569" s="295"/>
      <c r="G1569" s="29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52"/>
      <c r="Z1569" s="52"/>
      <c r="AA1569" s="52"/>
      <c r="AB1569" s="52"/>
      <c r="AC1569" s="52"/>
      <c r="AD1569" s="52"/>
      <c r="AE1569" s="52"/>
      <c r="AF1569" s="52"/>
      <c r="AG1569" s="52" t="s">
        <v>642</v>
      </c>
      <c r="AH1569" s="52"/>
      <c r="AI1569" s="52"/>
      <c r="AJ1569" s="52"/>
      <c r="AK1569" s="52"/>
      <c r="AL1569" s="52"/>
      <c r="AM1569" s="52"/>
      <c r="AN1569" s="52"/>
      <c r="AO1569" s="52"/>
      <c r="AP1569" s="52"/>
      <c r="AQ1569" s="52"/>
      <c r="AR1569" s="52"/>
      <c r="AS1569" s="52"/>
      <c r="AT1569" s="52"/>
      <c r="AU1569" s="52"/>
      <c r="AV1569" s="52"/>
      <c r="AW1569" s="52"/>
      <c r="AX1569" s="52"/>
      <c r="AY1569" s="52"/>
      <c r="AZ1569" s="52"/>
      <c r="BA1569" s="52"/>
      <c r="BB1569" s="52"/>
      <c r="BC1569" s="52"/>
      <c r="BD1569" s="52"/>
      <c r="BE1569" s="52"/>
      <c r="BF1569" s="52"/>
      <c r="BG1569" s="52"/>
      <c r="BH1569" s="52"/>
    </row>
    <row r="1570" spans="1:60" outlineLevel="1" x14ac:dyDescent="0.2">
      <c r="A1570" s="31"/>
      <c r="B1570" s="32"/>
      <c r="C1570" s="230" t="s">
        <v>1166</v>
      </c>
      <c r="D1570" s="33"/>
      <c r="E1570" s="34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/>
      <c r="V1570" s="35"/>
      <c r="W1570" s="35"/>
      <c r="X1570" s="35"/>
      <c r="Y1570" s="52"/>
      <c r="Z1570" s="52"/>
      <c r="AA1570" s="52"/>
      <c r="AB1570" s="52"/>
      <c r="AC1570" s="52"/>
      <c r="AD1570" s="52"/>
      <c r="AE1570" s="52"/>
      <c r="AF1570" s="52"/>
      <c r="AG1570" s="52" t="s">
        <v>358</v>
      </c>
      <c r="AH1570" s="52">
        <v>0</v>
      </c>
      <c r="AI1570" s="52"/>
      <c r="AJ1570" s="52"/>
      <c r="AK1570" s="52"/>
      <c r="AL1570" s="52"/>
      <c r="AM1570" s="52"/>
      <c r="AN1570" s="52"/>
      <c r="AO1570" s="52"/>
      <c r="AP1570" s="52"/>
      <c r="AQ1570" s="52"/>
      <c r="AR1570" s="52"/>
      <c r="AS1570" s="52"/>
      <c r="AT1570" s="52"/>
      <c r="AU1570" s="52"/>
      <c r="AV1570" s="52"/>
      <c r="AW1570" s="52"/>
      <c r="AX1570" s="52"/>
      <c r="AY1570" s="52"/>
      <c r="AZ1570" s="52"/>
      <c r="BA1570" s="52"/>
      <c r="BB1570" s="52"/>
      <c r="BC1570" s="52"/>
      <c r="BD1570" s="52"/>
      <c r="BE1570" s="52"/>
      <c r="BF1570" s="52"/>
      <c r="BG1570" s="52"/>
      <c r="BH1570" s="52"/>
    </row>
    <row r="1571" spans="1:60" outlineLevel="1" x14ac:dyDescent="0.2">
      <c r="A1571" s="31"/>
      <c r="B1571" s="32"/>
      <c r="C1571" s="230" t="s">
        <v>1467</v>
      </c>
      <c r="D1571" s="33"/>
      <c r="E1571" s="34">
        <v>1</v>
      </c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/>
      <c r="Q1571" s="35"/>
      <c r="R1571" s="35"/>
      <c r="S1571" s="35"/>
      <c r="T1571" s="35"/>
      <c r="U1571" s="35"/>
      <c r="V1571" s="35"/>
      <c r="W1571" s="35"/>
      <c r="X1571" s="35"/>
      <c r="Y1571" s="52"/>
      <c r="Z1571" s="52"/>
      <c r="AA1571" s="52"/>
      <c r="AB1571" s="52"/>
      <c r="AC1571" s="52"/>
      <c r="AD1571" s="52"/>
      <c r="AE1571" s="52"/>
      <c r="AF1571" s="52"/>
      <c r="AG1571" s="52" t="s">
        <v>358</v>
      </c>
      <c r="AH1571" s="52">
        <v>0</v>
      </c>
      <c r="AI1571" s="52"/>
      <c r="AJ1571" s="52"/>
      <c r="AK1571" s="52"/>
      <c r="AL1571" s="52"/>
      <c r="AM1571" s="52"/>
      <c r="AN1571" s="52"/>
      <c r="AO1571" s="52"/>
      <c r="AP1571" s="52"/>
      <c r="AQ1571" s="52"/>
      <c r="AR1571" s="52"/>
      <c r="AS1571" s="52"/>
      <c r="AT1571" s="52"/>
      <c r="AU1571" s="52"/>
      <c r="AV1571" s="52"/>
      <c r="AW1571" s="52"/>
      <c r="AX1571" s="52"/>
      <c r="AY1571" s="52"/>
      <c r="AZ1571" s="52"/>
      <c r="BA1571" s="52"/>
      <c r="BB1571" s="52"/>
      <c r="BC1571" s="52"/>
      <c r="BD1571" s="52"/>
      <c r="BE1571" s="52"/>
      <c r="BF1571" s="52"/>
      <c r="BG1571" s="52"/>
      <c r="BH1571" s="52"/>
    </row>
    <row r="1572" spans="1:60" outlineLevel="1" x14ac:dyDescent="0.2">
      <c r="A1572" s="24">
        <v>185</v>
      </c>
      <c r="B1572" s="25" t="s">
        <v>1468</v>
      </c>
      <c r="C1572" s="26" t="s">
        <v>1441</v>
      </c>
      <c r="D1572" s="27" t="s">
        <v>640</v>
      </c>
      <c r="E1572" s="28">
        <v>1</v>
      </c>
      <c r="F1572" s="29"/>
      <c r="G1572" s="30">
        <f>ROUND(E1572*F1572,2)</f>
        <v>0</v>
      </c>
      <c r="H1572" s="29"/>
      <c r="I1572" s="30">
        <f>ROUND(E1572*H1572,2)</f>
        <v>0</v>
      </c>
      <c r="J1572" s="29"/>
      <c r="K1572" s="30">
        <f>ROUND(E1572*J1572,2)</f>
        <v>0</v>
      </c>
      <c r="L1572" s="30">
        <v>21</v>
      </c>
      <c r="M1572" s="30">
        <f>G1572*(1+L1572/100)</f>
        <v>0</v>
      </c>
      <c r="N1572" s="30">
        <v>0</v>
      </c>
      <c r="O1572" s="30">
        <f>ROUND(E1572*N1572,2)</f>
        <v>0</v>
      </c>
      <c r="P1572" s="30">
        <v>0</v>
      </c>
      <c r="Q1572" s="30">
        <f>ROUND(E1572*P1572,2)</f>
        <v>0</v>
      </c>
      <c r="R1572" s="30"/>
      <c r="S1572" s="30" t="s">
        <v>587</v>
      </c>
      <c r="T1572" s="49" t="s">
        <v>330</v>
      </c>
      <c r="U1572" s="35">
        <v>0</v>
      </c>
      <c r="V1572" s="35">
        <f>ROUND(E1572*U1572,2)</f>
        <v>0</v>
      </c>
      <c r="W1572" s="35"/>
      <c r="X1572" s="50"/>
      <c r="Y1572" s="52"/>
      <c r="Z1572" s="52"/>
      <c r="AA1572" s="52"/>
      <c r="AB1572" s="52"/>
      <c r="AC1572" s="52"/>
      <c r="AD1572" s="52"/>
      <c r="AE1572" s="52"/>
      <c r="AF1572" s="52"/>
      <c r="AG1572" s="52" t="s">
        <v>354</v>
      </c>
      <c r="AH1572" s="52"/>
      <c r="AI1572" s="52"/>
      <c r="AJ1572" s="52"/>
      <c r="AK1572" s="52"/>
      <c r="AL1572" s="52"/>
      <c r="AM1572" s="52"/>
      <c r="AN1572" s="52"/>
      <c r="AO1572" s="52"/>
      <c r="AP1572" s="52"/>
      <c r="AQ1572" s="52"/>
      <c r="AR1572" s="52"/>
      <c r="AS1572" s="52"/>
      <c r="AT1572" s="52"/>
      <c r="AU1572" s="52"/>
      <c r="AV1572" s="52"/>
      <c r="AW1572" s="52"/>
      <c r="AX1572" s="52"/>
      <c r="AY1572" s="52"/>
      <c r="AZ1572" s="52"/>
      <c r="BA1572" s="52"/>
      <c r="BB1572" s="52"/>
      <c r="BC1572" s="52"/>
      <c r="BD1572" s="52"/>
      <c r="BE1572" s="52"/>
      <c r="BF1572" s="52"/>
      <c r="BG1572" s="52"/>
      <c r="BH1572" s="52"/>
    </row>
    <row r="1573" spans="1:60" outlineLevel="1" x14ac:dyDescent="0.2">
      <c r="A1573" s="31"/>
      <c r="B1573" s="32"/>
      <c r="C1573" s="292" t="s">
        <v>1455</v>
      </c>
      <c r="D1573" s="293"/>
      <c r="E1573" s="293"/>
      <c r="F1573" s="293"/>
      <c r="G1573" s="293"/>
      <c r="H1573" s="35"/>
      <c r="I1573" s="35"/>
      <c r="J1573" s="35"/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52"/>
      <c r="Z1573" s="52"/>
      <c r="AA1573" s="52"/>
      <c r="AB1573" s="52"/>
      <c r="AC1573" s="52"/>
      <c r="AD1573" s="52"/>
      <c r="AE1573" s="52"/>
      <c r="AF1573" s="52"/>
      <c r="AG1573" s="52" t="s">
        <v>642</v>
      </c>
      <c r="AH1573" s="52"/>
      <c r="AI1573" s="52"/>
      <c r="AJ1573" s="52"/>
      <c r="AK1573" s="52"/>
      <c r="AL1573" s="52"/>
      <c r="AM1573" s="52"/>
      <c r="AN1573" s="52"/>
      <c r="AO1573" s="52"/>
      <c r="AP1573" s="52"/>
      <c r="AQ1573" s="52"/>
      <c r="AR1573" s="52"/>
      <c r="AS1573" s="52"/>
      <c r="AT1573" s="52"/>
      <c r="AU1573" s="52"/>
      <c r="AV1573" s="52"/>
      <c r="AW1573" s="52"/>
      <c r="AX1573" s="52"/>
      <c r="AY1573" s="52"/>
      <c r="AZ1573" s="52"/>
      <c r="BA1573" s="52"/>
      <c r="BB1573" s="52"/>
      <c r="BC1573" s="52"/>
      <c r="BD1573" s="52"/>
      <c r="BE1573" s="52"/>
      <c r="BF1573" s="52"/>
      <c r="BG1573" s="52"/>
      <c r="BH1573" s="52"/>
    </row>
    <row r="1574" spans="1:60" outlineLevel="1" x14ac:dyDescent="0.2">
      <c r="A1574" s="31"/>
      <c r="B1574" s="32"/>
      <c r="C1574" s="294" t="s">
        <v>1443</v>
      </c>
      <c r="D1574" s="295"/>
      <c r="E1574" s="295"/>
      <c r="F1574" s="295"/>
      <c r="G1574" s="295"/>
      <c r="H1574" s="35"/>
      <c r="I1574" s="35"/>
      <c r="J1574" s="35"/>
      <c r="K1574" s="35"/>
      <c r="L1574" s="35"/>
      <c r="M1574" s="35"/>
      <c r="N1574" s="35"/>
      <c r="O1574" s="35"/>
      <c r="P1574" s="35"/>
      <c r="Q1574" s="35"/>
      <c r="R1574" s="35"/>
      <c r="S1574" s="35"/>
      <c r="T1574" s="35"/>
      <c r="U1574" s="35"/>
      <c r="V1574" s="35"/>
      <c r="W1574" s="35"/>
      <c r="X1574" s="35"/>
      <c r="Y1574" s="52"/>
      <c r="Z1574" s="52"/>
      <c r="AA1574" s="52"/>
      <c r="AB1574" s="52"/>
      <c r="AC1574" s="52"/>
      <c r="AD1574" s="52"/>
      <c r="AE1574" s="52"/>
      <c r="AF1574" s="52"/>
      <c r="AG1574" s="52" t="s">
        <v>642</v>
      </c>
      <c r="AH1574" s="52"/>
      <c r="AI1574" s="52"/>
      <c r="AJ1574" s="52"/>
      <c r="AK1574" s="52"/>
      <c r="AL1574" s="52"/>
      <c r="AM1574" s="52"/>
      <c r="AN1574" s="52"/>
      <c r="AO1574" s="52"/>
      <c r="AP1574" s="52"/>
      <c r="AQ1574" s="52"/>
      <c r="AR1574" s="52"/>
      <c r="AS1574" s="52"/>
      <c r="AT1574" s="52"/>
      <c r="AU1574" s="52"/>
      <c r="AV1574" s="52"/>
      <c r="AW1574" s="52"/>
      <c r="AX1574" s="52"/>
      <c r="AY1574" s="52"/>
      <c r="AZ1574" s="52"/>
      <c r="BA1574" s="52"/>
      <c r="BB1574" s="52"/>
      <c r="BC1574" s="52"/>
      <c r="BD1574" s="52"/>
      <c r="BE1574" s="52"/>
      <c r="BF1574" s="52"/>
      <c r="BG1574" s="52"/>
      <c r="BH1574" s="52"/>
    </row>
    <row r="1575" spans="1:60" outlineLevel="1" x14ac:dyDescent="0.2">
      <c r="A1575" s="31"/>
      <c r="B1575" s="32"/>
      <c r="C1575" s="294" t="s">
        <v>796</v>
      </c>
      <c r="D1575" s="295"/>
      <c r="E1575" s="295"/>
      <c r="F1575" s="295"/>
      <c r="G1575" s="295"/>
      <c r="H1575" s="35"/>
      <c r="I1575" s="35"/>
      <c r="J1575" s="35"/>
      <c r="K1575" s="35"/>
      <c r="L1575" s="35"/>
      <c r="M1575" s="35"/>
      <c r="N1575" s="35"/>
      <c r="O1575" s="35"/>
      <c r="P1575" s="35"/>
      <c r="Q1575" s="35"/>
      <c r="R1575" s="35"/>
      <c r="S1575" s="35"/>
      <c r="T1575" s="35"/>
      <c r="U1575" s="35"/>
      <c r="V1575" s="35"/>
      <c r="W1575" s="35"/>
      <c r="X1575" s="35"/>
      <c r="Y1575" s="52"/>
      <c r="Z1575" s="52"/>
      <c r="AA1575" s="52"/>
      <c r="AB1575" s="52"/>
      <c r="AC1575" s="52"/>
      <c r="AD1575" s="52"/>
      <c r="AE1575" s="52"/>
      <c r="AF1575" s="52"/>
      <c r="AG1575" s="52" t="s">
        <v>642</v>
      </c>
      <c r="AH1575" s="52"/>
      <c r="AI1575" s="52"/>
      <c r="AJ1575" s="52"/>
      <c r="AK1575" s="52"/>
      <c r="AL1575" s="52"/>
      <c r="AM1575" s="52"/>
      <c r="AN1575" s="52"/>
      <c r="AO1575" s="52"/>
      <c r="AP1575" s="52"/>
      <c r="AQ1575" s="52"/>
      <c r="AR1575" s="52"/>
      <c r="AS1575" s="52"/>
      <c r="AT1575" s="52"/>
      <c r="AU1575" s="52"/>
      <c r="AV1575" s="52"/>
      <c r="AW1575" s="52"/>
      <c r="AX1575" s="52"/>
      <c r="AY1575" s="52"/>
      <c r="AZ1575" s="52"/>
      <c r="BA1575" s="52"/>
      <c r="BB1575" s="52"/>
      <c r="BC1575" s="52"/>
      <c r="BD1575" s="52"/>
      <c r="BE1575" s="52"/>
      <c r="BF1575" s="52"/>
      <c r="BG1575" s="52"/>
      <c r="BH1575" s="52"/>
    </row>
    <row r="1576" spans="1:60" outlineLevel="1" x14ac:dyDescent="0.2">
      <c r="A1576" s="31"/>
      <c r="B1576" s="32"/>
      <c r="C1576" s="294" t="s">
        <v>742</v>
      </c>
      <c r="D1576" s="295"/>
      <c r="E1576" s="295"/>
      <c r="F1576" s="295"/>
      <c r="G1576" s="295"/>
      <c r="H1576" s="35"/>
      <c r="I1576" s="35"/>
      <c r="J1576" s="35"/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/>
      <c r="W1576" s="35"/>
      <c r="X1576" s="35"/>
      <c r="Y1576" s="52"/>
      <c r="Z1576" s="52"/>
      <c r="AA1576" s="52"/>
      <c r="AB1576" s="52"/>
      <c r="AC1576" s="52"/>
      <c r="AD1576" s="52"/>
      <c r="AE1576" s="52"/>
      <c r="AF1576" s="52"/>
      <c r="AG1576" s="52" t="s">
        <v>642</v>
      </c>
      <c r="AH1576" s="52"/>
      <c r="AI1576" s="52"/>
      <c r="AJ1576" s="52"/>
      <c r="AK1576" s="52"/>
      <c r="AL1576" s="52"/>
      <c r="AM1576" s="52"/>
      <c r="AN1576" s="52"/>
      <c r="AO1576" s="52"/>
      <c r="AP1576" s="52"/>
      <c r="AQ1576" s="52"/>
      <c r="AR1576" s="52"/>
      <c r="AS1576" s="52"/>
      <c r="AT1576" s="52"/>
      <c r="AU1576" s="52"/>
      <c r="AV1576" s="52"/>
      <c r="AW1576" s="52"/>
      <c r="AX1576" s="52"/>
      <c r="AY1576" s="52"/>
      <c r="AZ1576" s="52"/>
      <c r="BA1576" s="52"/>
      <c r="BB1576" s="52"/>
      <c r="BC1576" s="52"/>
      <c r="BD1576" s="52"/>
      <c r="BE1576" s="52"/>
      <c r="BF1576" s="52"/>
      <c r="BG1576" s="52"/>
      <c r="BH1576" s="52"/>
    </row>
    <row r="1577" spans="1:60" outlineLevel="1" x14ac:dyDescent="0.2">
      <c r="A1577" s="31"/>
      <c r="B1577" s="32"/>
      <c r="C1577" s="294" t="s">
        <v>1444</v>
      </c>
      <c r="D1577" s="295"/>
      <c r="E1577" s="295"/>
      <c r="F1577" s="295"/>
      <c r="G1577" s="29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52"/>
      <c r="Z1577" s="52"/>
      <c r="AA1577" s="52"/>
      <c r="AB1577" s="52"/>
      <c r="AC1577" s="52"/>
      <c r="AD1577" s="52"/>
      <c r="AE1577" s="52"/>
      <c r="AF1577" s="52"/>
      <c r="AG1577" s="52" t="s">
        <v>642</v>
      </c>
      <c r="AH1577" s="52"/>
      <c r="AI1577" s="52"/>
      <c r="AJ1577" s="52"/>
      <c r="AK1577" s="52"/>
      <c r="AL1577" s="52"/>
      <c r="AM1577" s="52"/>
      <c r="AN1577" s="52"/>
      <c r="AO1577" s="52"/>
      <c r="AP1577" s="52"/>
      <c r="AQ1577" s="52"/>
      <c r="AR1577" s="52"/>
      <c r="AS1577" s="52"/>
      <c r="AT1577" s="52"/>
      <c r="AU1577" s="52"/>
      <c r="AV1577" s="52"/>
      <c r="AW1577" s="52"/>
      <c r="AX1577" s="52"/>
      <c r="AY1577" s="52"/>
      <c r="AZ1577" s="52"/>
      <c r="BA1577" s="52"/>
      <c r="BB1577" s="52"/>
      <c r="BC1577" s="52"/>
      <c r="BD1577" s="52"/>
      <c r="BE1577" s="52"/>
      <c r="BF1577" s="52"/>
      <c r="BG1577" s="52"/>
      <c r="BH1577" s="52"/>
    </row>
    <row r="1578" spans="1:60" outlineLevel="1" x14ac:dyDescent="0.2">
      <c r="A1578" s="31"/>
      <c r="B1578" s="32"/>
      <c r="C1578" s="294" t="s">
        <v>1445</v>
      </c>
      <c r="D1578" s="295"/>
      <c r="E1578" s="295"/>
      <c r="F1578" s="295"/>
      <c r="G1578" s="29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52"/>
      <c r="Z1578" s="52"/>
      <c r="AA1578" s="52"/>
      <c r="AB1578" s="52"/>
      <c r="AC1578" s="52"/>
      <c r="AD1578" s="52"/>
      <c r="AE1578" s="52"/>
      <c r="AF1578" s="52"/>
      <c r="AG1578" s="52" t="s">
        <v>642</v>
      </c>
      <c r="AH1578" s="52"/>
      <c r="AI1578" s="52"/>
      <c r="AJ1578" s="52"/>
      <c r="AK1578" s="52"/>
      <c r="AL1578" s="52"/>
      <c r="AM1578" s="52"/>
      <c r="AN1578" s="52"/>
      <c r="AO1578" s="52"/>
      <c r="AP1578" s="52"/>
      <c r="AQ1578" s="52"/>
      <c r="AR1578" s="52"/>
      <c r="AS1578" s="52"/>
      <c r="AT1578" s="52"/>
      <c r="AU1578" s="52"/>
      <c r="AV1578" s="52"/>
      <c r="AW1578" s="52"/>
      <c r="AX1578" s="52"/>
      <c r="AY1578" s="52"/>
      <c r="AZ1578" s="52"/>
      <c r="BA1578" s="52"/>
      <c r="BB1578" s="52"/>
      <c r="BC1578" s="52"/>
      <c r="BD1578" s="52"/>
      <c r="BE1578" s="52"/>
      <c r="BF1578" s="52"/>
      <c r="BG1578" s="52"/>
      <c r="BH1578" s="52"/>
    </row>
    <row r="1579" spans="1:60" outlineLevel="1" x14ac:dyDescent="0.2">
      <c r="A1579" s="31"/>
      <c r="B1579" s="32"/>
      <c r="C1579" s="294" t="s">
        <v>798</v>
      </c>
      <c r="D1579" s="295"/>
      <c r="E1579" s="295"/>
      <c r="F1579" s="295"/>
      <c r="G1579" s="295"/>
      <c r="H1579" s="35"/>
      <c r="I1579" s="35"/>
      <c r="J1579" s="35"/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52"/>
      <c r="Z1579" s="52"/>
      <c r="AA1579" s="52"/>
      <c r="AB1579" s="52"/>
      <c r="AC1579" s="52"/>
      <c r="AD1579" s="52"/>
      <c r="AE1579" s="52"/>
      <c r="AF1579" s="52"/>
      <c r="AG1579" s="52" t="s">
        <v>642</v>
      </c>
      <c r="AH1579" s="52"/>
      <c r="AI1579" s="52"/>
      <c r="AJ1579" s="52"/>
      <c r="AK1579" s="52"/>
      <c r="AL1579" s="52"/>
      <c r="AM1579" s="52"/>
      <c r="AN1579" s="52"/>
      <c r="AO1579" s="52"/>
      <c r="AP1579" s="52"/>
      <c r="AQ1579" s="52"/>
      <c r="AR1579" s="52"/>
      <c r="AS1579" s="52"/>
      <c r="AT1579" s="52"/>
      <c r="AU1579" s="52"/>
      <c r="AV1579" s="52"/>
      <c r="AW1579" s="52"/>
      <c r="AX1579" s="52"/>
      <c r="AY1579" s="52"/>
      <c r="AZ1579" s="52"/>
      <c r="BA1579" s="52"/>
      <c r="BB1579" s="52"/>
      <c r="BC1579" s="52"/>
      <c r="BD1579" s="52"/>
      <c r="BE1579" s="52"/>
      <c r="BF1579" s="52"/>
      <c r="BG1579" s="52"/>
      <c r="BH1579" s="52"/>
    </row>
    <row r="1580" spans="1:60" outlineLevel="1" x14ac:dyDescent="0.2">
      <c r="A1580" s="31"/>
      <c r="B1580" s="32"/>
      <c r="C1580" s="294" t="s">
        <v>1463</v>
      </c>
      <c r="D1580" s="295"/>
      <c r="E1580" s="295"/>
      <c r="F1580" s="295"/>
      <c r="G1580" s="29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35"/>
      <c r="S1580" s="35"/>
      <c r="T1580" s="35"/>
      <c r="U1580" s="35"/>
      <c r="V1580" s="35"/>
      <c r="W1580" s="35"/>
      <c r="X1580" s="35"/>
      <c r="Y1580" s="52"/>
      <c r="Z1580" s="52"/>
      <c r="AA1580" s="52"/>
      <c r="AB1580" s="52"/>
      <c r="AC1580" s="52"/>
      <c r="AD1580" s="52"/>
      <c r="AE1580" s="52"/>
      <c r="AF1580" s="52"/>
      <c r="AG1580" s="52" t="s">
        <v>642</v>
      </c>
      <c r="AH1580" s="52"/>
      <c r="AI1580" s="52"/>
      <c r="AJ1580" s="52"/>
      <c r="AK1580" s="52"/>
      <c r="AL1580" s="52"/>
      <c r="AM1580" s="52"/>
      <c r="AN1580" s="52"/>
      <c r="AO1580" s="52"/>
      <c r="AP1580" s="52"/>
      <c r="AQ1580" s="52"/>
      <c r="AR1580" s="52"/>
      <c r="AS1580" s="52"/>
      <c r="AT1580" s="52"/>
      <c r="AU1580" s="52"/>
      <c r="AV1580" s="52"/>
      <c r="AW1580" s="52"/>
      <c r="AX1580" s="52"/>
      <c r="AY1580" s="52"/>
      <c r="AZ1580" s="52"/>
      <c r="BA1580" s="52"/>
      <c r="BB1580" s="52"/>
      <c r="BC1580" s="52"/>
      <c r="BD1580" s="52"/>
      <c r="BE1580" s="52"/>
      <c r="BF1580" s="52"/>
      <c r="BG1580" s="52"/>
      <c r="BH1580" s="52"/>
    </row>
    <row r="1581" spans="1:60" outlineLevel="1" x14ac:dyDescent="0.2">
      <c r="A1581" s="31"/>
      <c r="B1581" s="32"/>
      <c r="C1581" s="294" t="s">
        <v>1464</v>
      </c>
      <c r="D1581" s="295"/>
      <c r="E1581" s="295"/>
      <c r="F1581" s="295"/>
      <c r="G1581" s="295"/>
      <c r="H1581" s="35"/>
      <c r="I1581" s="35"/>
      <c r="J1581" s="35"/>
      <c r="K1581" s="35"/>
      <c r="L1581" s="35"/>
      <c r="M1581" s="35"/>
      <c r="N1581" s="35"/>
      <c r="O1581" s="35"/>
      <c r="P1581" s="35"/>
      <c r="Q1581" s="35"/>
      <c r="R1581" s="35"/>
      <c r="S1581" s="35"/>
      <c r="T1581" s="35"/>
      <c r="U1581" s="35"/>
      <c r="V1581" s="35"/>
      <c r="W1581" s="35"/>
      <c r="X1581" s="35"/>
      <c r="Y1581" s="52"/>
      <c r="Z1581" s="52"/>
      <c r="AA1581" s="52"/>
      <c r="AB1581" s="52"/>
      <c r="AC1581" s="52"/>
      <c r="AD1581" s="52"/>
      <c r="AE1581" s="52"/>
      <c r="AF1581" s="52"/>
      <c r="AG1581" s="52" t="s">
        <v>642</v>
      </c>
      <c r="AH1581" s="52"/>
      <c r="AI1581" s="52"/>
      <c r="AJ1581" s="52"/>
      <c r="AK1581" s="52"/>
      <c r="AL1581" s="52"/>
      <c r="AM1581" s="52"/>
      <c r="AN1581" s="52"/>
      <c r="AO1581" s="52"/>
      <c r="AP1581" s="52"/>
      <c r="AQ1581" s="52"/>
      <c r="AR1581" s="52"/>
      <c r="AS1581" s="52"/>
      <c r="AT1581" s="52"/>
      <c r="AU1581" s="52"/>
      <c r="AV1581" s="52"/>
      <c r="AW1581" s="52"/>
      <c r="AX1581" s="52"/>
      <c r="AY1581" s="52"/>
      <c r="AZ1581" s="52"/>
      <c r="BA1581" s="52"/>
      <c r="BB1581" s="52"/>
      <c r="BC1581" s="52"/>
      <c r="BD1581" s="52"/>
      <c r="BE1581" s="52"/>
      <c r="BF1581" s="52"/>
      <c r="BG1581" s="52"/>
      <c r="BH1581" s="52"/>
    </row>
    <row r="1582" spans="1:60" outlineLevel="1" x14ac:dyDescent="0.2">
      <c r="A1582" s="31"/>
      <c r="B1582" s="32"/>
      <c r="C1582" s="294" t="s">
        <v>1448</v>
      </c>
      <c r="D1582" s="295"/>
      <c r="E1582" s="295"/>
      <c r="F1582" s="295"/>
      <c r="G1582" s="295"/>
      <c r="H1582" s="35"/>
      <c r="I1582" s="35"/>
      <c r="J1582" s="35"/>
      <c r="K1582" s="35"/>
      <c r="L1582" s="35"/>
      <c r="M1582" s="35"/>
      <c r="N1582" s="35"/>
      <c r="O1582" s="35"/>
      <c r="P1582" s="35"/>
      <c r="Q1582" s="35"/>
      <c r="R1582" s="35"/>
      <c r="S1582" s="35"/>
      <c r="T1582" s="35"/>
      <c r="U1582" s="35"/>
      <c r="V1582" s="35"/>
      <c r="W1582" s="35"/>
      <c r="X1582" s="35"/>
      <c r="Y1582" s="52"/>
      <c r="Z1582" s="52"/>
      <c r="AA1582" s="52"/>
      <c r="AB1582" s="52"/>
      <c r="AC1582" s="52"/>
      <c r="AD1582" s="52"/>
      <c r="AE1582" s="52"/>
      <c r="AF1582" s="52"/>
      <c r="AG1582" s="52" t="s">
        <v>642</v>
      </c>
      <c r="AH1582" s="52"/>
      <c r="AI1582" s="52"/>
      <c r="AJ1582" s="52"/>
      <c r="AK1582" s="52"/>
      <c r="AL1582" s="52"/>
      <c r="AM1582" s="52"/>
      <c r="AN1582" s="52"/>
      <c r="AO1582" s="52"/>
      <c r="AP1582" s="52"/>
      <c r="AQ1582" s="52"/>
      <c r="AR1582" s="52"/>
      <c r="AS1582" s="52"/>
      <c r="AT1582" s="52"/>
      <c r="AU1582" s="52"/>
      <c r="AV1582" s="52"/>
      <c r="AW1582" s="52"/>
      <c r="AX1582" s="52"/>
      <c r="AY1582" s="52"/>
      <c r="AZ1582" s="52"/>
      <c r="BA1582" s="52"/>
      <c r="BB1582" s="52"/>
      <c r="BC1582" s="52"/>
      <c r="BD1582" s="52"/>
      <c r="BE1582" s="52"/>
      <c r="BF1582" s="52"/>
      <c r="BG1582" s="52"/>
      <c r="BH1582" s="52"/>
    </row>
    <row r="1583" spans="1:60" outlineLevel="1" x14ac:dyDescent="0.2">
      <c r="A1583" s="31"/>
      <c r="B1583" s="32"/>
      <c r="C1583" s="294" t="s">
        <v>1449</v>
      </c>
      <c r="D1583" s="295"/>
      <c r="E1583" s="295"/>
      <c r="F1583" s="295"/>
      <c r="G1583" s="295"/>
      <c r="H1583" s="35"/>
      <c r="I1583" s="35"/>
      <c r="J1583" s="35"/>
      <c r="K1583" s="35"/>
      <c r="L1583" s="35"/>
      <c r="M1583" s="35"/>
      <c r="N1583" s="35"/>
      <c r="O1583" s="35"/>
      <c r="P1583" s="35"/>
      <c r="Q1583" s="35"/>
      <c r="R1583" s="35"/>
      <c r="S1583" s="35"/>
      <c r="T1583" s="35"/>
      <c r="U1583" s="35"/>
      <c r="V1583" s="35"/>
      <c r="W1583" s="35"/>
      <c r="X1583" s="35"/>
      <c r="Y1583" s="52"/>
      <c r="Z1583" s="52"/>
      <c r="AA1583" s="52"/>
      <c r="AB1583" s="52"/>
      <c r="AC1583" s="52"/>
      <c r="AD1583" s="52"/>
      <c r="AE1583" s="52"/>
      <c r="AF1583" s="52"/>
      <c r="AG1583" s="52" t="s">
        <v>642</v>
      </c>
      <c r="AH1583" s="52"/>
      <c r="AI1583" s="52"/>
      <c r="AJ1583" s="52"/>
      <c r="AK1583" s="52"/>
      <c r="AL1583" s="52"/>
      <c r="AM1583" s="52"/>
      <c r="AN1583" s="52"/>
      <c r="AO1583" s="52"/>
      <c r="AP1583" s="52"/>
      <c r="AQ1583" s="52"/>
      <c r="AR1583" s="52"/>
      <c r="AS1583" s="52"/>
      <c r="AT1583" s="52"/>
      <c r="AU1583" s="52"/>
      <c r="AV1583" s="52"/>
      <c r="AW1583" s="52"/>
      <c r="AX1583" s="52"/>
      <c r="AY1583" s="52"/>
      <c r="AZ1583" s="52"/>
      <c r="BA1583" s="52"/>
      <c r="BB1583" s="52"/>
      <c r="BC1583" s="52"/>
      <c r="BD1583" s="52"/>
      <c r="BE1583" s="52"/>
      <c r="BF1583" s="52"/>
      <c r="BG1583" s="52"/>
      <c r="BH1583" s="52"/>
    </row>
    <row r="1584" spans="1:60" outlineLevel="1" x14ac:dyDescent="0.2">
      <c r="A1584" s="31"/>
      <c r="B1584" s="32"/>
      <c r="C1584" s="294" t="s">
        <v>788</v>
      </c>
      <c r="D1584" s="295"/>
      <c r="E1584" s="295"/>
      <c r="F1584" s="295"/>
      <c r="G1584" s="295"/>
      <c r="H1584" s="35"/>
      <c r="I1584" s="35"/>
      <c r="J1584" s="35"/>
      <c r="K1584" s="35"/>
      <c r="L1584" s="35"/>
      <c r="M1584" s="35"/>
      <c r="N1584" s="35"/>
      <c r="O1584" s="35"/>
      <c r="P1584" s="35"/>
      <c r="Q1584" s="35"/>
      <c r="R1584" s="35"/>
      <c r="S1584" s="35"/>
      <c r="T1584" s="35"/>
      <c r="U1584" s="35"/>
      <c r="V1584" s="35"/>
      <c r="W1584" s="35"/>
      <c r="X1584" s="35"/>
      <c r="Y1584" s="52"/>
      <c r="Z1584" s="52"/>
      <c r="AA1584" s="52"/>
      <c r="AB1584" s="52"/>
      <c r="AC1584" s="52"/>
      <c r="AD1584" s="52"/>
      <c r="AE1584" s="52"/>
      <c r="AF1584" s="52"/>
      <c r="AG1584" s="52" t="s">
        <v>642</v>
      </c>
      <c r="AH1584" s="52"/>
      <c r="AI1584" s="52"/>
      <c r="AJ1584" s="52"/>
      <c r="AK1584" s="52"/>
      <c r="AL1584" s="52"/>
      <c r="AM1584" s="52"/>
      <c r="AN1584" s="52"/>
      <c r="AO1584" s="52"/>
      <c r="AP1584" s="52"/>
      <c r="AQ1584" s="52"/>
      <c r="AR1584" s="52"/>
      <c r="AS1584" s="52"/>
      <c r="AT1584" s="52"/>
      <c r="AU1584" s="52"/>
      <c r="AV1584" s="52"/>
      <c r="AW1584" s="52"/>
      <c r="AX1584" s="52"/>
      <c r="AY1584" s="52"/>
      <c r="AZ1584" s="52"/>
      <c r="BA1584" s="52"/>
      <c r="BB1584" s="52"/>
      <c r="BC1584" s="52"/>
      <c r="BD1584" s="52"/>
      <c r="BE1584" s="52"/>
      <c r="BF1584" s="52"/>
      <c r="BG1584" s="52"/>
      <c r="BH1584" s="52"/>
    </row>
    <row r="1585" spans="1:60" outlineLevel="1" x14ac:dyDescent="0.2">
      <c r="A1585" s="31"/>
      <c r="B1585" s="32"/>
      <c r="C1585" s="294" t="s">
        <v>1450</v>
      </c>
      <c r="D1585" s="295"/>
      <c r="E1585" s="295"/>
      <c r="F1585" s="295"/>
      <c r="G1585" s="295"/>
      <c r="H1585" s="35"/>
      <c r="I1585" s="35"/>
      <c r="J1585" s="35"/>
      <c r="K1585" s="35"/>
      <c r="L1585" s="35"/>
      <c r="M1585" s="35"/>
      <c r="N1585" s="35"/>
      <c r="O1585" s="35"/>
      <c r="P1585" s="35"/>
      <c r="Q1585" s="35"/>
      <c r="R1585" s="35"/>
      <c r="S1585" s="35"/>
      <c r="T1585" s="35"/>
      <c r="U1585" s="35"/>
      <c r="V1585" s="35"/>
      <c r="W1585" s="35"/>
      <c r="X1585" s="35"/>
      <c r="Y1585" s="52"/>
      <c r="Z1585" s="52"/>
      <c r="AA1585" s="52"/>
      <c r="AB1585" s="52"/>
      <c r="AC1585" s="52"/>
      <c r="AD1585" s="52"/>
      <c r="AE1585" s="52"/>
      <c r="AF1585" s="52"/>
      <c r="AG1585" s="52" t="s">
        <v>642</v>
      </c>
      <c r="AH1585" s="52"/>
      <c r="AI1585" s="52"/>
      <c r="AJ1585" s="52"/>
      <c r="AK1585" s="52"/>
      <c r="AL1585" s="52"/>
      <c r="AM1585" s="52"/>
      <c r="AN1585" s="52"/>
      <c r="AO1585" s="52"/>
      <c r="AP1585" s="52"/>
      <c r="AQ1585" s="52"/>
      <c r="AR1585" s="52"/>
      <c r="AS1585" s="52"/>
      <c r="AT1585" s="52"/>
      <c r="AU1585" s="52"/>
      <c r="AV1585" s="52"/>
      <c r="AW1585" s="52"/>
      <c r="AX1585" s="52"/>
      <c r="AY1585" s="52"/>
      <c r="AZ1585" s="52"/>
      <c r="BA1585" s="52"/>
      <c r="BB1585" s="52"/>
      <c r="BC1585" s="52"/>
      <c r="BD1585" s="52"/>
      <c r="BE1585" s="52"/>
      <c r="BF1585" s="52"/>
      <c r="BG1585" s="52"/>
      <c r="BH1585" s="52"/>
    </row>
    <row r="1586" spans="1:60" outlineLevel="1" x14ac:dyDescent="0.2">
      <c r="A1586" s="31"/>
      <c r="B1586" s="32"/>
      <c r="C1586" s="294" t="s">
        <v>1451</v>
      </c>
      <c r="D1586" s="295"/>
      <c r="E1586" s="295"/>
      <c r="F1586" s="295"/>
      <c r="G1586" s="295"/>
      <c r="H1586" s="35"/>
      <c r="I1586" s="35"/>
      <c r="J1586" s="35"/>
      <c r="K1586" s="35"/>
      <c r="L1586" s="35"/>
      <c r="M1586" s="35"/>
      <c r="N1586" s="35"/>
      <c r="O1586" s="35"/>
      <c r="P1586" s="35"/>
      <c r="Q1586" s="35"/>
      <c r="R1586" s="35"/>
      <c r="S1586" s="35"/>
      <c r="T1586" s="35"/>
      <c r="U1586" s="35"/>
      <c r="V1586" s="35"/>
      <c r="W1586" s="35"/>
      <c r="X1586" s="35"/>
      <c r="Y1586" s="52"/>
      <c r="Z1586" s="52"/>
      <c r="AA1586" s="52"/>
      <c r="AB1586" s="52"/>
      <c r="AC1586" s="52"/>
      <c r="AD1586" s="52"/>
      <c r="AE1586" s="52"/>
      <c r="AF1586" s="52"/>
      <c r="AG1586" s="52" t="s">
        <v>642</v>
      </c>
      <c r="AH1586" s="52"/>
      <c r="AI1586" s="52"/>
      <c r="AJ1586" s="52"/>
      <c r="AK1586" s="52"/>
      <c r="AL1586" s="52"/>
      <c r="AM1586" s="52"/>
      <c r="AN1586" s="52"/>
      <c r="AO1586" s="52"/>
      <c r="AP1586" s="52"/>
      <c r="AQ1586" s="52"/>
      <c r="AR1586" s="52"/>
      <c r="AS1586" s="52"/>
      <c r="AT1586" s="52"/>
      <c r="AU1586" s="52"/>
      <c r="AV1586" s="52"/>
      <c r="AW1586" s="52"/>
      <c r="AX1586" s="52"/>
      <c r="AY1586" s="52"/>
      <c r="AZ1586" s="52"/>
      <c r="BA1586" s="52"/>
      <c r="BB1586" s="52"/>
      <c r="BC1586" s="52"/>
      <c r="BD1586" s="52"/>
      <c r="BE1586" s="52"/>
      <c r="BF1586" s="52"/>
      <c r="BG1586" s="52"/>
      <c r="BH1586" s="52"/>
    </row>
    <row r="1587" spans="1:60" outlineLevel="1" x14ac:dyDescent="0.2">
      <c r="A1587" s="31"/>
      <c r="B1587" s="32"/>
      <c r="C1587" s="294" t="s">
        <v>1452</v>
      </c>
      <c r="D1587" s="295"/>
      <c r="E1587" s="295"/>
      <c r="F1587" s="295"/>
      <c r="G1587" s="29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52"/>
      <c r="Z1587" s="52"/>
      <c r="AA1587" s="52"/>
      <c r="AB1587" s="52"/>
      <c r="AC1587" s="52"/>
      <c r="AD1587" s="52"/>
      <c r="AE1587" s="52"/>
      <c r="AF1587" s="52"/>
      <c r="AG1587" s="52" t="s">
        <v>642</v>
      </c>
      <c r="AH1587" s="52"/>
      <c r="AI1587" s="52"/>
      <c r="AJ1587" s="52"/>
      <c r="AK1587" s="52"/>
      <c r="AL1587" s="52"/>
      <c r="AM1587" s="52"/>
      <c r="AN1587" s="52"/>
      <c r="AO1587" s="52"/>
      <c r="AP1587" s="52"/>
      <c r="AQ1587" s="52"/>
      <c r="AR1587" s="52"/>
      <c r="AS1587" s="52"/>
      <c r="AT1587" s="52"/>
      <c r="AU1587" s="52"/>
      <c r="AV1587" s="52"/>
      <c r="AW1587" s="52"/>
      <c r="AX1587" s="52"/>
      <c r="AY1587" s="52"/>
      <c r="AZ1587" s="52"/>
      <c r="BA1587" s="52"/>
      <c r="BB1587" s="52"/>
      <c r="BC1587" s="52"/>
      <c r="BD1587" s="52"/>
      <c r="BE1587" s="52"/>
      <c r="BF1587" s="52"/>
      <c r="BG1587" s="52"/>
      <c r="BH1587" s="52"/>
    </row>
    <row r="1588" spans="1:60" outlineLevel="1" x14ac:dyDescent="0.2">
      <c r="A1588" s="31"/>
      <c r="B1588" s="32"/>
      <c r="C1588" s="294" t="s">
        <v>697</v>
      </c>
      <c r="D1588" s="295"/>
      <c r="E1588" s="295"/>
      <c r="F1588" s="295"/>
      <c r="G1588" s="29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52"/>
      <c r="Z1588" s="52"/>
      <c r="AA1588" s="52"/>
      <c r="AB1588" s="52"/>
      <c r="AC1588" s="52"/>
      <c r="AD1588" s="52"/>
      <c r="AE1588" s="52"/>
      <c r="AF1588" s="52"/>
      <c r="AG1588" s="52" t="s">
        <v>642</v>
      </c>
      <c r="AH1588" s="52"/>
      <c r="AI1588" s="52"/>
      <c r="AJ1588" s="52"/>
      <c r="AK1588" s="52"/>
      <c r="AL1588" s="52"/>
      <c r="AM1588" s="52"/>
      <c r="AN1588" s="52"/>
      <c r="AO1588" s="52"/>
      <c r="AP1588" s="52"/>
      <c r="AQ1588" s="52"/>
      <c r="AR1588" s="52"/>
      <c r="AS1588" s="52"/>
      <c r="AT1588" s="52"/>
      <c r="AU1588" s="52"/>
      <c r="AV1588" s="52"/>
      <c r="AW1588" s="52"/>
      <c r="AX1588" s="52"/>
      <c r="AY1588" s="52"/>
      <c r="AZ1588" s="52"/>
      <c r="BA1588" s="52"/>
      <c r="BB1588" s="52"/>
      <c r="BC1588" s="52"/>
      <c r="BD1588" s="52"/>
      <c r="BE1588" s="52"/>
      <c r="BF1588" s="52"/>
      <c r="BG1588" s="52"/>
      <c r="BH1588" s="52"/>
    </row>
    <row r="1589" spans="1:60" outlineLevel="1" x14ac:dyDescent="0.2">
      <c r="A1589" s="31"/>
      <c r="B1589" s="32"/>
      <c r="C1589" s="294" t="s">
        <v>698</v>
      </c>
      <c r="D1589" s="295"/>
      <c r="E1589" s="295"/>
      <c r="F1589" s="295"/>
      <c r="G1589" s="29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/>
      <c r="Y1589" s="52"/>
      <c r="Z1589" s="52"/>
      <c r="AA1589" s="52"/>
      <c r="AB1589" s="52"/>
      <c r="AC1589" s="52"/>
      <c r="AD1589" s="52"/>
      <c r="AE1589" s="52"/>
      <c r="AF1589" s="52"/>
      <c r="AG1589" s="52" t="s">
        <v>642</v>
      </c>
      <c r="AH1589" s="52"/>
      <c r="AI1589" s="52"/>
      <c r="AJ1589" s="52"/>
      <c r="AK1589" s="52"/>
      <c r="AL1589" s="52"/>
      <c r="AM1589" s="52"/>
      <c r="AN1589" s="52"/>
      <c r="AO1589" s="52"/>
      <c r="AP1589" s="52"/>
      <c r="AQ1589" s="52"/>
      <c r="AR1589" s="52"/>
      <c r="AS1589" s="52"/>
      <c r="AT1589" s="52"/>
      <c r="AU1589" s="52"/>
      <c r="AV1589" s="52"/>
      <c r="AW1589" s="52"/>
      <c r="AX1589" s="52"/>
      <c r="AY1589" s="52"/>
      <c r="AZ1589" s="52"/>
      <c r="BA1589" s="52"/>
      <c r="BB1589" s="52"/>
      <c r="BC1589" s="52"/>
      <c r="BD1589" s="52"/>
      <c r="BE1589" s="52"/>
      <c r="BF1589" s="52"/>
      <c r="BG1589" s="52"/>
      <c r="BH1589" s="52"/>
    </row>
    <row r="1590" spans="1:60" outlineLevel="1" x14ac:dyDescent="0.2">
      <c r="A1590" s="31"/>
      <c r="B1590" s="32"/>
      <c r="C1590" s="294" t="s">
        <v>699</v>
      </c>
      <c r="D1590" s="295"/>
      <c r="E1590" s="295"/>
      <c r="F1590" s="295"/>
      <c r="G1590" s="295"/>
      <c r="H1590" s="35"/>
      <c r="I1590" s="35"/>
      <c r="J1590" s="35"/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52"/>
      <c r="Z1590" s="52"/>
      <c r="AA1590" s="52"/>
      <c r="AB1590" s="52"/>
      <c r="AC1590" s="52"/>
      <c r="AD1590" s="52"/>
      <c r="AE1590" s="52"/>
      <c r="AF1590" s="52"/>
      <c r="AG1590" s="52" t="s">
        <v>642</v>
      </c>
      <c r="AH1590" s="52"/>
      <c r="AI1590" s="52"/>
      <c r="AJ1590" s="52"/>
      <c r="AK1590" s="52"/>
      <c r="AL1590" s="52"/>
      <c r="AM1590" s="52"/>
      <c r="AN1590" s="52"/>
      <c r="AO1590" s="52"/>
      <c r="AP1590" s="52"/>
      <c r="AQ1590" s="52"/>
      <c r="AR1590" s="52"/>
      <c r="AS1590" s="52"/>
      <c r="AT1590" s="52"/>
      <c r="AU1590" s="52"/>
      <c r="AV1590" s="52"/>
      <c r="AW1590" s="52"/>
      <c r="AX1590" s="52"/>
      <c r="AY1590" s="52"/>
      <c r="AZ1590" s="52"/>
      <c r="BA1590" s="52"/>
      <c r="BB1590" s="52"/>
      <c r="BC1590" s="52"/>
      <c r="BD1590" s="52"/>
      <c r="BE1590" s="52"/>
      <c r="BF1590" s="52"/>
      <c r="BG1590" s="52"/>
      <c r="BH1590" s="52"/>
    </row>
    <row r="1591" spans="1:60" outlineLevel="1" x14ac:dyDescent="0.2">
      <c r="A1591" s="31"/>
      <c r="B1591" s="32"/>
      <c r="C1591" s="294" t="s">
        <v>1469</v>
      </c>
      <c r="D1591" s="295"/>
      <c r="E1591" s="295"/>
      <c r="F1591" s="295"/>
      <c r="G1591" s="295"/>
      <c r="H1591" s="35"/>
      <c r="I1591" s="35"/>
      <c r="J1591" s="35"/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52"/>
      <c r="Z1591" s="52"/>
      <c r="AA1591" s="52"/>
      <c r="AB1591" s="52"/>
      <c r="AC1591" s="52"/>
      <c r="AD1591" s="52"/>
      <c r="AE1591" s="52"/>
      <c r="AF1591" s="52"/>
      <c r="AG1591" s="52" t="s">
        <v>642</v>
      </c>
      <c r="AH1591" s="52"/>
      <c r="AI1591" s="52"/>
      <c r="AJ1591" s="52"/>
      <c r="AK1591" s="52"/>
      <c r="AL1591" s="52"/>
      <c r="AM1591" s="52"/>
      <c r="AN1591" s="52"/>
      <c r="AO1591" s="52"/>
      <c r="AP1591" s="52"/>
      <c r="AQ1591" s="52"/>
      <c r="AR1591" s="52"/>
      <c r="AS1591" s="52"/>
      <c r="AT1591" s="52"/>
      <c r="AU1591" s="52"/>
      <c r="AV1591" s="52"/>
      <c r="AW1591" s="52"/>
      <c r="AX1591" s="52"/>
      <c r="AY1591" s="52"/>
      <c r="AZ1591" s="52"/>
      <c r="BA1591" s="52"/>
      <c r="BB1591" s="52"/>
      <c r="BC1591" s="52"/>
      <c r="BD1591" s="52"/>
      <c r="BE1591" s="52"/>
      <c r="BF1591" s="52"/>
      <c r="BG1591" s="52"/>
      <c r="BH1591" s="52"/>
    </row>
    <row r="1592" spans="1:60" outlineLevel="1" x14ac:dyDescent="0.2">
      <c r="A1592" s="31"/>
      <c r="B1592" s="32"/>
      <c r="C1592" s="230" t="s">
        <v>1166</v>
      </c>
      <c r="D1592" s="33"/>
      <c r="E1592" s="34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52"/>
      <c r="Z1592" s="52"/>
      <c r="AA1592" s="52"/>
      <c r="AB1592" s="52"/>
      <c r="AC1592" s="52"/>
      <c r="AD1592" s="52"/>
      <c r="AE1592" s="52"/>
      <c r="AF1592" s="52"/>
      <c r="AG1592" s="52" t="s">
        <v>358</v>
      </c>
      <c r="AH1592" s="52">
        <v>0</v>
      </c>
      <c r="AI1592" s="52"/>
      <c r="AJ1592" s="52"/>
      <c r="AK1592" s="52"/>
      <c r="AL1592" s="52"/>
      <c r="AM1592" s="52"/>
      <c r="AN1592" s="52"/>
      <c r="AO1592" s="52"/>
      <c r="AP1592" s="52"/>
      <c r="AQ1592" s="52"/>
      <c r="AR1592" s="52"/>
      <c r="AS1592" s="52"/>
      <c r="AT1592" s="52"/>
      <c r="AU1592" s="52"/>
      <c r="AV1592" s="52"/>
      <c r="AW1592" s="52"/>
      <c r="AX1592" s="52"/>
      <c r="AY1592" s="52"/>
      <c r="AZ1592" s="52"/>
      <c r="BA1592" s="52"/>
      <c r="BB1592" s="52"/>
      <c r="BC1592" s="52"/>
      <c r="BD1592" s="52"/>
      <c r="BE1592" s="52"/>
      <c r="BF1592" s="52"/>
      <c r="BG1592" s="52"/>
      <c r="BH1592" s="52"/>
    </row>
    <row r="1593" spans="1:60" outlineLevel="1" x14ac:dyDescent="0.2">
      <c r="A1593" s="31"/>
      <c r="B1593" s="32"/>
      <c r="C1593" s="230" t="s">
        <v>1470</v>
      </c>
      <c r="D1593" s="33"/>
      <c r="E1593" s="34">
        <v>1</v>
      </c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52"/>
      <c r="Z1593" s="52"/>
      <c r="AA1593" s="52"/>
      <c r="AB1593" s="52"/>
      <c r="AC1593" s="52"/>
      <c r="AD1593" s="52"/>
      <c r="AE1593" s="52"/>
      <c r="AF1593" s="52"/>
      <c r="AG1593" s="52" t="s">
        <v>358</v>
      </c>
      <c r="AH1593" s="52">
        <v>0</v>
      </c>
      <c r="AI1593" s="52"/>
      <c r="AJ1593" s="52"/>
      <c r="AK1593" s="52"/>
      <c r="AL1593" s="52"/>
      <c r="AM1593" s="52"/>
      <c r="AN1593" s="52"/>
      <c r="AO1593" s="52"/>
      <c r="AP1593" s="52"/>
      <c r="AQ1593" s="52"/>
      <c r="AR1593" s="52"/>
      <c r="AS1593" s="52"/>
      <c r="AT1593" s="52"/>
      <c r="AU1593" s="52"/>
      <c r="AV1593" s="52"/>
      <c r="AW1593" s="52"/>
      <c r="AX1593" s="52"/>
      <c r="AY1593" s="52"/>
      <c r="AZ1593" s="52"/>
      <c r="BA1593" s="52"/>
      <c r="BB1593" s="52"/>
      <c r="BC1593" s="52"/>
      <c r="BD1593" s="52"/>
      <c r="BE1593" s="52"/>
      <c r="BF1593" s="52"/>
      <c r="BG1593" s="52"/>
      <c r="BH1593" s="52"/>
    </row>
    <row r="1594" spans="1:60" outlineLevel="1" x14ac:dyDescent="0.2">
      <c r="A1594" s="24">
        <v>186</v>
      </c>
      <c r="B1594" s="25" t="s">
        <v>1471</v>
      </c>
      <c r="C1594" s="26" t="s">
        <v>1472</v>
      </c>
      <c r="D1594" s="27" t="s">
        <v>640</v>
      </c>
      <c r="E1594" s="28">
        <v>1</v>
      </c>
      <c r="F1594" s="29"/>
      <c r="G1594" s="30">
        <f>ROUND(E1594*F1594,2)</f>
        <v>0</v>
      </c>
      <c r="H1594" s="29"/>
      <c r="I1594" s="30">
        <f>ROUND(E1594*H1594,2)</f>
        <v>0</v>
      </c>
      <c r="J1594" s="29"/>
      <c r="K1594" s="30">
        <f>ROUND(E1594*J1594,2)</f>
        <v>0</v>
      </c>
      <c r="L1594" s="30">
        <v>21</v>
      </c>
      <c r="M1594" s="30">
        <f>G1594*(1+L1594/100)</f>
        <v>0</v>
      </c>
      <c r="N1594" s="30">
        <v>0</v>
      </c>
      <c r="O1594" s="30">
        <f>ROUND(E1594*N1594,2)</f>
        <v>0</v>
      </c>
      <c r="P1594" s="30">
        <v>0</v>
      </c>
      <c r="Q1594" s="30">
        <f>ROUND(E1594*P1594,2)</f>
        <v>0</v>
      </c>
      <c r="R1594" s="30"/>
      <c r="S1594" s="30" t="s">
        <v>587</v>
      </c>
      <c r="T1594" s="49" t="s">
        <v>330</v>
      </c>
      <c r="U1594" s="35">
        <v>0</v>
      </c>
      <c r="V1594" s="35">
        <f>ROUND(E1594*U1594,2)</f>
        <v>0</v>
      </c>
      <c r="W1594" s="35"/>
      <c r="X1594" s="50"/>
      <c r="Y1594" s="52"/>
      <c r="Z1594" s="52"/>
      <c r="AA1594" s="52"/>
      <c r="AB1594" s="52"/>
      <c r="AC1594" s="52"/>
      <c r="AD1594" s="52"/>
      <c r="AE1594" s="52"/>
      <c r="AF1594" s="52"/>
      <c r="AG1594" s="52" t="s">
        <v>354</v>
      </c>
      <c r="AH1594" s="52"/>
      <c r="AI1594" s="52"/>
      <c r="AJ1594" s="52"/>
      <c r="AK1594" s="52"/>
      <c r="AL1594" s="52"/>
      <c r="AM1594" s="52"/>
      <c r="AN1594" s="52"/>
      <c r="AO1594" s="52"/>
      <c r="AP1594" s="52"/>
      <c r="AQ1594" s="52"/>
      <c r="AR1594" s="52"/>
      <c r="AS1594" s="52"/>
      <c r="AT1594" s="52"/>
      <c r="AU1594" s="52"/>
      <c r="AV1594" s="52"/>
      <c r="AW1594" s="52"/>
      <c r="AX1594" s="52"/>
      <c r="AY1594" s="52"/>
      <c r="AZ1594" s="52"/>
      <c r="BA1594" s="52"/>
      <c r="BB1594" s="52"/>
      <c r="BC1594" s="52"/>
      <c r="BD1594" s="52"/>
      <c r="BE1594" s="52"/>
      <c r="BF1594" s="52"/>
      <c r="BG1594" s="52"/>
      <c r="BH1594" s="52"/>
    </row>
    <row r="1595" spans="1:60" outlineLevel="1" x14ac:dyDescent="0.2">
      <c r="A1595" s="31"/>
      <c r="B1595" s="32"/>
      <c r="C1595" s="292" t="s">
        <v>1473</v>
      </c>
      <c r="D1595" s="293"/>
      <c r="E1595" s="293"/>
      <c r="F1595" s="293"/>
      <c r="G1595" s="293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52"/>
      <c r="Z1595" s="52"/>
      <c r="AA1595" s="52"/>
      <c r="AB1595" s="52"/>
      <c r="AC1595" s="52"/>
      <c r="AD1595" s="52"/>
      <c r="AE1595" s="52"/>
      <c r="AF1595" s="52"/>
      <c r="AG1595" s="52" t="s">
        <v>642</v>
      </c>
      <c r="AH1595" s="52"/>
      <c r="AI1595" s="52"/>
      <c r="AJ1595" s="52"/>
      <c r="AK1595" s="52"/>
      <c r="AL1595" s="52"/>
      <c r="AM1595" s="52"/>
      <c r="AN1595" s="52"/>
      <c r="AO1595" s="52"/>
      <c r="AP1595" s="52"/>
      <c r="AQ1595" s="52"/>
      <c r="AR1595" s="52"/>
      <c r="AS1595" s="52"/>
      <c r="AT1595" s="52"/>
      <c r="AU1595" s="52"/>
      <c r="AV1595" s="52"/>
      <c r="AW1595" s="52"/>
      <c r="AX1595" s="52"/>
      <c r="AY1595" s="52"/>
      <c r="AZ1595" s="52"/>
      <c r="BA1595" s="52"/>
      <c r="BB1595" s="52"/>
      <c r="BC1595" s="52"/>
      <c r="BD1595" s="52"/>
      <c r="BE1595" s="52"/>
      <c r="BF1595" s="52"/>
      <c r="BG1595" s="52"/>
      <c r="BH1595" s="52"/>
    </row>
    <row r="1596" spans="1:60" outlineLevel="1" x14ac:dyDescent="0.2">
      <c r="A1596" s="31"/>
      <c r="B1596" s="32"/>
      <c r="C1596" s="294" t="s">
        <v>1443</v>
      </c>
      <c r="D1596" s="295"/>
      <c r="E1596" s="295"/>
      <c r="F1596" s="295"/>
      <c r="G1596" s="29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52"/>
      <c r="Z1596" s="52"/>
      <c r="AA1596" s="52"/>
      <c r="AB1596" s="52"/>
      <c r="AC1596" s="52"/>
      <c r="AD1596" s="52"/>
      <c r="AE1596" s="52"/>
      <c r="AF1596" s="52"/>
      <c r="AG1596" s="52" t="s">
        <v>642</v>
      </c>
      <c r="AH1596" s="52"/>
      <c r="AI1596" s="52"/>
      <c r="AJ1596" s="52"/>
      <c r="AK1596" s="52"/>
      <c r="AL1596" s="52"/>
      <c r="AM1596" s="52"/>
      <c r="AN1596" s="52"/>
      <c r="AO1596" s="52"/>
      <c r="AP1596" s="52"/>
      <c r="AQ1596" s="52"/>
      <c r="AR1596" s="52"/>
      <c r="AS1596" s="52"/>
      <c r="AT1596" s="52"/>
      <c r="AU1596" s="52"/>
      <c r="AV1596" s="52"/>
      <c r="AW1596" s="52"/>
      <c r="AX1596" s="52"/>
      <c r="AY1596" s="52"/>
      <c r="AZ1596" s="52"/>
      <c r="BA1596" s="52"/>
      <c r="BB1596" s="52"/>
      <c r="BC1596" s="52"/>
      <c r="BD1596" s="52"/>
      <c r="BE1596" s="52"/>
      <c r="BF1596" s="52"/>
      <c r="BG1596" s="52"/>
      <c r="BH1596" s="52"/>
    </row>
    <row r="1597" spans="1:60" outlineLevel="1" x14ac:dyDescent="0.2">
      <c r="A1597" s="31"/>
      <c r="B1597" s="32"/>
      <c r="C1597" s="294" t="s">
        <v>796</v>
      </c>
      <c r="D1597" s="295"/>
      <c r="E1597" s="295"/>
      <c r="F1597" s="295"/>
      <c r="G1597" s="295"/>
      <c r="H1597" s="35"/>
      <c r="I1597" s="35"/>
      <c r="J1597" s="35"/>
      <c r="K1597" s="35"/>
      <c r="L1597" s="35"/>
      <c r="M1597" s="35"/>
      <c r="N1597" s="35"/>
      <c r="O1597" s="35"/>
      <c r="P1597" s="35"/>
      <c r="Q1597" s="35"/>
      <c r="R1597" s="35"/>
      <c r="S1597" s="35"/>
      <c r="T1597" s="35"/>
      <c r="U1597" s="35"/>
      <c r="V1597" s="35"/>
      <c r="W1597" s="35"/>
      <c r="X1597" s="35"/>
      <c r="Y1597" s="52"/>
      <c r="Z1597" s="52"/>
      <c r="AA1597" s="52"/>
      <c r="AB1597" s="52"/>
      <c r="AC1597" s="52"/>
      <c r="AD1597" s="52"/>
      <c r="AE1597" s="52"/>
      <c r="AF1597" s="52"/>
      <c r="AG1597" s="52" t="s">
        <v>642</v>
      </c>
      <c r="AH1597" s="52"/>
      <c r="AI1597" s="52"/>
      <c r="AJ1597" s="52"/>
      <c r="AK1597" s="52"/>
      <c r="AL1597" s="52"/>
      <c r="AM1597" s="52"/>
      <c r="AN1597" s="52"/>
      <c r="AO1597" s="52"/>
      <c r="AP1597" s="52"/>
      <c r="AQ1597" s="52"/>
      <c r="AR1597" s="52"/>
      <c r="AS1597" s="52"/>
      <c r="AT1597" s="52"/>
      <c r="AU1597" s="52"/>
      <c r="AV1597" s="52"/>
      <c r="AW1597" s="52"/>
      <c r="AX1597" s="52"/>
      <c r="AY1597" s="52"/>
      <c r="AZ1597" s="52"/>
      <c r="BA1597" s="52"/>
      <c r="BB1597" s="52"/>
      <c r="BC1597" s="52"/>
      <c r="BD1597" s="52"/>
      <c r="BE1597" s="52"/>
      <c r="BF1597" s="52"/>
      <c r="BG1597" s="52"/>
      <c r="BH1597" s="52"/>
    </row>
    <row r="1598" spans="1:60" outlineLevel="1" x14ac:dyDescent="0.2">
      <c r="A1598" s="31"/>
      <c r="B1598" s="32"/>
      <c r="C1598" s="294" t="s">
        <v>742</v>
      </c>
      <c r="D1598" s="295"/>
      <c r="E1598" s="295"/>
      <c r="F1598" s="295"/>
      <c r="G1598" s="29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52"/>
      <c r="Z1598" s="52"/>
      <c r="AA1598" s="52"/>
      <c r="AB1598" s="52"/>
      <c r="AC1598" s="52"/>
      <c r="AD1598" s="52"/>
      <c r="AE1598" s="52"/>
      <c r="AF1598" s="52"/>
      <c r="AG1598" s="52" t="s">
        <v>642</v>
      </c>
      <c r="AH1598" s="52"/>
      <c r="AI1598" s="52"/>
      <c r="AJ1598" s="52"/>
      <c r="AK1598" s="52"/>
      <c r="AL1598" s="52"/>
      <c r="AM1598" s="52"/>
      <c r="AN1598" s="52"/>
      <c r="AO1598" s="52"/>
      <c r="AP1598" s="52"/>
      <c r="AQ1598" s="52"/>
      <c r="AR1598" s="52"/>
      <c r="AS1598" s="52"/>
      <c r="AT1598" s="52"/>
      <c r="AU1598" s="52"/>
      <c r="AV1598" s="52"/>
      <c r="AW1598" s="52"/>
      <c r="AX1598" s="52"/>
      <c r="AY1598" s="52"/>
      <c r="AZ1598" s="52"/>
      <c r="BA1598" s="52"/>
      <c r="BB1598" s="52"/>
      <c r="BC1598" s="52"/>
      <c r="BD1598" s="52"/>
      <c r="BE1598" s="52"/>
      <c r="BF1598" s="52"/>
      <c r="BG1598" s="52"/>
      <c r="BH1598" s="52"/>
    </row>
    <row r="1599" spans="1:60" outlineLevel="1" x14ac:dyDescent="0.2">
      <c r="A1599" s="31"/>
      <c r="B1599" s="32"/>
      <c r="C1599" s="294" t="s">
        <v>1444</v>
      </c>
      <c r="D1599" s="295"/>
      <c r="E1599" s="295"/>
      <c r="F1599" s="295"/>
      <c r="G1599" s="29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52"/>
      <c r="Z1599" s="52"/>
      <c r="AA1599" s="52"/>
      <c r="AB1599" s="52"/>
      <c r="AC1599" s="52"/>
      <c r="AD1599" s="52"/>
      <c r="AE1599" s="52"/>
      <c r="AF1599" s="52"/>
      <c r="AG1599" s="52" t="s">
        <v>642</v>
      </c>
      <c r="AH1599" s="52"/>
      <c r="AI1599" s="52"/>
      <c r="AJ1599" s="52"/>
      <c r="AK1599" s="52"/>
      <c r="AL1599" s="52"/>
      <c r="AM1599" s="52"/>
      <c r="AN1599" s="52"/>
      <c r="AO1599" s="52"/>
      <c r="AP1599" s="52"/>
      <c r="AQ1599" s="52"/>
      <c r="AR1599" s="52"/>
      <c r="AS1599" s="52"/>
      <c r="AT1599" s="52"/>
      <c r="AU1599" s="52"/>
      <c r="AV1599" s="52"/>
      <c r="AW1599" s="52"/>
      <c r="AX1599" s="52"/>
      <c r="AY1599" s="52"/>
      <c r="AZ1599" s="52"/>
      <c r="BA1599" s="52"/>
      <c r="BB1599" s="52"/>
      <c r="BC1599" s="52"/>
      <c r="BD1599" s="52"/>
      <c r="BE1599" s="52"/>
      <c r="BF1599" s="52"/>
      <c r="BG1599" s="52"/>
      <c r="BH1599" s="52"/>
    </row>
    <row r="1600" spans="1:60" outlineLevel="1" x14ac:dyDescent="0.2">
      <c r="A1600" s="31"/>
      <c r="B1600" s="32"/>
      <c r="C1600" s="294" t="s">
        <v>1474</v>
      </c>
      <c r="D1600" s="295"/>
      <c r="E1600" s="295"/>
      <c r="F1600" s="295"/>
      <c r="G1600" s="29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52"/>
      <c r="Z1600" s="52"/>
      <c r="AA1600" s="52"/>
      <c r="AB1600" s="52"/>
      <c r="AC1600" s="52"/>
      <c r="AD1600" s="52"/>
      <c r="AE1600" s="52"/>
      <c r="AF1600" s="52"/>
      <c r="AG1600" s="52" t="s">
        <v>642</v>
      </c>
      <c r="AH1600" s="52"/>
      <c r="AI1600" s="52"/>
      <c r="AJ1600" s="52"/>
      <c r="AK1600" s="52"/>
      <c r="AL1600" s="52"/>
      <c r="AM1600" s="52"/>
      <c r="AN1600" s="52"/>
      <c r="AO1600" s="52"/>
      <c r="AP1600" s="52"/>
      <c r="AQ1600" s="52"/>
      <c r="AR1600" s="52"/>
      <c r="AS1600" s="52"/>
      <c r="AT1600" s="52"/>
      <c r="AU1600" s="52"/>
      <c r="AV1600" s="52"/>
      <c r="AW1600" s="52"/>
      <c r="AX1600" s="52"/>
      <c r="AY1600" s="52"/>
      <c r="AZ1600" s="52"/>
      <c r="BA1600" s="52"/>
      <c r="BB1600" s="52"/>
      <c r="BC1600" s="52"/>
      <c r="BD1600" s="52"/>
      <c r="BE1600" s="52"/>
      <c r="BF1600" s="52"/>
      <c r="BG1600" s="52"/>
      <c r="BH1600" s="52"/>
    </row>
    <row r="1601" spans="1:60" outlineLevel="1" x14ac:dyDescent="0.2">
      <c r="A1601" s="31"/>
      <c r="B1601" s="32"/>
      <c r="C1601" s="294" t="s">
        <v>798</v>
      </c>
      <c r="D1601" s="295"/>
      <c r="E1601" s="295"/>
      <c r="F1601" s="295"/>
      <c r="G1601" s="29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52"/>
      <c r="Z1601" s="52"/>
      <c r="AA1601" s="52"/>
      <c r="AB1601" s="52"/>
      <c r="AC1601" s="52"/>
      <c r="AD1601" s="52"/>
      <c r="AE1601" s="52"/>
      <c r="AF1601" s="52"/>
      <c r="AG1601" s="52" t="s">
        <v>642</v>
      </c>
      <c r="AH1601" s="52"/>
      <c r="AI1601" s="52"/>
      <c r="AJ1601" s="52"/>
      <c r="AK1601" s="52"/>
      <c r="AL1601" s="52"/>
      <c r="AM1601" s="52"/>
      <c r="AN1601" s="52"/>
      <c r="AO1601" s="52"/>
      <c r="AP1601" s="52"/>
      <c r="AQ1601" s="52"/>
      <c r="AR1601" s="52"/>
      <c r="AS1601" s="52"/>
      <c r="AT1601" s="52"/>
      <c r="AU1601" s="52"/>
      <c r="AV1601" s="52"/>
      <c r="AW1601" s="52"/>
      <c r="AX1601" s="52"/>
      <c r="AY1601" s="52"/>
      <c r="AZ1601" s="52"/>
      <c r="BA1601" s="52"/>
      <c r="BB1601" s="52"/>
      <c r="BC1601" s="52"/>
      <c r="BD1601" s="52"/>
      <c r="BE1601" s="52"/>
      <c r="BF1601" s="52"/>
      <c r="BG1601" s="52"/>
      <c r="BH1601" s="52"/>
    </row>
    <row r="1602" spans="1:60" outlineLevel="1" x14ac:dyDescent="0.2">
      <c r="A1602" s="31"/>
      <c r="B1602" s="32"/>
      <c r="C1602" s="294" t="s">
        <v>1463</v>
      </c>
      <c r="D1602" s="295"/>
      <c r="E1602" s="295"/>
      <c r="F1602" s="295"/>
      <c r="G1602" s="295"/>
      <c r="H1602" s="35"/>
      <c r="I1602" s="35"/>
      <c r="J1602" s="35"/>
      <c r="K1602" s="35"/>
      <c r="L1602" s="35"/>
      <c r="M1602" s="35"/>
      <c r="N1602" s="35"/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52"/>
      <c r="Z1602" s="52"/>
      <c r="AA1602" s="52"/>
      <c r="AB1602" s="52"/>
      <c r="AC1602" s="52"/>
      <c r="AD1602" s="52"/>
      <c r="AE1602" s="52"/>
      <c r="AF1602" s="52"/>
      <c r="AG1602" s="52" t="s">
        <v>642</v>
      </c>
      <c r="AH1602" s="52"/>
      <c r="AI1602" s="52"/>
      <c r="AJ1602" s="52"/>
      <c r="AK1602" s="52"/>
      <c r="AL1602" s="52"/>
      <c r="AM1602" s="52"/>
      <c r="AN1602" s="52"/>
      <c r="AO1602" s="52"/>
      <c r="AP1602" s="52"/>
      <c r="AQ1602" s="52"/>
      <c r="AR1602" s="52"/>
      <c r="AS1602" s="52"/>
      <c r="AT1602" s="52"/>
      <c r="AU1602" s="52"/>
      <c r="AV1602" s="52"/>
      <c r="AW1602" s="52"/>
      <c r="AX1602" s="52"/>
      <c r="AY1602" s="52"/>
      <c r="AZ1602" s="52"/>
      <c r="BA1602" s="52"/>
      <c r="BB1602" s="52"/>
      <c r="BC1602" s="52"/>
      <c r="BD1602" s="52"/>
      <c r="BE1602" s="52"/>
      <c r="BF1602" s="52"/>
      <c r="BG1602" s="52"/>
      <c r="BH1602" s="52"/>
    </row>
    <row r="1603" spans="1:60" outlineLevel="1" x14ac:dyDescent="0.2">
      <c r="A1603" s="31"/>
      <c r="B1603" s="32"/>
      <c r="C1603" s="294" t="s">
        <v>1464</v>
      </c>
      <c r="D1603" s="295"/>
      <c r="E1603" s="295"/>
      <c r="F1603" s="295"/>
      <c r="G1603" s="29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52"/>
      <c r="Z1603" s="52"/>
      <c r="AA1603" s="52"/>
      <c r="AB1603" s="52"/>
      <c r="AC1603" s="52"/>
      <c r="AD1603" s="52"/>
      <c r="AE1603" s="52"/>
      <c r="AF1603" s="52"/>
      <c r="AG1603" s="52" t="s">
        <v>642</v>
      </c>
      <c r="AH1603" s="52"/>
      <c r="AI1603" s="52"/>
      <c r="AJ1603" s="52"/>
      <c r="AK1603" s="52"/>
      <c r="AL1603" s="52"/>
      <c r="AM1603" s="52"/>
      <c r="AN1603" s="52"/>
      <c r="AO1603" s="52"/>
      <c r="AP1603" s="52"/>
      <c r="AQ1603" s="52"/>
      <c r="AR1603" s="52"/>
      <c r="AS1603" s="52"/>
      <c r="AT1603" s="52"/>
      <c r="AU1603" s="52"/>
      <c r="AV1603" s="52"/>
      <c r="AW1603" s="52"/>
      <c r="AX1603" s="52"/>
      <c r="AY1603" s="52"/>
      <c r="AZ1603" s="52"/>
      <c r="BA1603" s="52"/>
      <c r="BB1603" s="52"/>
      <c r="BC1603" s="52"/>
      <c r="BD1603" s="52"/>
      <c r="BE1603" s="52"/>
      <c r="BF1603" s="52"/>
      <c r="BG1603" s="52"/>
      <c r="BH1603" s="52"/>
    </row>
    <row r="1604" spans="1:60" outlineLevel="1" x14ac:dyDescent="0.2">
      <c r="A1604" s="31"/>
      <c r="B1604" s="32"/>
      <c r="C1604" s="294" t="s">
        <v>1448</v>
      </c>
      <c r="D1604" s="295"/>
      <c r="E1604" s="295"/>
      <c r="F1604" s="295"/>
      <c r="G1604" s="295"/>
      <c r="H1604" s="35"/>
      <c r="I1604" s="35"/>
      <c r="J1604" s="35"/>
      <c r="K1604" s="35"/>
      <c r="L1604" s="35"/>
      <c r="M1604" s="35"/>
      <c r="N1604" s="35"/>
      <c r="O1604" s="35"/>
      <c r="P1604" s="35"/>
      <c r="Q1604" s="35"/>
      <c r="R1604" s="35"/>
      <c r="S1604" s="35"/>
      <c r="T1604" s="35"/>
      <c r="U1604" s="35"/>
      <c r="V1604" s="35"/>
      <c r="W1604" s="35"/>
      <c r="X1604" s="35"/>
      <c r="Y1604" s="52"/>
      <c r="Z1604" s="52"/>
      <c r="AA1604" s="52"/>
      <c r="AB1604" s="52"/>
      <c r="AC1604" s="52"/>
      <c r="AD1604" s="52"/>
      <c r="AE1604" s="52"/>
      <c r="AF1604" s="52"/>
      <c r="AG1604" s="52" t="s">
        <v>642</v>
      </c>
      <c r="AH1604" s="52"/>
      <c r="AI1604" s="52"/>
      <c r="AJ1604" s="52"/>
      <c r="AK1604" s="52"/>
      <c r="AL1604" s="52"/>
      <c r="AM1604" s="52"/>
      <c r="AN1604" s="52"/>
      <c r="AO1604" s="52"/>
      <c r="AP1604" s="52"/>
      <c r="AQ1604" s="52"/>
      <c r="AR1604" s="52"/>
      <c r="AS1604" s="52"/>
      <c r="AT1604" s="52"/>
      <c r="AU1604" s="52"/>
      <c r="AV1604" s="52"/>
      <c r="AW1604" s="52"/>
      <c r="AX1604" s="52"/>
      <c r="AY1604" s="52"/>
      <c r="AZ1604" s="52"/>
      <c r="BA1604" s="52"/>
      <c r="BB1604" s="52"/>
      <c r="BC1604" s="52"/>
      <c r="BD1604" s="52"/>
      <c r="BE1604" s="52"/>
      <c r="BF1604" s="52"/>
      <c r="BG1604" s="52"/>
      <c r="BH1604" s="52"/>
    </row>
    <row r="1605" spans="1:60" outlineLevel="1" x14ac:dyDescent="0.2">
      <c r="A1605" s="31"/>
      <c r="B1605" s="32"/>
      <c r="C1605" s="294" t="s">
        <v>1449</v>
      </c>
      <c r="D1605" s="295"/>
      <c r="E1605" s="295"/>
      <c r="F1605" s="295"/>
      <c r="G1605" s="295"/>
      <c r="H1605" s="35"/>
      <c r="I1605" s="35"/>
      <c r="J1605" s="35"/>
      <c r="K1605" s="35"/>
      <c r="L1605" s="35"/>
      <c r="M1605" s="35"/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52"/>
      <c r="Z1605" s="52"/>
      <c r="AA1605" s="52"/>
      <c r="AB1605" s="52"/>
      <c r="AC1605" s="52"/>
      <c r="AD1605" s="52"/>
      <c r="AE1605" s="52"/>
      <c r="AF1605" s="52"/>
      <c r="AG1605" s="52" t="s">
        <v>642</v>
      </c>
      <c r="AH1605" s="52"/>
      <c r="AI1605" s="52"/>
      <c r="AJ1605" s="52"/>
      <c r="AK1605" s="52"/>
      <c r="AL1605" s="52"/>
      <c r="AM1605" s="52"/>
      <c r="AN1605" s="52"/>
      <c r="AO1605" s="52"/>
      <c r="AP1605" s="52"/>
      <c r="AQ1605" s="52"/>
      <c r="AR1605" s="52"/>
      <c r="AS1605" s="52"/>
      <c r="AT1605" s="52"/>
      <c r="AU1605" s="52"/>
      <c r="AV1605" s="52"/>
      <c r="AW1605" s="52"/>
      <c r="AX1605" s="52"/>
      <c r="AY1605" s="52"/>
      <c r="AZ1605" s="52"/>
      <c r="BA1605" s="52"/>
      <c r="BB1605" s="52"/>
      <c r="BC1605" s="52"/>
      <c r="BD1605" s="52"/>
      <c r="BE1605" s="52"/>
      <c r="BF1605" s="52"/>
      <c r="BG1605" s="52"/>
      <c r="BH1605" s="52"/>
    </row>
    <row r="1606" spans="1:60" outlineLevel="1" x14ac:dyDescent="0.2">
      <c r="A1606" s="31"/>
      <c r="B1606" s="32"/>
      <c r="C1606" s="294" t="s">
        <v>788</v>
      </c>
      <c r="D1606" s="295"/>
      <c r="E1606" s="295"/>
      <c r="F1606" s="295"/>
      <c r="G1606" s="29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52"/>
      <c r="Z1606" s="52"/>
      <c r="AA1606" s="52"/>
      <c r="AB1606" s="52"/>
      <c r="AC1606" s="52"/>
      <c r="AD1606" s="52"/>
      <c r="AE1606" s="52"/>
      <c r="AF1606" s="52"/>
      <c r="AG1606" s="52" t="s">
        <v>642</v>
      </c>
      <c r="AH1606" s="52"/>
      <c r="AI1606" s="52"/>
      <c r="AJ1606" s="52"/>
      <c r="AK1606" s="52"/>
      <c r="AL1606" s="52"/>
      <c r="AM1606" s="52"/>
      <c r="AN1606" s="52"/>
      <c r="AO1606" s="52"/>
      <c r="AP1606" s="52"/>
      <c r="AQ1606" s="52"/>
      <c r="AR1606" s="52"/>
      <c r="AS1606" s="52"/>
      <c r="AT1606" s="52"/>
      <c r="AU1606" s="52"/>
      <c r="AV1606" s="52"/>
      <c r="AW1606" s="52"/>
      <c r="AX1606" s="52"/>
      <c r="AY1606" s="52"/>
      <c r="AZ1606" s="52"/>
      <c r="BA1606" s="52"/>
      <c r="BB1606" s="52"/>
      <c r="BC1606" s="52"/>
      <c r="BD1606" s="52"/>
      <c r="BE1606" s="52"/>
      <c r="BF1606" s="52"/>
      <c r="BG1606" s="52"/>
      <c r="BH1606" s="52"/>
    </row>
    <row r="1607" spans="1:60" outlineLevel="1" x14ac:dyDescent="0.2">
      <c r="A1607" s="31"/>
      <c r="B1607" s="32"/>
      <c r="C1607" s="294" t="s">
        <v>1450</v>
      </c>
      <c r="D1607" s="295"/>
      <c r="E1607" s="295"/>
      <c r="F1607" s="295"/>
      <c r="G1607" s="295"/>
      <c r="H1607" s="35"/>
      <c r="I1607" s="35"/>
      <c r="J1607" s="35"/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52"/>
      <c r="Z1607" s="52"/>
      <c r="AA1607" s="52"/>
      <c r="AB1607" s="52"/>
      <c r="AC1607" s="52"/>
      <c r="AD1607" s="52"/>
      <c r="AE1607" s="52"/>
      <c r="AF1607" s="52"/>
      <c r="AG1607" s="52" t="s">
        <v>642</v>
      </c>
      <c r="AH1607" s="52"/>
      <c r="AI1607" s="52"/>
      <c r="AJ1607" s="52"/>
      <c r="AK1607" s="52"/>
      <c r="AL1607" s="52"/>
      <c r="AM1607" s="52"/>
      <c r="AN1607" s="52"/>
      <c r="AO1607" s="52"/>
      <c r="AP1607" s="52"/>
      <c r="AQ1607" s="52"/>
      <c r="AR1607" s="52"/>
      <c r="AS1607" s="52"/>
      <c r="AT1607" s="52"/>
      <c r="AU1607" s="52"/>
      <c r="AV1607" s="52"/>
      <c r="AW1607" s="52"/>
      <c r="AX1607" s="52"/>
      <c r="AY1607" s="52"/>
      <c r="AZ1607" s="52"/>
      <c r="BA1607" s="52"/>
      <c r="BB1607" s="52"/>
      <c r="BC1607" s="52"/>
      <c r="BD1607" s="52"/>
      <c r="BE1607" s="52"/>
      <c r="BF1607" s="52"/>
      <c r="BG1607" s="52"/>
      <c r="BH1607" s="52"/>
    </row>
    <row r="1608" spans="1:60" outlineLevel="1" x14ac:dyDescent="0.2">
      <c r="A1608" s="31"/>
      <c r="B1608" s="32"/>
      <c r="C1608" s="294" t="s">
        <v>1451</v>
      </c>
      <c r="D1608" s="295"/>
      <c r="E1608" s="295"/>
      <c r="F1608" s="295"/>
      <c r="G1608" s="29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52"/>
      <c r="Z1608" s="52"/>
      <c r="AA1608" s="52"/>
      <c r="AB1608" s="52"/>
      <c r="AC1608" s="52"/>
      <c r="AD1608" s="52"/>
      <c r="AE1608" s="52"/>
      <c r="AF1608" s="52"/>
      <c r="AG1608" s="52" t="s">
        <v>642</v>
      </c>
      <c r="AH1608" s="52"/>
      <c r="AI1608" s="52"/>
      <c r="AJ1608" s="52"/>
      <c r="AK1608" s="52"/>
      <c r="AL1608" s="52"/>
      <c r="AM1608" s="52"/>
      <c r="AN1608" s="52"/>
      <c r="AO1608" s="52"/>
      <c r="AP1608" s="52"/>
      <c r="AQ1608" s="52"/>
      <c r="AR1608" s="52"/>
      <c r="AS1608" s="52"/>
      <c r="AT1608" s="52"/>
      <c r="AU1608" s="52"/>
      <c r="AV1608" s="52"/>
      <c r="AW1608" s="52"/>
      <c r="AX1608" s="52"/>
      <c r="AY1608" s="52"/>
      <c r="AZ1608" s="52"/>
      <c r="BA1608" s="52"/>
      <c r="BB1608" s="52"/>
      <c r="BC1608" s="52"/>
      <c r="BD1608" s="52"/>
      <c r="BE1608" s="52"/>
      <c r="BF1608" s="52"/>
      <c r="BG1608" s="52"/>
      <c r="BH1608" s="52"/>
    </row>
    <row r="1609" spans="1:60" outlineLevel="1" x14ac:dyDescent="0.2">
      <c r="A1609" s="31"/>
      <c r="B1609" s="32"/>
      <c r="C1609" s="294" t="s">
        <v>1452</v>
      </c>
      <c r="D1609" s="295"/>
      <c r="E1609" s="295"/>
      <c r="F1609" s="295"/>
      <c r="G1609" s="29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52"/>
      <c r="Z1609" s="52"/>
      <c r="AA1609" s="52"/>
      <c r="AB1609" s="52"/>
      <c r="AC1609" s="52"/>
      <c r="AD1609" s="52"/>
      <c r="AE1609" s="52"/>
      <c r="AF1609" s="52"/>
      <c r="AG1609" s="52" t="s">
        <v>642</v>
      </c>
      <c r="AH1609" s="52"/>
      <c r="AI1609" s="52"/>
      <c r="AJ1609" s="52"/>
      <c r="AK1609" s="52"/>
      <c r="AL1609" s="52"/>
      <c r="AM1609" s="52"/>
      <c r="AN1609" s="52"/>
      <c r="AO1609" s="52"/>
      <c r="AP1609" s="52"/>
      <c r="AQ1609" s="52"/>
      <c r="AR1609" s="52"/>
      <c r="AS1609" s="52"/>
      <c r="AT1609" s="52"/>
      <c r="AU1609" s="52"/>
      <c r="AV1609" s="52"/>
      <c r="AW1609" s="52"/>
      <c r="AX1609" s="52"/>
      <c r="AY1609" s="52"/>
      <c r="AZ1609" s="52"/>
      <c r="BA1609" s="52"/>
      <c r="BB1609" s="52"/>
      <c r="BC1609" s="52"/>
      <c r="BD1609" s="52"/>
      <c r="BE1609" s="52"/>
      <c r="BF1609" s="52"/>
      <c r="BG1609" s="52"/>
      <c r="BH1609" s="52"/>
    </row>
    <row r="1610" spans="1:60" outlineLevel="1" x14ac:dyDescent="0.2">
      <c r="A1610" s="31"/>
      <c r="B1610" s="32"/>
      <c r="C1610" s="294" t="s">
        <v>697</v>
      </c>
      <c r="D1610" s="295"/>
      <c r="E1610" s="295"/>
      <c r="F1610" s="295"/>
      <c r="G1610" s="295"/>
      <c r="H1610" s="35"/>
      <c r="I1610" s="35"/>
      <c r="J1610" s="35"/>
      <c r="K1610" s="35"/>
      <c r="L1610" s="35"/>
      <c r="M1610" s="35"/>
      <c r="N1610" s="35"/>
      <c r="O1610" s="35"/>
      <c r="P1610" s="35"/>
      <c r="Q1610" s="35"/>
      <c r="R1610" s="35"/>
      <c r="S1610" s="35"/>
      <c r="T1610" s="35"/>
      <c r="U1610" s="35"/>
      <c r="V1610" s="35"/>
      <c r="W1610" s="35"/>
      <c r="X1610" s="35"/>
      <c r="Y1610" s="52"/>
      <c r="Z1610" s="52"/>
      <c r="AA1610" s="52"/>
      <c r="AB1610" s="52"/>
      <c r="AC1610" s="52"/>
      <c r="AD1610" s="52"/>
      <c r="AE1610" s="52"/>
      <c r="AF1610" s="52"/>
      <c r="AG1610" s="52" t="s">
        <v>642</v>
      </c>
      <c r="AH1610" s="52"/>
      <c r="AI1610" s="52"/>
      <c r="AJ1610" s="52"/>
      <c r="AK1610" s="52"/>
      <c r="AL1610" s="52"/>
      <c r="AM1610" s="52"/>
      <c r="AN1610" s="52"/>
      <c r="AO1610" s="52"/>
      <c r="AP1610" s="52"/>
      <c r="AQ1610" s="52"/>
      <c r="AR1610" s="52"/>
      <c r="AS1610" s="52"/>
      <c r="AT1610" s="52"/>
      <c r="AU1610" s="52"/>
      <c r="AV1610" s="52"/>
      <c r="AW1610" s="52"/>
      <c r="AX1610" s="52"/>
      <c r="AY1610" s="52"/>
      <c r="AZ1610" s="52"/>
      <c r="BA1610" s="52"/>
      <c r="BB1610" s="52"/>
      <c r="BC1610" s="52"/>
      <c r="BD1610" s="52"/>
      <c r="BE1610" s="52"/>
      <c r="BF1610" s="52"/>
      <c r="BG1610" s="52"/>
      <c r="BH1610" s="52"/>
    </row>
    <row r="1611" spans="1:60" outlineLevel="1" x14ac:dyDescent="0.2">
      <c r="A1611" s="31"/>
      <c r="B1611" s="32"/>
      <c r="C1611" s="294" t="s">
        <v>698</v>
      </c>
      <c r="D1611" s="295"/>
      <c r="E1611" s="295"/>
      <c r="F1611" s="295"/>
      <c r="G1611" s="295"/>
      <c r="H1611" s="35"/>
      <c r="I1611" s="35"/>
      <c r="J1611" s="35"/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52"/>
      <c r="Z1611" s="52"/>
      <c r="AA1611" s="52"/>
      <c r="AB1611" s="52"/>
      <c r="AC1611" s="52"/>
      <c r="AD1611" s="52"/>
      <c r="AE1611" s="52"/>
      <c r="AF1611" s="52"/>
      <c r="AG1611" s="52" t="s">
        <v>642</v>
      </c>
      <c r="AH1611" s="52"/>
      <c r="AI1611" s="52"/>
      <c r="AJ1611" s="52"/>
      <c r="AK1611" s="52"/>
      <c r="AL1611" s="52"/>
      <c r="AM1611" s="52"/>
      <c r="AN1611" s="52"/>
      <c r="AO1611" s="52"/>
      <c r="AP1611" s="52"/>
      <c r="AQ1611" s="52"/>
      <c r="AR1611" s="52"/>
      <c r="AS1611" s="52"/>
      <c r="AT1611" s="52"/>
      <c r="AU1611" s="52"/>
      <c r="AV1611" s="52"/>
      <c r="AW1611" s="52"/>
      <c r="AX1611" s="52"/>
      <c r="AY1611" s="52"/>
      <c r="AZ1611" s="52"/>
      <c r="BA1611" s="52"/>
      <c r="BB1611" s="52"/>
      <c r="BC1611" s="52"/>
      <c r="BD1611" s="52"/>
      <c r="BE1611" s="52"/>
      <c r="BF1611" s="52"/>
      <c r="BG1611" s="52"/>
      <c r="BH1611" s="52"/>
    </row>
    <row r="1612" spans="1:60" outlineLevel="1" x14ac:dyDescent="0.2">
      <c r="A1612" s="31"/>
      <c r="B1612" s="32"/>
      <c r="C1612" s="294" t="s">
        <v>699</v>
      </c>
      <c r="D1612" s="295"/>
      <c r="E1612" s="295"/>
      <c r="F1612" s="295"/>
      <c r="G1612" s="295"/>
      <c r="H1612" s="35"/>
      <c r="I1612" s="35"/>
      <c r="J1612" s="35"/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/>
      <c r="X1612" s="35"/>
      <c r="Y1612" s="52"/>
      <c r="Z1612" s="52"/>
      <c r="AA1612" s="52"/>
      <c r="AB1612" s="52"/>
      <c r="AC1612" s="52"/>
      <c r="AD1612" s="52"/>
      <c r="AE1612" s="52"/>
      <c r="AF1612" s="52"/>
      <c r="AG1612" s="52" t="s">
        <v>642</v>
      </c>
      <c r="AH1612" s="52"/>
      <c r="AI1612" s="52"/>
      <c r="AJ1612" s="52"/>
      <c r="AK1612" s="52"/>
      <c r="AL1612" s="52"/>
      <c r="AM1612" s="52"/>
      <c r="AN1612" s="52"/>
      <c r="AO1612" s="52"/>
      <c r="AP1612" s="52"/>
      <c r="AQ1612" s="52"/>
      <c r="AR1612" s="52"/>
      <c r="AS1612" s="52"/>
      <c r="AT1612" s="52"/>
      <c r="AU1612" s="52"/>
      <c r="AV1612" s="52"/>
      <c r="AW1612" s="52"/>
      <c r="AX1612" s="52"/>
      <c r="AY1612" s="52"/>
      <c r="AZ1612" s="52"/>
      <c r="BA1612" s="52"/>
      <c r="BB1612" s="52"/>
      <c r="BC1612" s="52"/>
      <c r="BD1612" s="52"/>
      <c r="BE1612" s="52"/>
      <c r="BF1612" s="52"/>
      <c r="BG1612" s="52"/>
      <c r="BH1612" s="52"/>
    </row>
    <row r="1613" spans="1:60" outlineLevel="1" x14ac:dyDescent="0.2">
      <c r="A1613" s="31"/>
      <c r="B1613" s="32"/>
      <c r="C1613" s="294" t="s">
        <v>700</v>
      </c>
      <c r="D1613" s="295"/>
      <c r="E1613" s="295"/>
      <c r="F1613" s="295"/>
      <c r="G1613" s="29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52"/>
      <c r="Z1613" s="52"/>
      <c r="AA1613" s="52"/>
      <c r="AB1613" s="52"/>
      <c r="AC1613" s="52"/>
      <c r="AD1613" s="52"/>
      <c r="AE1613" s="52"/>
      <c r="AF1613" s="52"/>
      <c r="AG1613" s="52" t="s">
        <v>642</v>
      </c>
      <c r="AH1613" s="52"/>
      <c r="AI1613" s="52"/>
      <c r="AJ1613" s="52"/>
      <c r="AK1613" s="52"/>
      <c r="AL1613" s="52"/>
      <c r="AM1613" s="52"/>
      <c r="AN1613" s="52"/>
      <c r="AO1613" s="52"/>
      <c r="AP1613" s="52"/>
      <c r="AQ1613" s="52"/>
      <c r="AR1613" s="52"/>
      <c r="AS1613" s="52"/>
      <c r="AT1613" s="52"/>
      <c r="AU1613" s="52"/>
      <c r="AV1613" s="52"/>
      <c r="AW1613" s="52"/>
      <c r="AX1613" s="52"/>
      <c r="AY1613" s="52"/>
      <c r="AZ1613" s="52"/>
      <c r="BA1613" s="52"/>
      <c r="BB1613" s="52"/>
      <c r="BC1613" s="52"/>
      <c r="BD1613" s="52"/>
      <c r="BE1613" s="52"/>
      <c r="BF1613" s="52"/>
      <c r="BG1613" s="52"/>
      <c r="BH1613" s="52"/>
    </row>
    <row r="1614" spans="1:60" outlineLevel="1" x14ac:dyDescent="0.2">
      <c r="A1614" s="31"/>
      <c r="B1614" s="32"/>
      <c r="C1614" s="230" t="s">
        <v>1166</v>
      </c>
      <c r="D1614" s="33"/>
      <c r="E1614" s="34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52"/>
      <c r="Z1614" s="52"/>
      <c r="AA1614" s="52"/>
      <c r="AB1614" s="52"/>
      <c r="AC1614" s="52"/>
      <c r="AD1614" s="52"/>
      <c r="AE1614" s="52"/>
      <c r="AF1614" s="52"/>
      <c r="AG1614" s="52" t="s">
        <v>358</v>
      </c>
      <c r="AH1614" s="52">
        <v>0</v>
      </c>
      <c r="AI1614" s="52"/>
      <c r="AJ1614" s="52"/>
      <c r="AK1614" s="52"/>
      <c r="AL1614" s="52"/>
      <c r="AM1614" s="52"/>
      <c r="AN1614" s="52"/>
      <c r="AO1614" s="52"/>
      <c r="AP1614" s="52"/>
      <c r="AQ1614" s="52"/>
      <c r="AR1614" s="52"/>
      <c r="AS1614" s="52"/>
      <c r="AT1614" s="52"/>
      <c r="AU1614" s="52"/>
      <c r="AV1614" s="52"/>
      <c r="AW1614" s="52"/>
      <c r="AX1614" s="52"/>
      <c r="AY1614" s="52"/>
      <c r="AZ1614" s="52"/>
      <c r="BA1614" s="52"/>
      <c r="BB1614" s="52"/>
      <c r="BC1614" s="52"/>
      <c r="BD1614" s="52"/>
      <c r="BE1614" s="52"/>
      <c r="BF1614" s="52"/>
      <c r="BG1614" s="52"/>
      <c r="BH1614" s="52"/>
    </row>
    <row r="1615" spans="1:60" outlineLevel="1" x14ac:dyDescent="0.2">
      <c r="A1615" s="31"/>
      <c r="B1615" s="32"/>
      <c r="C1615" s="230" t="s">
        <v>1475</v>
      </c>
      <c r="D1615" s="33"/>
      <c r="E1615" s="34">
        <v>1</v>
      </c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/>
      <c r="W1615" s="35"/>
      <c r="X1615" s="35"/>
      <c r="Y1615" s="52"/>
      <c r="Z1615" s="52"/>
      <c r="AA1615" s="52"/>
      <c r="AB1615" s="52"/>
      <c r="AC1615" s="52"/>
      <c r="AD1615" s="52"/>
      <c r="AE1615" s="52"/>
      <c r="AF1615" s="52"/>
      <c r="AG1615" s="52" t="s">
        <v>358</v>
      </c>
      <c r="AH1615" s="52">
        <v>0</v>
      </c>
      <c r="AI1615" s="52"/>
      <c r="AJ1615" s="52"/>
      <c r="AK1615" s="52"/>
      <c r="AL1615" s="52"/>
      <c r="AM1615" s="52"/>
      <c r="AN1615" s="52"/>
      <c r="AO1615" s="52"/>
      <c r="AP1615" s="52"/>
      <c r="AQ1615" s="52"/>
      <c r="AR1615" s="52"/>
      <c r="AS1615" s="52"/>
      <c r="AT1615" s="52"/>
      <c r="AU1615" s="52"/>
      <c r="AV1615" s="52"/>
      <c r="AW1615" s="52"/>
      <c r="AX1615" s="52"/>
      <c r="AY1615" s="52"/>
      <c r="AZ1615" s="52"/>
      <c r="BA1615" s="52"/>
      <c r="BB1615" s="52"/>
      <c r="BC1615" s="52"/>
      <c r="BD1615" s="52"/>
      <c r="BE1615" s="52"/>
      <c r="BF1615" s="52"/>
      <c r="BG1615" s="52"/>
      <c r="BH1615" s="52"/>
    </row>
    <row r="1616" spans="1:60" outlineLevel="1" x14ac:dyDescent="0.2">
      <c r="A1616" s="24">
        <v>187</v>
      </c>
      <c r="B1616" s="25" t="s">
        <v>1476</v>
      </c>
      <c r="C1616" s="26" t="s">
        <v>1477</v>
      </c>
      <c r="D1616" s="27" t="s">
        <v>640</v>
      </c>
      <c r="E1616" s="28">
        <v>1</v>
      </c>
      <c r="F1616" s="29"/>
      <c r="G1616" s="30">
        <f>ROUND(E1616*F1616,2)</f>
        <v>0</v>
      </c>
      <c r="H1616" s="29"/>
      <c r="I1616" s="30">
        <f>ROUND(E1616*H1616,2)</f>
        <v>0</v>
      </c>
      <c r="J1616" s="29"/>
      <c r="K1616" s="30">
        <f>ROUND(E1616*J1616,2)</f>
        <v>0</v>
      </c>
      <c r="L1616" s="30">
        <v>21</v>
      </c>
      <c r="M1616" s="30">
        <f>G1616*(1+L1616/100)</f>
        <v>0</v>
      </c>
      <c r="N1616" s="30">
        <v>0</v>
      </c>
      <c r="O1616" s="30">
        <f>ROUND(E1616*N1616,2)</f>
        <v>0</v>
      </c>
      <c r="P1616" s="30">
        <v>0</v>
      </c>
      <c r="Q1616" s="30">
        <f>ROUND(E1616*P1616,2)</f>
        <v>0</v>
      </c>
      <c r="R1616" s="30"/>
      <c r="S1616" s="30" t="s">
        <v>587</v>
      </c>
      <c r="T1616" s="49" t="s">
        <v>330</v>
      </c>
      <c r="U1616" s="35">
        <v>0</v>
      </c>
      <c r="V1616" s="35">
        <f>ROUND(E1616*U1616,2)</f>
        <v>0</v>
      </c>
      <c r="W1616" s="35"/>
      <c r="X1616" s="50"/>
      <c r="Y1616" s="52"/>
      <c r="Z1616" s="52"/>
      <c r="AA1616" s="52"/>
      <c r="AB1616" s="52"/>
      <c r="AC1616" s="52"/>
      <c r="AD1616" s="52"/>
      <c r="AE1616" s="52"/>
      <c r="AF1616" s="52"/>
      <c r="AG1616" s="52" t="s">
        <v>354</v>
      </c>
      <c r="AH1616" s="52"/>
      <c r="AI1616" s="52"/>
      <c r="AJ1616" s="52"/>
      <c r="AK1616" s="52"/>
      <c r="AL1616" s="52"/>
      <c r="AM1616" s="52"/>
      <c r="AN1616" s="52"/>
      <c r="AO1616" s="52"/>
      <c r="AP1616" s="52"/>
      <c r="AQ1616" s="52"/>
      <c r="AR1616" s="52"/>
      <c r="AS1616" s="52"/>
      <c r="AT1616" s="52"/>
      <c r="AU1616" s="52"/>
      <c r="AV1616" s="52"/>
      <c r="AW1616" s="52"/>
      <c r="AX1616" s="52"/>
      <c r="AY1616" s="52"/>
      <c r="AZ1616" s="52"/>
      <c r="BA1616" s="52"/>
      <c r="BB1616" s="52"/>
      <c r="BC1616" s="52"/>
      <c r="BD1616" s="52"/>
      <c r="BE1616" s="52"/>
      <c r="BF1616" s="52"/>
      <c r="BG1616" s="52"/>
      <c r="BH1616" s="52"/>
    </row>
    <row r="1617" spans="1:60" outlineLevel="1" x14ac:dyDescent="0.2">
      <c r="A1617" s="31"/>
      <c r="B1617" s="32"/>
      <c r="C1617" s="292" t="s">
        <v>1461</v>
      </c>
      <c r="D1617" s="293"/>
      <c r="E1617" s="293"/>
      <c r="F1617" s="293"/>
      <c r="G1617" s="293"/>
      <c r="H1617" s="35"/>
      <c r="I1617" s="35"/>
      <c r="J1617" s="35"/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52"/>
      <c r="Z1617" s="52"/>
      <c r="AA1617" s="52"/>
      <c r="AB1617" s="52"/>
      <c r="AC1617" s="52"/>
      <c r="AD1617" s="52"/>
      <c r="AE1617" s="52"/>
      <c r="AF1617" s="52"/>
      <c r="AG1617" s="52" t="s">
        <v>642</v>
      </c>
      <c r="AH1617" s="52"/>
      <c r="AI1617" s="52"/>
      <c r="AJ1617" s="52"/>
      <c r="AK1617" s="52"/>
      <c r="AL1617" s="52"/>
      <c r="AM1617" s="52"/>
      <c r="AN1617" s="52"/>
      <c r="AO1617" s="52"/>
      <c r="AP1617" s="52"/>
      <c r="AQ1617" s="52"/>
      <c r="AR1617" s="52"/>
      <c r="AS1617" s="52"/>
      <c r="AT1617" s="52"/>
      <c r="AU1617" s="52"/>
      <c r="AV1617" s="52"/>
      <c r="AW1617" s="52"/>
      <c r="AX1617" s="52"/>
      <c r="AY1617" s="52"/>
      <c r="AZ1617" s="52"/>
      <c r="BA1617" s="52"/>
      <c r="BB1617" s="52"/>
      <c r="BC1617" s="52"/>
      <c r="BD1617" s="52"/>
      <c r="BE1617" s="52"/>
      <c r="BF1617" s="52"/>
      <c r="BG1617" s="52"/>
      <c r="BH1617" s="52"/>
    </row>
    <row r="1618" spans="1:60" outlineLevel="1" x14ac:dyDescent="0.2">
      <c r="A1618" s="31"/>
      <c r="B1618" s="32"/>
      <c r="C1618" s="294" t="s">
        <v>1443</v>
      </c>
      <c r="D1618" s="295"/>
      <c r="E1618" s="295"/>
      <c r="F1618" s="295"/>
      <c r="G1618" s="295"/>
      <c r="H1618" s="35"/>
      <c r="I1618" s="35"/>
      <c r="J1618" s="35"/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52"/>
      <c r="Z1618" s="52"/>
      <c r="AA1618" s="52"/>
      <c r="AB1618" s="52"/>
      <c r="AC1618" s="52"/>
      <c r="AD1618" s="52"/>
      <c r="AE1618" s="52"/>
      <c r="AF1618" s="52"/>
      <c r="AG1618" s="52" t="s">
        <v>642</v>
      </c>
      <c r="AH1618" s="52"/>
      <c r="AI1618" s="52"/>
      <c r="AJ1618" s="52"/>
      <c r="AK1618" s="52"/>
      <c r="AL1618" s="52"/>
      <c r="AM1618" s="52"/>
      <c r="AN1618" s="52"/>
      <c r="AO1618" s="52"/>
      <c r="AP1618" s="52"/>
      <c r="AQ1618" s="52"/>
      <c r="AR1618" s="52"/>
      <c r="AS1618" s="52"/>
      <c r="AT1618" s="52"/>
      <c r="AU1618" s="52"/>
      <c r="AV1618" s="52"/>
      <c r="AW1618" s="52"/>
      <c r="AX1618" s="52"/>
      <c r="AY1618" s="52"/>
      <c r="AZ1618" s="52"/>
      <c r="BA1618" s="52"/>
      <c r="BB1618" s="52"/>
      <c r="BC1618" s="52"/>
      <c r="BD1618" s="52"/>
      <c r="BE1618" s="52"/>
      <c r="BF1618" s="52"/>
      <c r="BG1618" s="52"/>
      <c r="BH1618" s="52"/>
    </row>
    <row r="1619" spans="1:60" outlineLevel="1" x14ac:dyDescent="0.2">
      <c r="A1619" s="31"/>
      <c r="B1619" s="32"/>
      <c r="C1619" s="294" t="s">
        <v>796</v>
      </c>
      <c r="D1619" s="295"/>
      <c r="E1619" s="295"/>
      <c r="F1619" s="295"/>
      <c r="G1619" s="29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52"/>
      <c r="Z1619" s="52"/>
      <c r="AA1619" s="52"/>
      <c r="AB1619" s="52"/>
      <c r="AC1619" s="52"/>
      <c r="AD1619" s="52"/>
      <c r="AE1619" s="52"/>
      <c r="AF1619" s="52"/>
      <c r="AG1619" s="52" t="s">
        <v>642</v>
      </c>
      <c r="AH1619" s="52"/>
      <c r="AI1619" s="52"/>
      <c r="AJ1619" s="52"/>
      <c r="AK1619" s="52"/>
      <c r="AL1619" s="52"/>
      <c r="AM1619" s="52"/>
      <c r="AN1619" s="52"/>
      <c r="AO1619" s="52"/>
      <c r="AP1619" s="52"/>
      <c r="AQ1619" s="52"/>
      <c r="AR1619" s="52"/>
      <c r="AS1619" s="52"/>
      <c r="AT1619" s="52"/>
      <c r="AU1619" s="52"/>
      <c r="AV1619" s="52"/>
      <c r="AW1619" s="52"/>
      <c r="AX1619" s="52"/>
      <c r="AY1619" s="52"/>
      <c r="AZ1619" s="52"/>
      <c r="BA1619" s="52"/>
      <c r="BB1619" s="52"/>
      <c r="BC1619" s="52"/>
      <c r="BD1619" s="52"/>
      <c r="BE1619" s="52"/>
      <c r="BF1619" s="52"/>
      <c r="BG1619" s="52"/>
      <c r="BH1619" s="52"/>
    </row>
    <row r="1620" spans="1:60" outlineLevel="1" x14ac:dyDescent="0.2">
      <c r="A1620" s="31"/>
      <c r="B1620" s="32"/>
      <c r="C1620" s="294" t="s">
        <v>742</v>
      </c>
      <c r="D1620" s="295"/>
      <c r="E1620" s="295"/>
      <c r="F1620" s="295"/>
      <c r="G1620" s="29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5"/>
      <c r="X1620" s="35"/>
      <c r="Y1620" s="52"/>
      <c r="Z1620" s="52"/>
      <c r="AA1620" s="52"/>
      <c r="AB1620" s="52"/>
      <c r="AC1620" s="52"/>
      <c r="AD1620" s="52"/>
      <c r="AE1620" s="52"/>
      <c r="AF1620" s="52"/>
      <c r="AG1620" s="52" t="s">
        <v>642</v>
      </c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  <c r="AT1620" s="52"/>
      <c r="AU1620" s="52"/>
      <c r="AV1620" s="52"/>
      <c r="AW1620" s="52"/>
      <c r="AX1620" s="52"/>
      <c r="AY1620" s="52"/>
      <c r="AZ1620" s="52"/>
      <c r="BA1620" s="52"/>
      <c r="BB1620" s="52"/>
      <c r="BC1620" s="52"/>
      <c r="BD1620" s="52"/>
      <c r="BE1620" s="52"/>
      <c r="BF1620" s="52"/>
      <c r="BG1620" s="52"/>
      <c r="BH1620" s="52"/>
    </row>
    <row r="1621" spans="1:60" outlineLevel="1" x14ac:dyDescent="0.2">
      <c r="A1621" s="31"/>
      <c r="B1621" s="32"/>
      <c r="C1621" s="294" t="s">
        <v>1444</v>
      </c>
      <c r="D1621" s="295"/>
      <c r="E1621" s="295"/>
      <c r="F1621" s="295"/>
      <c r="G1621" s="295"/>
      <c r="H1621" s="35"/>
      <c r="I1621" s="35"/>
      <c r="J1621" s="35"/>
      <c r="K1621" s="35"/>
      <c r="L1621" s="35"/>
      <c r="M1621" s="35"/>
      <c r="N1621" s="35"/>
      <c r="O1621" s="35"/>
      <c r="P1621" s="35"/>
      <c r="Q1621" s="35"/>
      <c r="R1621" s="35"/>
      <c r="S1621" s="35"/>
      <c r="T1621" s="35"/>
      <c r="U1621" s="35"/>
      <c r="V1621" s="35"/>
      <c r="W1621" s="35"/>
      <c r="X1621" s="35"/>
      <c r="Y1621" s="52"/>
      <c r="Z1621" s="52"/>
      <c r="AA1621" s="52"/>
      <c r="AB1621" s="52"/>
      <c r="AC1621" s="52"/>
      <c r="AD1621" s="52"/>
      <c r="AE1621" s="52"/>
      <c r="AF1621" s="52"/>
      <c r="AG1621" s="52" t="s">
        <v>642</v>
      </c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  <c r="AT1621" s="52"/>
      <c r="AU1621" s="52"/>
      <c r="AV1621" s="52"/>
      <c r="AW1621" s="52"/>
      <c r="AX1621" s="52"/>
      <c r="AY1621" s="52"/>
      <c r="AZ1621" s="52"/>
      <c r="BA1621" s="52"/>
      <c r="BB1621" s="52"/>
      <c r="BC1621" s="52"/>
      <c r="BD1621" s="52"/>
      <c r="BE1621" s="52"/>
      <c r="BF1621" s="52"/>
      <c r="BG1621" s="52"/>
      <c r="BH1621" s="52"/>
    </row>
    <row r="1622" spans="1:60" outlineLevel="1" x14ac:dyDescent="0.2">
      <c r="A1622" s="31"/>
      <c r="B1622" s="32"/>
      <c r="C1622" s="294" t="s">
        <v>1478</v>
      </c>
      <c r="D1622" s="295"/>
      <c r="E1622" s="295"/>
      <c r="F1622" s="295"/>
      <c r="G1622" s="295"/>
      <c r="H1622" s="35"/>
      <c r="I1622" s="35"/>
      <c r="J1622" s="35"/>
      <c r="K1622" s="35"/>
      <c r="L1622" s="35"/>
      <c r="M1622" s="35"/>
      <c r="N1622" s="35"/>
      <c r="O1622" s="35"/>
      <c r="P1622" s="35"/>
      <c r="Q1622" s="35"/>
      <c r="R1622" s="35"/>
      <c r="S1622" s="35"/>
      <c r="T1622" s="35"/>
      <c r="U1622" s="35"/>
      <c r="V1622" s="35"/>
      <c r="W1622" s="35"/>
      <c r="X1622" s="35"/>
      <c r="Y1622" s="52"/>
      <c r="Z1622" s="52"/>
      <c r="AA1622" s="52"/>
      <c r="AB1622" s="52"/>
      <c r="AC1622" s="52"/>
      <c r="AD1622" s="52"/>
      <c r="AE1622" s="52"/>
      <c r="AF1622" s="52"/>
      <c r="AG1622" s="52" t="s">
        <v>642</v>
      </c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  <c r="AT1622" s="52"/>
      <c r="AU1622" s="52"/>
      <c r="AV1622" s="52"/>
      <c r="AW1622" s="52"/>
      <c r="AX1622" s="52"/>
      <c r="AY1622" s="52"/>
      <c r="AZ1622" s="52"/>
      <c r="BA1622" s="52"/>
      <c r="BB1622" s="52"/>
      <c r="BC1622" s="52"/>
      <c r="BD1622" s="52"/>
      <c r="BE1622" s="52"/>
      <c r="BF1622" s="52"/>
      <c r="BG1622" s="52"/>
      <c r="BH1622" s="52"/>
    </row>
    <row r="1623" spans="1:60" outlineLevel="1" x14ac:dyDescent="0.2">
      <c r="A1623" s="31"/>
      <c r="B1623" s="32"/>
      <c r="C1623" s="294" t="s">
        <v>798</v>
      </c>
      <c r="D1623" s="295"/>
      <c r="E1623" s="295"/>
      <c r="F1623" s="295"/>
      <c r="G1623" s="29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52"/>
      <c r="Z1623" s="52"/>
      <c r="AA1623" s="52"/>
      <c r="AB1623" s="52"/>
      <c r="AC1623" s="52"/>
      <c r="AD1623" s="52"/>
      <c r="AE1623" s="52"/>
      <c r="AF1623" s="52"/>
      <c r="AG1623" s="52" t="s">
        <v>642</v>
      </c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  <c r="AT1623" s="52"/>
      <c r="AU1623" s="52"/>
      <c r="AV1623" s="52"/>
      <c r="AW1623" s="52"/>
      <c r="AX1623" s="52"/>
      <c r="AY1623" s="52"/>
      <c r="AZ1623" s="52"/>
      <c r="BA1623" s="52"/>
      <c r="BB1623" s="52"/>
      <c r="BC1623" s="52"/>
      <c r="BD1623" s="52"/>
      <c r="BE1623" s="52"/>
      <c r="BF1623" s="52"/>
      <c r="BG1623" s="52"/>
      <c r="BH1623" s="52"/>
    </row>
    <row r="1624" spans="1:60" outlineLevel="1" x14ac:dyDescent="0.2">
      <c r="A1624" s="31"/>
      <c r="B1624" s="32"/>
      <c r="C1624" s="294" t="s">
        <v>1463</v>
      </c>
      <c r="D1624" s="295"/>
      <c r="E1624" s="295"/>
      <c r="F1624" s="295"/>
      <c r="G1624" s="295"/>
      <c r="H1624" s="35"/>
      <c r="I1624" s="35"/>
      <c r="J1624" s="35"/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52"/>
      <c r="Z1624" s="52"/>
      <c r="AA1624" s="52"/>
      <c r="AB1624" s="52"/>
      <c r="AC1624" s="52"/>
      <c r="AD1624" s="52"/>
      <c r="AE1624" s="52"/>
      <c r="AF1624" s="52"/>
      <c r="AG1624" s="52" t="s">
        <v>642</v>
      </c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  <c r="AT1624" s="52"/>
      <c r="AU1624" s="52"/>
      <c r="AV1624" s="52"/>
      <c r="AW1624" s="52"/>
      <c r="AX1624" s="52"/>
      <c r="AY1624" s="52"/>
      <c r="AZ1624" s="52"/>
      <c r="BA1624" s="52"/>
      <c r="BB1624" s="52"/>
      <c r="BC1624" s="52"/>
      <c r="BD1624" s="52"/>
      <c r="BE1624" s="52"/>
      <c r="BF1624" s="52"/>
      <c r="BG1624" s="52"/>
      <c r="BH1624" s="52"/>
    </row>
    <row r="1625" spans="1:60" outlineLevel="1" x14ac:dyDescent="0.2">
      <c r="A1625" s="31"/>
      <c r="B1625" s="32"/>
      <c r="C1625" s="294" t="s">
        <v>1464</v>
      </c>
      <c r="D1625" s="295"/>
      <c r="E1625" s="295"/>
      <c r="F1625" s="295"/>
      <c r="G1625" s="29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52"/>
      <c r="Z1625" s="52"/>
      <c r="AA1625" s="52"/>
      <c r="AB1625" s="52"/>
      <c r="AC1625" s="52"/>
      <c r="AD1625" s="52"/>
      <c r="AE1625" s="52"/>
      <c r="AF1625" s="52"/>
      <c r="AG1625" s="52" t="s">
        <v>642</v>
      </c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  <c r="AT1625" s="52"/>
      <c r="AU1625" s="52"/>
      <c r="AV1625" s="52"/>
      <c r="AW1625" s="52"/>
      <c r="AX1625" s="52"/>
      <c r="AY1625" s="52"/>
      <c r="AZ1625" s="52"/>
      <c r="BA1625" s="52"/>
      <c r="BB1625" s="52"/>
      <c r="BC1625" s="52"/>
      <c r="BD1625" s="52"/>
      <c r="BE1625" s="52"/>
      <c r="BF1625" s="52"/>
      <c r="BG1625" s="52"/>
      <c r="BH1625" s="52"/>
    </row>
    <row r="1626" spans="1:60" outlineLevel="1" x14ac:dyDescent="0.2">
      <c r="A1626" s="31"/>
      <c r="B1626" s="32"/>
      <c r="C1626" s="294" t="s">
        <v>1448</v>
      </c>
      <c r="D1626" s="295"/>
      <c r="E1626" s="295"/>
      <c r="F1626" s="295"/>
      <c r="G1626" s="29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52"/>
      <c r="Z1626" s="52"/>
      <c r="AA1626" s="52"/>
      <c r="AB1626" s="52"/>
      <c r="AC1626" s="52"/>
      <c r="AD1626" s="52"/>
      <c r="AE1626" s="52"/>
      <c r="AF1626" s="52"/>
      <c r="AG1626" s="52" t="s">
        <v>642</v>
      </c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  <c r="AT1626" s="52"/>
      <c r="AU1626" s="52"/>
      <c r="AV1626" s="52"/>
      <c r="AW1626" s="52"/>
      <c r="AX1626" s="52"/>
      <c r="AY1626" s="52"/>
      <c r="AZ1626" s="52"/>
      <c r="BA1626" s="52"/>
      <c r="BB1626" s="52"/>
      <c r="BC1626" s="52"/>
      <c r="BD1626" s="52"/>
      <c r="BE1626" s="52"/>
      <c r="BF1626" s="52"/>
      <c r="BG1626" s="52"/>
      <c r="BH1626" s="52"/>
    </row>
    <row r="1627" spans="1:60" outlineLevel="1" x14ac:dyDescent="0.2">
      <c r="A1627" s="31"/>
      <c r="B1627" s="32"/>
      <c r="C1627" s="294" t="s">
        <v>1449</v>
      </c>
      <c r="D1627" s="295"/>
      <c r="E1627" s="295"/>
      <c r="F1627" s="295"/>
      <c r="G1627" s="295"/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52"/>
      <c r="Z1627" s="52"/>
      <c r="AA1627" s="52"/>
      <c r="AB1627" s="52"/>
      <c r="AC1627" s="52"/>
      <c r="AD1627" s="52"/>
      <c r="AE1627" s="52"/>
      <c r="AF1627" s="52"/>
      <c r="AG1627" s="52" t="s">
        <v>642</v>
      </c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  <c r="AT1627" s="52"/>
      <c r="AU1627" s="52"/>
      <c r="AV1627" s="52"/>
      <c r="AW1627" s="52"/>
      <c r="AX1627" s="52"/>
      <c r="AY1627" s="52"/>
      <c r="AZ1627" s="52"/>
      <c r="BA1627" s="52"/>
      <c r="BB1627" s="52"/>
      <c r="BC1627" s="52"/>
      <c r="BD1627" s="52"/>
      <c r="BE1627" s="52"/>
      <c r="BF1627" s="52"/>
      <c r="BG1627" s="52"/>
      <c r="BH1627" s="52"/>
    </row>
    <row r="1628" spans="1:60" outlineLevel="1" x14ac:dyDescent="0.2">
      <c r="A1628" s="31"/>
      <c r="B1628" s="32"/>
      <c r="C1628" s="294" t="s">
        <v>788</v>
      </c>
      <c r="D1628" s="295"/>
      <c r="E1628" s="295"/>
      <c r="F1628" s="295"/>
      <c r="G1628" s="29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52"/>
      <c r="Z1628" s="52"/>
      <c r="AA1628" s="52"/>
      <c r="AB1628" s="52"/>
      <c r="AC1628" s="52"/>
      <c r="AD1628" s="52"/>
      <c r="AE1628" s="52"/>
      <c r="AF1628" s="52"/>
      <c r="AG1628" s="52" t="s">
        <v>642</v>
      </c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  <c r="AT1628" s="52"/>
      <c r="AU1628" s="52"/>
      <c r="AV1628" s="52"/>
      <c r="AW1628" s="52"/>
      <c r="AX1628" s="52"/>
      <c r="AY1628" s="52"/>
      <c r="AZ1628" s="52"/>
      <c r="BA1628" s="52"/>
      <c r="BB1628" s="52"/>
      <c r="BC1628" s="52"/>
      <c r="BD1628" s="52"/>
      <c r="BE1628" s="52"/>
      <c r="BF1628" s="52"/>
      <c r="BG1628" s="52"/>
      <c r="BH1628" s="52"/>
    </row>
    <row r="1629" spans="1:60" outlineLevel="1" x14ac:dyDescent="0.2">
      <c r="A1629" s="31"/>
      <c r="B1629" s="32"/>
      <c r="C1629" s="294" t="s">
        <v>1450</v>
      </c>
      <c r="D1629" s="295"/>
      <c r="E1629" s="295"/>
      <c r="F1629" s="295"/>
      <c r="G1629" s="29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52"/>
      <c r="Z1629" s="52"/>
      <c r="AA1629" s="52"/>
      <c r="AB1629" s="52"/>
      <c r="AC1629" s="52"/>
      <c r="AD1629" s="52"/>
      <c r="AE1629" s="52"/>
      <c r="AF1629" s="52"/>
      <c r="AG1629" s="52" t="s">
        <v>642</v>
      </c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  <c r="AT1629" s="52"/>
      <c r="AU1629" s="52"/>
      <c r="AV1629" s="52"/>
      <c r="AW1629" s="52"/>
      <c r="AX1629" s="52"/>
      <c r="AY1629" s="52"/>
      <c r="AZ1629" s="52"/>
      <c r="BA1629" s="52"/>
      <c r="BB1629" s="52"/>
      <c r="BC1629" s="52"/>
      <c r="BD1629" s="52"/>
      <c r="BE1629" s="52"/>
      <c r="BF1629" s="52"/>
      <c r="BG1629" s="52"/>
      <c r="BH1629" s="52"/>
    </row>
    <row r="1630" spans="1:60" outlineLevel="1" x14ac:dyDescent="0.2">
      <c r="A1630" s="31"/>
      <c r="B1630" s="32"/>
      <c r="C1630" s="294" t="s">
        <v>1451</v>
      </c>
      <c r="D1630" s="295"/>
      <c r="E1630" s="295"/>
      <c r="F1630" s="295"/>
      <c r="G1630" s="295"/>
      <c r="H1630" s="35"/>
      <c r="I1630" s="35"/>
      <c r="J1630" s="35"/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/>
      <c r="Y1630" s="52"/>
      <c r="Z1630" s="52"/>
      <c r="AA1630" s="52"/>
      <c r="AB1630" s="52"/>
      <c r="AC1630" s="52"/>
      <c r="AD1630" s="52"/>
      <c r="AE1630" s="52"/>
      <c r="AF1630" s="52"/>
      <c r="AG1630" s="52" t="s">
        <v>642</v>
      </c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  <c r="AT1630" s="52"/>
      <c r="AU1630" s="52"/>
      <c r="AV1630" s="52"/>
      <c r="AW1630" s="52"/>
      <c r="AX1630" s="52"/>
      <c r="AY1630" s="52"/>
      <c r="AZ1630" s="52"/>
      <c r="BA1630" s="52"/>
      <c r="BB1630" s="52"/>
      <c r="BC1630" s="52"/>
      <c r="BD1630" s="52"/>
      <c r="BE1630" s="52"/>
      <c r="BF1630" s="52"/>
      <c r="BG1630" s="52"/>
      <c r="BH1630" s="52"/>
    </row>
    <row r="1631" spans="1:60" outlineLevel="1" x14ac:dyDescent="0.2">
      <c r="A1631" s="31"/>
      <c r="B1631" s="32"/>
      <c r="C1631" s="294" t="s">
        <v>1452</v>
      </c>
      <c r="D1631" s="295"/>
      <c r="E1631" s="295"/>
      <c r="F1631" s="295"/>
      <c r="G1631" s="29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52"/>
      <c r="Z1631" s="52"/>
      <c r="AA1631" s="52"/>
      <c r="AB1631" s="52"/>
      <c r="AC1631" s="52"/>
      <c r="AD1631" s="52"/>
      <c r="AE1631" s="52"/>
      <c r="AF1631" s="52"/>
      <c r="AG1631" s="52" t="s">
        <v>642</v>
      </c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  <c r="AT1631" s="52"/>
      <c r="AU1631" s="52"/>
      <c r="AV1631" s="52"/>
      <c r="AW1631" s="52"/>
      <c r="AX1631" s="52"/>
      <c r="AY1631" s="52"/>
      <c r="AZ1631" s="52"/>
      <c r="BA1631" s="52"/>
      <c r="BB1631" s="52"/>
      <c r="BC1631" s="52"/>
      <c r="BD1631" s="52"/>
      <c r="BE1631" s="52"/>
      <c r="BF1631" s="52"/>
      <c r="BG1631" s="52"/>
      <c r="BH1631" s="52"/>
    </row>
    <row r="1632" spans="1:60" outlineLevel="1" x14ac:dyDescent="0.2">
      <c r="A1632" s="31"/>
      <c r="B1632" s="32"/>
      <c r="C1632" s="294" t="s">
        <v>697</v>
      </c>
      <c r="D1632" s="295"/>
      <c r="E1632" s="295"/>
      <c r="F1632" s="295"/>
      <c r="G1632" s="295"/>
      <c r="H1632" s="35"/>
      <c r="I1632" s="35"/>
      <c r="J1632" s="35"/>
      <c r="K1632" s="35"/>
      <c r="L1632" s="35"/>
      <c r="M1632" s="35"/>
      <c r="N1632" s="35"/>
      <c r="O1632" s="35"/>
      <c r="P1632" s="35"/>
      <c r="Q1632" s="35"/>
      <c r="R1632" s="35"/>
      <c r="S1632" s="35"/>
      <c r="T1632" s="35"/>
      <c r="U1632" s="35"/>
      <c r="V1632" s="35"/>
      <c r="W1632" s="35"/>
      <c r="X1632" s="35"/>
      <c r="Y1632" s="52"/>
      <c r="Z1632" s="52"/>
      <c r="AA1632" s="52"/>
      <c r="AB1632" s="52"/>
      <c r="AC1632" s="52"/>
      <c r="AD1632" s="52"/>
      <c r="AE1632" s="52"/>
      <c r="AF1632" s="52"/>
      <c r="AG1632" s="52" t="s">
        <v>642</v>
      </c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  <c r="AT1632" s="52"/>
      <c r="AU1632" s="52"/>
      <c r="AV1632" s="52"/>
      <c r="AW1632" s="52"/>
      <c r="AX1632" s="52"/>
      <c r="AY1632" s="52"/>
      <c r="AZ1632" s="52"/>
      <c r="BA1632" s="52"/>
      <c r="BB1632" s="52"/>
      <c r="BC1632" s="52"/>
      <c r="BD1632" s="52"/>
      <c r="BE1632" s="52"/>
      <c r="BF1632" s="52"/>
      <c r="BG1632" s="52"/>
      <c r="BH1632" s="52"/>
    </row>
    <row r="1633" spans="1:60" outlineLevel="1" x14ac:dyDescent="0.2">
      <c r="A1633" s="31"/>
      <c r="B1633" s="32"/>
      <c r="C1633" s="294" t="s">
        <v>698</v>
      </c>
      <c r="D1633" s="295"/>
      <c r="E1633" s="295"/>
      <c r="F1633" s="295"/>
      <c r="G1633" s="29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5"/>
      <c r="V1633" s="35"/>
      <c r="W1633" s="35"/>
      <c r="X1633" s="35"/>
      <c r="Y1633" s="52"/>
      <c r="Z1633" s="52"/>
      <c r="AA1633" s="52"/>
      <c r="AB1633" s="52"/>
      <c r="AC1633" s="52"/>
      <c r="AD1633" s="52"/>
      <c r="AE1633" s="52"/>
      <c r="AF1633" s="52"/>
      <c r="AG1633" s="52" t="s">
        <v>642</v>
      </c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  <c r="AT1633" s="52"/>
      <c r="AU1633" s="52"/>
      <c r="AV1633" s="52"/>
      <c r="AW1633" s="52"/>
      <c r="AX1633" s="52"/>
      <c r="AY1633" s="52"/>
      <c r="AZ1633" s="52"/>
      <c r="BA1633" s="52"/>
      <c r="BB1633" s="52"/>
      <c r="BC1633" s="52"/>
      <c r="BD1633" s="52"/>
      <c r="BE1633" s="52"/>
      <c r="BF1633" s="52"/>
      <c r="BG1633" s="52"/>
      <c r="BH1633" s="52"/>
    </row>
    <row r="1634" spans="1:60" outlineLevel="1" x14ac:dyDescent="0.2">
      <c r="A1634" s="31"/>
      <c r="B1634" s="32"/>
      <c r="C1634" s="294" t="s">
        <v>699</v>
      </c>
      <c r="D1634" s="295"/>
      <c r="E1634" s="295"/>
      <c r="F1634" s="295"/>
      <c r="G1634" s="295"/>
      <c r="H1634" s="35"/>
      <c r="I1634" s="35"/>
      <c r="J1634" s="35"/>
      <c r="K1634" s="35"/>
      <c r="L1634" s="35"/>
      <c r="M1634" s="35"/>
      <c r="N1634" s="35"/>
      <c r="O1634" s="35"/>
      <c r="P1634" s="35"/>
      <c r="Q1634" s="35"/>
      <c r="R1634" s="35"/>
      <c r="S1634" s="35"/>
      <c r="T1634" s="35"/>
      <c r="U1634" s="35"/>
      <c r="V1634" s="35"/>
      <c r="W1634" s="35"/>
      <c r="X1634" s="35"/>
      <c r="Y1634" s="52"/>
      <c r="Z1634" s="52"/>
      <c r="AA1634" s="52"/>
      <c r="AB1634" s="52"/>
      <c r="AC1634" s="52"/>
      <c r="AD1634" s="52"/>
      <c r="AE1634" s="52"/>
      <c r="AF1634" s="52"/>
      <c r="AG1634" s="52" t="s">
        <v>642</v>
      </c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  <c r="AT1634" s="52"/>
      <c r="AU1634" s="52"/>
      <c r="AV1634" s="52"/>
      <c r="AW1634" s="52"/>
      <c r="AX1634" s="52"/>
      <c r="AY1634" s="52"/>
      <c r="AZ1634" s="52"/>
      <c r="BA1634" s="52"/>
      <c r="BB1634" s="52"/>
      <c r="BC1634" s="52"/>
      <c r="BD1634" s="52"/>
      <c r="BE1634" s="52"/>
      <c r="BF1634" s="52"/>
      <c r="BG1634" s="52"/>
      <c r="BH1634" s="52"/>
    </row>
    <row r="1635" spans="1:60" outlineLevel="1" x14ac:dyDescent="0.2">
      <c r="A1635" s="31"/>
      <c r="B1635" s="32"/>
      <c r="C1635" s="294" t="s">
        <v>700</v>
      </c>
      <c r="D1635" s="295"/>
      <c r="E1635" s="295"/>
      <c r="F1635" s="295"/>
      <c r="G1635" s="29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52"/>
      <c r="Z1635" s="52"/>
      <c r="AA1635" s="52"/>
      <c r="AB1635" s="52"/>
      <c r="AC1635" s="52"/>
      <c r="AD1635" s="52"/>
      <c r="AE1635" s="52"/>
      <c r="AF1635" s="52"/>
      <c r="AG1635" s="52" t="s">
        <v>642</v>
      </c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  <c r="AT1635" s="52"/>
      <c r="AU1635" s="52"/>
      <c r="AV1635" s="52"/>
      <c r="AW1635" s="52"/>
      <c r="AX1635" s="52"/>
      <c r="AY1635" s="52"/>
      <c r="AZ1635" s="52"/>
      <c r="BA1635" s="52"/>
      <c r="BB1635" s="52"/>
      <c r="BC1635" s="52"/>
      <c r="BD1635" s="52"/>
      <c r="BE1635" s="52"/>
      <c r="BF1635" s="52"/>
      <c r="BG1635" s="52"/>
      <c r="BH1635" s="52"/>
    </row>
    <row r="1636" spans="1:60" outlineLevel="1" x14ac:dyDescent="0.2">
      <c r="A1636" s="31"/>
      <c r="B1636" s="32"/>
      <c r="C1636" s="230" t="s">
        <v>1166</v>
      </c>
      <c r="D1636" s="33"/>
      <c r="E1636" s="34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52"/>
      <c r="Z1636" s="52"/>
      <c r="AA1636" s="52"/>
      <c r="AB1636" s="52"/>
      <c r="AC1636" s="52"/>
      <c r="AD1636" s="52"/>
      <c r="AE1636" s="52"/>
      <c r="AF1636" s="52"/>
      <c r="AG1636" s="52" t="s">
        <v>358</v>
      </c>
      <c r="AH1636" s="52">
        <v>0</v>
      </c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  <c r="AT1636" s="52"/>
      <c r="AU1636" s="52"/>
      <c r="AV1636" s="52"/>
      <c r="AW1636" s="52"/>
      <c r="AX1636" s="52"/>
      <c r="AY1636" s="52"/>
      <c r="AZ1636" s="52"/>
      <c r="BA1636" s="52"/>
      <c r="BB1636" s="52"/>
      <c r="BC1636" s="52"/>
      <c r="BD1636" s="52"/>
      <c r="BE1636" s="52"/>
      <c r="BF1636" s="52"/>
      <c r="BG1636" s="52"/>
      <c r="BH1636" s="52"/>
    </row>
    <row r="1637" spans="1:60" outlineLevel="1" x14ac:dyDescent="0.2">
      <c r="A1637" s="31"/>
      <c r="B1637" s="32"/>
      <c r="C1637" s="230" t="s">
        <v>1479</v>
      </c>
      <c r="D1637" s="33"/>
      <c r="E1637" s="34">
        <v>1</v>
      </c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52"/>
      <c r="Z1637" s="52"/>
      <c r="AA1637" s="52"/>
      <c r="AB1637" s="52"/>
      <c r="AC1637" s="52"/>
      <c r="AD1637" s="52"/>
      <c r="AE1637" s="52"/>
      <c r="AF1637" s="52"/>
      <c r="AG1637" s="52" t="s">
        <v>358</v>
      </c>
      <c r="AH1637" s="52">
        <v>0</v>
      </c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  <c r="AT1637" s="52"/>
      <c r="AU1637" s="52"/>
      <c r="AV1637" s="52"/>
      <c r="AW1637" s="52"/>
      <c r="AX1637" s="52"/>
      <c r="AY1637" s="52"/>
      <c r="AZ1637" s="52"/>
      <c r="BA1637" s="52"/>
      <c r="BB1637" s="52"/>
      <c r="BC1637" s="52"/>
      <c r="BD1637" s="52"/>
      <c r="BE1637" s="52"/>
      <c r="BF1637" s="52"/>
      <c r="BG1637" s="52"/>
      <c r="BH1637" s="52"/>
    </row>
    <row r="1638" spans="1:60" outlineLevel="1" x14ac:dyDescent="0.2">
      <c r="A1638" s="24">
        <v>188</v>
      </c>
      <c r="B1638" s="25" t="s">
        <v>1480</v>
      </c>
      <c r="C1638" s="26" t="s">
        <v>1481</v>
      </c>
      <c r="D1638" s="27" t="s">
        <v>640</v>
      </c>
      <c r="E1638" s="28">
        <v>1</v>
      </c>
      <c r="F1638" s="29"/>
      <c r="G1638" s="30">
        <f>ROUND(E1638*F1638,2)</f>
        <v>0</v>
      </c>
      <c r="H1638" s="29"/>
      <c r="I1638" s="30">
        <f>ROUND(E1638*H1638,2)</f>
        <v>0</v>
      </c>
      <c r="J1638" s="29"/>
      <c r="K1638" s="30">
        <f>ROUND(E1638*J1638,2)</f>
        <v>0</v>
      </c>
      <c r="L1638" s="30">
        <v>21</v>
      </c>
      <c r="M1638" s="30">
        <f>G1638*(1+L1638/100)</f>
        <v>0</v>
      </c>
      <c r="N1638" s="30">
        <v>0</v>
      </c>
      <c r="O1638" s="30">
        <f>ROUND(E1638*N1638,2)</f>
        <v>0</v>
      </c>
      <c r="P1638" s="30">
        <v>0</v>
      </c>
      <c r="Q1638" s="30">
        <f>ROUND(E1638*P1638,2)</f>
        <v>0</v>
      </c>
      <c r="R1638" s="30"/>
      <c r="S1638" s="30" t="s">
        <v>587</v>
      </c>
      <c r="T1638" s="49" t="s">
        <v>330</v>
      </c>
      <c r="U1638" s="35">
        <v>0</v>
      </c>
      <c r="V1638" s="35">
        <f>ROUND(E1638*U1638,2)</f>
        <v>0</v>
      </c>
      <c r="W1638" s="35"/>
      <c r="X1638" s="50"/>
      <c r="Y1638" s="52"/>
      <c r="Z1638" s="52"/>
      <c r="AA1638" s="52"/>
      <c r="AB1638" s="52"/>
      <c r="AC1638" s="52"/>
      <c r="AD1638" s="52"/>
      <c r="AE1638" s="52"/>
      <c r="AF1638" s="52"/>
      <c r="AG1638" s="52" t="s">
        <v>354</v>
      </c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  <c r="AT1638" s="52"/>
      <c r="AU1638" s="52"/>
      <c r="AV1638" s="52"/>
      <c r="AW1638" s="52"/>
      <c r="AX1638" s="52"/>
      <c r="AY1638" s="52"/>
      <c r="AZ1638" s="52"/>
      <c r="BA1638" s="52"/>
      <c r="BB1638" s="52"/>
      <c r="BC1638" s="52"/>
      <c r="BD1638" s="52"/>
      <c r="BE1638" s="52"/>
      <c r="BF1638" s="52"/>
      <c r="BG1638" s="52"/>
      <c r="BH1638" s="52"/>
    </row>
    <row r="1639" spans="1:60" outlineLevel="1" x14ac:dyDescent="0.2">
      <c r="A1639" s="31"/>
      <c r="B1639" s="32"/>
      <c r="C1639" s="292" t="s">
        <v>1482</v>
      </c>
      <c r="D1639" s="293"/>
      <c r="E1639" s="293"/>
      <c r="F1639" s="293"/>
      <c r="G1639" s="293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/>
      <c r="X1639" s="35"/>
      <c r="Y1639" s="52"/>
      <c r="Z1639" s="52"/>
      <c r="AA1639" s="52"/>
      <c r="AB1639" s="52"/>
      <c r="AC1639" s="52"/>
      <c r="AD1639" s="52"/>
      <c r="AE1639" s="52"/>
      <c r="AF1639" s="52"/>
      <c r="AG1639" s="52" t="s">
        <v>642</v>
      </c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  <c r="AT1639" s="52"/>
      <c r="AU1639" s="52"/>
      <c r="AV1639" s="52"/>
      <c r="AW1639" s="52"/>
      <c r="AX1639" s="52"/>
      <c r="AY1639" s="52"/>
      <c r="AZ1639" s="52"/>
      <c r="BA1639" s="52"/>
      <c r="BB1639" s="52"/>
      <c r="BC1639" s="52"/>
      <c r="BD1639" s="52"/>
      <c r="BE1639" s="52"/>
      <c r="BF1639" s="52"/>
      <c r="BG1639" s="52"/>
      <c r="BH1639" s="52"/>
    </row>
    <row r="1640" spans="1:60" outlineLevel="1" x14ac:dyDescent="0.2">
      <c r="A1640" s="31"/>
      <c r="B1640" s="32"/>
      <c r="C1640" s="294" t="s">
        <v>1483</v>
      </c>
      <c r="D1640" s="295"/>
      <c r="E1640" s="295"/>
      <c r="F1640" s="295"/>
      <c r="G1640" s="295"/>
      <c r="H1640" s="35"/>
      <c r="I1640" s="35"/>
      <c r="J1640" s="35"/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/>
      <c r="X1640" s="35"/>
      <c r="Y1640" s="52"/>
      <c r="Z1640" s="52"/>
      <c r="AA1640" s="52"/>
      <c r="AB1640" s="52"/>
      <c r="AC1640" s="52"/>
      <c r="AD1640" s="52"/>
      <c r="AE1640" s="52"/>
      <c r="AF1640" s="52"/>
      <c r="AG1640" s="52" t="s">
        <v>642</v>
      </c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  <c r="AT1640" s="52"/>
      <c r="AU1640" s="52"/>
      <c r="AV1640" s="52"/>
      <c r="AW1640" s="52"/>
      <c r="AX1640" s="52"/>
      <c r="AY1640" s="52"/>
      <c r="AZ1640" s="52"/>
      <c r="BA1640" s="52"/>
      <c r="BB1640" s="52"/>
      <c r="BC1640" s="52"/>
      <c r="BD1640" s="52"/>
      <c r="BE1640" s="52"/>
      <c r="BF1640" s="52"/>
      <c r="BG1640" s="52"/>
      <c r="BH1640" s="52"/>
    </row>
    <row r="1641" spans="1:60" outlineLevel="1" x14ac:dyDescent="0.2">
      <c r="A1641" s="31"/>
      <c r="B1641" s="32"/>
      <c r="C1641" s="294" t="s">
        <v>796</v>
      </c>
      <c r="D1641" s="295"/>
      <c r="E1641" s="295"/>
      <c r="F1641" s="295"/>
      <c r="G1641" s="29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52"/>
      <c r="Z1641" s="52"/>
      <c r="AA1641" s="52"/>
      <c r="AB1641" s="52"/>
      <c r="AC1641" s="52"/>
      <c r="AD1641" s="52"/>
      <c r="AE1641" s="52"/>
      <c r="AF1641" s="52"/>
      <c r="AG1641" s="52" t="s">
        <v>642</v>
      </c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  <c r="AT1641" s="52"/>
      <c r="AU1641" s="52"/>
      <c r="AV1641" s="52"/>
      <c r="AW1641" s="52"/>
      <c r="AX1641" s="52"/>
      <c r="AY1641" s="52"/>
      <c r="AZ1641" s="52"/>
      <c r="BA1641" s="52"/>
      <c r="BB1641" s="52"/>
      <c r="BC1641" s="52"/>
      <c r="BD1641" s="52"/>
      <c r="BE1641" s="52"/>
      <c r="BF1641" s="52"/>
      <c r="BG1641" s="52"/>
      <c r="BH1641" s="52"/>
    </row>
    <row r="1642" spans="1:60" outlineLevel="1" x14ac:dyDescent="0.2">
      <c r="A1642" s="31"/>
      <c r="B1642" s="32"/>
      <c r="C1642" s="294" t="s">
        <v>742</v>
      </c>
      <c r="D1642" s="295"/>
      <c r="E1642" s="295"/>
      <c r="F1642" s="295"/>
      <c r="G1642" s="29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52"/>
      <c r="Z1642" s="52"/>
      <c r="AA1642" s="52"/>
      <c r="AB1642" s="52"/>
      <c r="AC1642" s="52"/>
      <c r="AD1642" s="52"/>
      <c r="AE1642" s="52"/>
      <c r="AF1642" s="52"/>
      <c r="AG1642" s="52" t="s">
        <v>642</v>
      </c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  <c r="AT1642" s="52"/>
      <c r="AU1642" s="52"/>
      <c r="AV1642" s="52"/>
      <c r="AW1642" s="52"/>
      <c r="AX1642" s="52"/>
      <c r="AY1642" s="52"/>
      <c r="AZ1642" s="52"/>
      <c r="BA1642" s="52"/>
      <c r="BB1642" s="52"/>
      <c r="BC1642" s="52"/>
      <c r="BD1642" s="52"/>
      <c r="BE1642" s="52"/>
      <c r="BF1642" s="52"/>
      <c r="BG1642" s="52"/>
      <c r="BH1642" s="52"/>
    </row>
    <row r="1643" spans="1:60" outlineLevel="1" x14ac:dyDescent="0.2">
      <c r="A1643" s="31"/>
      <c r="B1643" s="32"/>
      <c r="C1643" s="294" t="s">
        <v>1444</v>
      </c>
      <c r="D1643" s="295"/>
      <c r="E1643" s="295"/>
      <c r="F1643" s="295"/>
      <c r="G1643" s="295"/>
      <c r="H1643" s="35"/>
      <c r="I1643" s="35"/>
      <c r="J1643" s="35"/>
      <c r="K1643" s="35"/>
      <c r="L1643" s="35"/>
      <c r="M1643" s="35"/>
      <c r="N1643" s="35"/>
      <c r="O1643" s="35"/>
      <c r="P1643" s="35"/>
      <c r="Q1643" s="35"/>
      <c r="R1643" s="35"/>
      <c r="S1643" s="35"/>
      <c r="T1643" s="35"/>
      <c r="U1643" s="35"/>
      <c r="V1643" s="35"/>
      <c r="W1643" s="35"/>
      <c r="X1643" s="35"/>
      <c r="Y1643" s="52"/>
      <c r="Z1643" s="52"/>
      <c r="AA1643" s="52"/>
      <c r="AB1643" s="52"/>
      <c r="AC1643" s="52"/>
      <c r="AD1643" s="52"/>
      <c r="AE1643" s="52"/>
      <c r="AF1643" s="52"/>
      <c r="AG1643" s="52" t="s">
        <v>642</v>
      </c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  <c r="AT1643" s="52"/>
      <c r="AU1643" s="52"/>
      <c r="AV1643" s="52"/>
      <c r="AW1643" s="52"/>
      <c r="AX1643" s="52"/>
      <c r="AY1643" s="52"/>
      <c r="AZ1643" s="52"/>
      <c r="BA1643" s="52"/>
      <c r="BB1643" s="52"/>
      <c r="BC1643" s="52"/>
      <c r="BD1643" s="52"/>
      <c r="BE1643" s="52"/>
      <c r="BF1643" s="52"/>
      <c r="BG1643" s="52"/>
      <c r="BH1643" s="52"/>
    </row>
    <row r="1644" spans="1:60" outlineLevel="1" x14ac:dyDescent="0.2">
      <c r="A1644" s="31"/>
      <c r="B1644" s="32"/>
      <c r="C1644" s="294" t="s">
        <v>1484</v>
      </c>
      <c r="D1644" s="295"/>
      <c r="E1644" s="295"/>
      <c r="F1644" s="295"/>
      <c r="G1644" s="29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/>
      <c r="V1644" s="35"/>
      <c r="W1644" s="35"/>
      <c r="X1644" s="35"/>
      <c r="Y1644" s="52"/>
      <c r="Z1644" s="52"/>
      <c r="AA1644" s="52"/>
      <c r="AB1644" s="52"/>
      <c r="AC1644" s="52"/>
      <c r="AD1644" s="52"/>
      <c r="AE1644" s="52"/>
      <c r="AF1644" s="52"/>
      <c r="AG1644" s="52" t="s">
        <v>642</v>
      </c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  <c r="AT1644" s="52"/>
      <c r="AU1644" s="52"/>
      <c r="AV1644" s="52"/>
      <c r="AW1644" s="52"/>
      <c r="AX1644" s="52"/>
      <c r="AY1644" s="52"/>
      <c r="AZ1644" s="52"/>
      <c r="BA1644" s="52"/>
      <c r="BB1644" s="52"/>
      <c r="BC1644" s="52"/>
      <c r="BD1644" s="52"/>
      <c r="BE1644" s="52"/>
      <c r="BF1644" s="52"/>
      <c r="BG1644" s="52"/>
      <c r="BH1644" s="52"/>
    </row>
    <row r="1645" spans="1:60" outlineLevel="1" x14ac:dyDescent="0.2">
      <c r="A1645" s="31"/>
      <c r="B1645" s="32"/>
      <c r="C1645" s="294" t="s">
        <v>798</v>
      </c>
      <c r="D1645" s="295"/>
      <c r="E1645" s="295"/>
      <c r="F1645" s="295"/>
      <c r="G1645" s="29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52"/>
      <c r="Z1645" s="52"/>
      <c r="AA1645" s="52"/>
      <c r="AB1645" s="52"/>
      <c r="AC1645" s="52"/>
      <c r="AD1645" s="52"/>
      <c r="AE1645" s="52"/>
      <c r="AF1645" s="52"/>
      <c r="AG1645" s="52" t="s">
        <v>642</v>
      </c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  <c r="AT1645" s="52"/>
      <c r="AU1645" s="52"/>
      <c r="AV1645" s="52"/>
      <c r="AW1645" s="52"/>
      <c r="AX1645" s="52"/>
      <c r="AY1645" s="52"/>
      <c r="AZ1645" s="52"/>
      <c r="BA1645" s="52"/>
      <c r="BB1645" s="52"/>
      <c r="BC1645" s="52"/>
      <c r="BD1645" s="52"/>
      <c r="BE1645" s="52"/>
      <c r="BF1645" s="52"/>
      <c r="BG1645" s="52"/>
      <c r="BH1645" s="52"/>
    </row>
    <row r="1646" spans="1:60" outlineLevel="1" x14ac:dyDescent="0.2">
      <c r="A1646" s="31"/>
      <c r="B1646" s="32"/>
      <c r="C1646" s="294" t="s">
        <v>1463</v>
      </c>
      <c r="D1646" s="295"/>
      <c r="E1646" s="295"/>
      <c r="F1646" s="295"/>
      <c r="G1646" s="29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52"/>
      <c r="Z1646" s="52"/>
      <c r="AA1646" s="52"/>
      <c r="AB1646" s="52"/>
      <c r="AC1646" s="52"/>
      <c r="AD1646" s="52"/>
      <c r="AE1646" s="52"/>
      <c r="AF1646" s="52"/>
      <c r="AG1646" s="52" t="s">
        <v>642</v>
      </c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  <c r="AT1646" s="52"/>
      <c r="AU1646" s="52"/>
      <c r="AV1646" s="52"/>
      <c r="AW1646" s="52"/>
      <c r="AX1646" s="52"/>
      <c r="AY1646" s="52"/>
      <c r="AZ1646" s="52"/>
      <c r="BA1646" s="52"/>
      <c r="BB1646" s="52"/>
      <c r="BC1646" s="52"/>
      <c r="BD1646" s="52"/>
      <c r="BE1646" s="52"/>
      <c r="BF1646" s="52"/>
      <c r="BG1646" s="52"/>
      <c r="BH1646" s="52"/>
    </row>
    <row r="1647" spans="1:60" outlineLevel="1" x14ac:dyDescent="0.2">
      <c r="A1647" s="31"/>
      <c r="B1647" s="32"/>
      <c r="C1647" s="294" t="s">
        <v>1464</v>
      </c>
      <c r="D1647" s="295"/>
      <c r="E1647" s="295"/>
      <c r="F1647" s="295"/>
      <c r="G1647" s="295"/>
      <c r="H1647" s="35"/>
      <c r="I1647" s="35"/>
      <c r="J1647" s="35"/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52"/>
      <c r="Z1647" s="52"/>
      <c r="AA1647" s="52"/>
      <c r="AB1647" s="52"/>
      <c r="AC1647" s="52"/>
      <c r="AD1647" s="52"/>
      <c r="AE1647" s="52"/>
      <c r="AF1647" s="52"/>
      <c r="AG1647" s="52" t="s">
        <v>642</v>
      </c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  <c r="AT1647" s="52"/>
      <c r="AU1647" s="52"/>
      <c r="AV1647" s="52"/>
      <c r="AW1647" s="52"/>
      <c r="AX1647" s="52"/>
      <c r="AY1647" s="52"/>
      <c r="AZ1647" s="52"/>
      <c r="BA1647" s="52"/>
      <c r="BB1647" s="52"/>
      <c r="BC1647" s="52"/>
      <c r="BD1647" s="52"/>
      <c r="BE1647" s="52"/>
      <c r="BF1647" s="52"/>
      <c r="BG1647" s="52"/>
      <c r="BH1647" s="52"/>
    </row>
    <row r="1648" spans="1:60" outlineLevel="1" x14ac:dyDescent="0.2">
      <c r="A1648" s="31"/>
      <c r="B1648" s="32"/>
      <c r="C1648" s="294" t="s">
        <v>1162</v>
      </c>
      <c r="D1648" s="295"/>
      <c r="E1648" s="295"/>
      <c r="F1648" s="295"/>
      <c r="G1648" s="29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52"/>
      <c r="Z1648" s="52"/>
      <c r="AA1648" s="52"/>
      <c r="AB1648" s="52"/>
      <c r="AC1648" s="52"/>
      <c r="AD1648" s="52"/>
      <c r="AE1648" s="52"/>
      <c r="AF1648" s="52"/>
      <c r="AG1648" s="52" t="s">
        <v>642</v>
      </c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  <c r="AT1648" s="52"/>
      <c r="AU1648" s="52"/>
      <c r="AV1648" s="52"/>
      <c r="AW1648" s="52"/>
      <c r="AX1648" s="52"/>
      <c r="AY1648" s="52"/>
      <c r="AZ1648" s="52"/>
      <c r="BA1648" s="52"/>
      <c r="BB1648" s="52"/>
      <c r="BC1648" s="52"/>
      <c r="BD1648" s="52"/>
      <c r="BE1648" s="52"/>
      <c r="BF1648" s="52"/>
      <c r="BG1648" s="52"/>
      <c r="BH1648" s="52"/>
    </row>
    <row r="1649" spans="1:60" outlineLevel="1" x14ac:dyDescent="0.2">
      <c r="A1649" s="31"/>
      <c r="B1649" s="32"/>
      <c r="C1649" s="294" t="s">
        <v>1163</v>
      </c>
      <c r="D1649" s="295"/>
      <c r="E1649" s="295"/>
      <c r="F1649" s="295"/>
      <c r="G1649" s="29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52"/>
      <c r="Z1649" s="52"/>
      <c r="AA1649" s="52"/>
      <c r="AB1649" s="52"/>
      <c r="AC1649" s="52"/>
      <c r="AD1649" s="52"/>
      <c r="AE1649" s="52"/>
      <c r="AF1649" s="52"/>
      <c r="AG1649" s="52" t="s">
        <v>642</v>
      </c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  <c r="AT1649" s="52"/>
      <c r="AU1649" s="52"/>
      <c r="AV1649" s="52"/>
      <c r="AW1649" s="52"/>
      <c r="AX1649" s="52"/>
      <c r="AY1649" s="52"/>
      <c r="AZ1649" s="52"/>
      <c r="BA1649" s="52"/>
      <c r="BB1649" s="52"/>
      <c r="BC1649" s="52"/>
      <c r="BD1649" s="52"/>
      <c r="BE1649" s="52"/>
      <c r="BF1649" s="52"/>
      <c r="BG1649" s="52"/>
      <c r="BH1649" s="52"/>
    </row>
    <row r="1650" spans="1:60" outlineLevel="1" x14ac:dyDescent="0.2">
      <c r="A1650" s="31"/>
      <c r="B1650" s="32"/>
      <c r="C1650" s="294" t="s">
        <v>788</v>
      </c>
      <c r="D1650" s="295"/>
      <c r="E1650" s="295"/>
      <c r="F1650" s="295"/>
      <c r="G1650" s="295"/>
      <c r="H1650" s="35"/>
      <c r="I1650" s="35"/>
      <c r="J1650" s="35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52"/>
      <c r="Z1650" s="52"/>
      <c r="AA1650" s="52"/>
      <c r="AB1650" s="52"/>
      <c r="AC1650" s="52"/>
      <c r="AD1650" s="52"/>
      <c r="AE1650" s="52"/>
      <c r="AF1650" s="52"/>
      <c r="AG1650" s="52" t="s">
        <v>642</v>
      </c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  <c r="AT1650" s="52"/>
      <c r="AU1650" s="52"/>
      <c r="AV1650" s="52"/>
      <c r="AW1650" s="52"/>
      <c r="AX1650" s="52"/>
      <c r="AY1650" s="52"/>
      <c r="AZ1650" s="52"/>
      <c r="BA1650" s="52"/>
      <c r="BB1650" s="52"/>
      <c r="BC1650" s="52"/>
      <c r="BD1650" s="52"/>
      <c r="BE1650" s="52"/>
      <c r="BF1650" s="52"/>
      <c r="BG1650" s="52"/>
      <c r="BH1650" s="52"/>
    </row>
    <row r="1651" spans="1:60" outlineLevel="1" x14ac:dyDescent="0.2">
      <c r="A1651" s="31"/>
      <c r="B1651" s="32"/>
      <c r="C1651" s="294" t="s">
        <v>1485</v>
      </c>
      <c r="D1651" s="295"/>
      <c r="E1651" s="295"/>
      <c r="F1651" s="295"/>
      <c r="G1651" s="295"/>
      <c r="H1651" s="35"/>
      <c r="I1651" s="35"/>
      <c r="J1651" s="35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52"/>
      <c r="Z1651" s="52"/>
      <c r="AA1651" s="52"/>
      <c r="AB1651" s="52"/>
      <c r="AC1651" s="52"/>
      <c r="AD1651" s="52"/>
      <c r="AE1651" s="52"/>
      <c r="AF1651" s="52"/>
      <c r="AG1651" s="52" t="s">
        <v>642</v>
      </c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  <c r="AT1651" s="52"/>
      <c r="AU1651" s="52"/>
      <c r="AV1651" s="52"/>
      <c r="AW1651" s="52"/>
      <c r="AX1651" s="52"/>
      <c r="AY1651" s="52"/>
      <c r="AZ1651" s="52"/>
      <c r="BA1651" s="52"/>
      <c r="BB1651" s="52"/>
      <c r="BC1651" s="52"/>
      <c r="BD1651" s="52"/>
      <c r="BE1651" s="52"/>
      <c r="BF1651" s="52"/>
      <c r="BG1651" s="52"/>
      <c r="BH1651" s="52"/>
    </row>
    <row r="1652" spans="1:60" outlineLevel="1" x14ac:dyDescent="0.2">
      <c r="A1652" s="31"/>
      <c r="B1652" s="32"/>
      <c r="C1652" s="294" t="s">
        <v>790</v>
      </c>
      <c r="D1652" s="295"/>
      <c r="E1652" s="295"/>
      <c r="F1652" s="295"/>
      <c r="G1652" s="295"/>
      <c r="H1652" s="35"/>
      <c r="I1652" s="35"/>
      <c r="J1652" s="35"/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52"/>
      <c r="Z1652" s="52"/>
      <c r="AA1652" s="52"/>
      <c r="AB1652" s="52"/>
      <c r="AC1652" s="52"/>
      <c r="AD1652" s="52"/>
      <c r="AE1652" s="52"/>
      <c r="AF1652" s="52"/>
      <c r="AG1652" s="52" t="s">
        <v>642</v>
      </c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  <c r="AT1652" s="52"/>
      <c r="AU1652" s="52"/>
      <c r="AV1652" s="52"/>
      <c r="AW1652" s="52"/>
      <c r="AX1652" s="52"/>
      <c r="AY1652" s="52"/>
      <c r="AZ1652" s="52"/>
      <c r="BA1652" s="52"/>
      <c r="BB1652" s="52"/>
      <c r="BC1652" s="52"/>
      <c r="BD1652" s="52"/>
      <c r="BE1652" s="52"/>
      <c r="BF1652" s="52"/>
      <c r="BG1652" s="52"/>
      <c r="BH1652" s="52"/>
    </row>
    <row r="1653" spans="1:60" outlineLevel="1" x14ac:dyDescent="0.2">
      <c r="A1653" s="31"/>
      <c r="B1653" s="32"/>
      <c r="C1653" s="294" t="s">
        <v>1452</v>
      </c>
      <c r="D1653" s="295"/>
      <c r="E1653" s="295"/>
      <c r="F1653" s="295"/>
      <c r="G1653" s="295"/>
      <c r="H1653" s="35"/>
      <c r="I1653" s="35"/>
      <c r="J1653" s="35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52"/>
      <c r="Z1653" s="52"/>
      <c r="AA1653" s="52"/>
      <c r="AB1653" s="52"/>
      <c r="AC1653" s="52"/>
      <c r="AD1653" s="52"/>
      <c r="AE1653" s="52"/>
      <c r="AF1653" s="52"/>
      <c r="AG1653" s="52" t="s">
        <v>642</v>
      </c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  <c r="AT1653" s="52"/>
      <c r="AU1653" s="52"/>
      <c r="AV1653" s="52"/>
      <c r="AW1653" s="52"/>
      <c r="AX1653" s="52"/>
      <c r="AY1653" s="52"/>
      <c r="AZ1653" s="52"/>
      <c r="BA1653" s="52"/>
      <c r="BB1653" s="52"/>
      <c r="BC1653" s="52"/>
      <c r="BD1653" s="52"/>
      <c r="BE1653" s="52"/>
      <c r="BF1653" s="52"/>
      <c r="BG1653" s="52"/>
      <c r="BH1653" s="52"/>
    </row>
    <row r="1654" spans="1:60" outlineLevel="1" x14ac:dyDescent="0.2">
      <c r="A1654" s="31"/>
      <c r="B1654" s="32"/>
      <c r="C1654" s="294" t="s">
        <v>697</v>
      </c>
      <c r="D1654" s="295"/>
      <c r="E1654" s="295"/>
      <c r="F1654" s="295"/>
      <c r="G1654" s="295"/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52"/>
      <c r="Z1654" s="52"/>
      <c r="AA1654" s="52"/>
      <c r="AB1654" s="52"/>
      <c r="AC1654" s="52"/>
      <c r="AD1654" s="52"/>
      <c r="AE1654" s="52"/>
      <c r="AF1654" s="52"/>
      <c r="AG1654" s="52" t="s">
        <v>642</v>
      </c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  <c r="AT1654" s="52"/>
      <c r="AU1654" s="52"/>
      <c r="AV1654" s="52"/>
      <c r="AW1654" s="52"/>
      <c r="AX1654" s="52"/>
      <c r="AY1654" s="52"/>
      <c r="AZ1654" s="52"/>
      <c r="BA1654" s="52"/>
      <c r="BB1654" s="52"/>
      <c r="BC1654" s="52"/>
      <c r="BD1654" s="52"/>
      <c r="BE1654" s="52"/>
      <c r="BF1654" s="52"/>
      <c r="BG1654" s="52"/>
      <c r="BH1654" s="52"/>
    </row>
    <row r="1655" spans="1:60" outlineLevel="1" x14ac:dyDescent="0.2">
      <c r="A1655" s="31"/>
      <c r="B1655" s="32"/>
      <c r="C1655" s="294" t="s">
        <v>698</v>
      </c>
      <c r="D1655" s="295"/>
      <c r="E1655" s="295"/>
      <c r="F1655" s="295"/>
      <c r="G1655" s="295"/>
      <c r="H1655" s="35"/>
      <c r="I1655" s="35"/>
      <c r="J1655" s="35"/>
      <c r="K1655" s="35"/>
      <c r="L1655" s="35"/>
      <c r="M1655" s="35"/>
      <c r="N1655" s="35"/>
      <c r="O1655" s="35"/>
      <c r="P1655" s="35"/>
      <c r="Q1655" s="35"/>
      <c r="R1655" s="35"/>
      <c r="S1655" s="35"/>
      <c r="T1655" s="35"/>
      <c r="U1655" s="35"/>
      <c r="V1655" s="35"/>
      <c r="W1655" s="35"/>
      <c r="X1655" s="35"/>
      <c r="Y1655" s="52"/>
      <c r="Z1655" s="52"/>
      <c r="AA1655" s="52"/>
      <c r="AB1655" s="52"/>
      <c r="AC1655" s="52"/>
      <c r="AD1655" s="52"/>
      <c r="AE1655" s="52"/>
      <c r="AF1655" s="52"/>
      <c r="AG1655" s="52" t="s">
        <v>642</v>
      </c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  <c r="AT1655" s="52"/>
      <c r="AU1655" s="52"/>
      <c r="AV1655" s="52"/>
      <c r="AW1655" s="52"/>
      <c r="AX1655" s="52"/>
      <c r="AY1655" s="52"/>
      <c r="AZ1655" s="52"/>
      <c r="BA1655" s="52"/>
      <c r="BB1655" s="52"/>
      <c r="BC1655" s="52"/>
      <c r="BD1655" s="52"/>
      <c r="BE1655" s="52"/>
      <c r="BF1655" s="52"/>
      <c r="BG1655" s="52"/>
      <c r="BH1655" s="52"/>
    </row>
    <row r="1656" spans="1:60" outlineLevel="1" x14ac:dyDescent="0.2">
      <c r="A1656" s="31"/>
      <c r="B1656" s="32"/>
      <c r="C1656" s="294" t="s">
        <v>699</v>
      </c>
      <c r="D1656" s="295"/>
      <c r="E1656" s="295"/>
      <c r="F1656" s="295"/>
      <c r="G1656" s="295"/>
      <c r="H1656" s="35"/>
      <c r="I1656" s="35"/>
      <c r="J1656" s="35"/>
      <c r="K1656" s="35"/>
      <c r="L1656" s="35"/>
      <c r="M1656" s="35"/>
      <c r="N1656" s="35"/>
      <c r="O1656" s="35"/>
      <c r="P1656" s="35"/>
      <c r="Q1656" s="35"/>
      <c r="R1656" s="35"/>
      <c r="S1656" s="35"/>
      <c r="T1656" s="35"/>
      <c r="U1656" s="35"/>
      <c r="V1656" s="35"/>
      <c r="W1656" s="35"/>
      <c r="X1656" s="35"/>
      <c r="Y1656" s="52"/>
      <c r="Z1656" s="52"/>
      <c r="AA1656" s="52"/>
      <c r="AB1656" s="52"/>
      <c r="AC1656" s="52"/>
      <c r="AD1656" s="52"/>
      <c r="AE1656" s="52"/>
      <c r="AF1656" s="52"/>
      <c r="AG1656" s="52" t="s">
        <v>642</v>
      </c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  <c r="AT1656" s="52"/>
      <c r="AU1656" s="52"/>
      <c r="AV1656" s="52"/>
      <c r="AW1656" s="52"/>
      <c r="AX1656" s="52"/>
      <c r="AY1656" s="52"/>
      <c r="AZ1656" s="52"/>
      <c r="BA1656" s="52"/>
      <c r="BB1656" s="52"/>
      <c r="BC1656" s="52"/>
      <c r="BD1656" s="52"/>
      <c r="BE1656" s="52"/>
      <c r="BF1656" s="52"/>
      <c r="BG1656" s="52"/>
      <c r="BH1656" s="52"/>
    </row>
    <row r="1657" spans="1:60" outlineLevel="1" x14ac:dyDescent="0.2">
      <c r="A1657" s="31"/>
      <c r="B1657" s="32"/>
      <c r="C1657" s="294" t="s">
        <v>700</v>
      </c>
      <c r="D1657" s="295"/>
      <c r="E1657" s="295"/>
      <c r="F1657" s="295"/>
      <c r="G1657" s="295"/>
      <c r="H1657" s="35"/>
      <c r="I1657" s="35"/>
      <c r="J1657" s="35"/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52"/>
      <c r="Z1657" s="52"/>
      <c r="AA1657" s="52"/>
      <c r="AB1657" s="52"/>
      <c r="AC1657" s="52"/>
      <c r="AD1657" s="52"/>
      <c r="AE1657" s="52"/>
      <c r="AF1657" s="52"/>
      <c r="AG1657" s="52" t="s">
        <v>642</v>
      </c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  <c r="AT1657" s="52"/>
      <c r="AU1657" s="52"/>
      <c r="AV1657" s="52"/>
      <c r="AW1657" s="52"/>
      <c r="AX1657" s="52"/>
      <c r="AY1657" s="52"/>
      <c r="AZ1657" s="52"/>
      <c r="BA1657" s="52"/>
      <c r="BB1657" s="52"/>
      <c r="BC1657" s="52"/>
      <c r="BD1657" s="52"/>
      <c r="BE1657" s="52"/>
      <c r="BF1657" s="52"/>
      <c r="BG1657" s="52"/>
      <c r="BH1657" s="52"/>
    </row>
    <row r="1658" spans="1:60" outlineLevel="1" x14ac:dyDescent="0.2">
      <c r="A1658" s="31"/>
      <c r="B1658" s="32"/>
      <c r="C1658" s="230" t="s">
        <v>1166</v>
      </c>
      <c r="D1658" s="33"/>
      <c r="E1658" s="34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52"/>
      <c r="Z1658" s="52"/>
      <c r="AA1658" s="52"/>
      <c r="AB1658" s="52"/>
      <c r="AC1658" s="52"/>
      <c r="AD1658" s="52"/>
      <c r="AE1658" s="52"/>
      <c r="AF1658" s="52"/>
      <c r="AG1658" s="52" t="s">
        <v>358</v>
      </c>
      <c r="AH1658" s="52">
        <v>0</v>
      </c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  <c r="AT1658" s="52"/>
      <c r="AU1658" s="52"/>
      <c r="AV1658" s="52"/>
      <c r="AW1658" s="52"/>
      <c r="AX1658" s="52"/>
      <c r="AY1658" s="52"/>
      <c r="AZ1658" s="52"/>
      <c r="BA1658" s="52"/>
      <c r="BB1658" s="52"/>
      <c r="BC1658" s="52"/>
      <c r="BD1658" s="52"/>
      <c r="BE1658" s="52"/>
      <c r="BF1658" s="52"/>
      <c r="BG1658" s="52"/>
      <c r="BH1658" s="52"/>
    </row>
    <row r="1659" spans="1:60" outlineLevel="1" x14ac:dyDescent="0.2">
      <c r="A1659" s="31"/>
      <c r="B1659" s="32"/>
      <c r="C1659" s="230" t="s">
        <v>1486</v>
      </c>
      <c r="D1659" s="33"/>
      <c r="E1659" s="34">
        <v>1</v>
      </c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52"/>
      <c r="Z1659" s="52"/>
      <c r="AA1659" s="52"/>
      <c r="AB1659" s="52"/>
      <c r="AC1659" s="52"/>
      <c r="AD1659" s="52"/>
      <c r="AE1659" s="52"/>
      <c r="AF1659" s="52"/>
      <c r="AG1659" s="52" t="s">
        <v>358</v>
      </c>
      <c r="AH1659" s="52">
        <v>0</v>
      </c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  <c r="AT1659" s="52"/>
      <c r="AU1659" s="52"/>
      <c r="AV1659" s="52"/>
      <c r="AW1659" s="52"/>
      <c r="AX1659" s="52"/>
      <c r="AY1659" s="52"/>
      <c r="AZ1659" s="52"/>
      <c r="BA1659" s="52"/>
      <c r="BB1659" s="52"/>
      <c r="BC1659" s="52"/>
      <c r="BD1659" s="52"/>
      <c r="BE1659" s="52"/>
      <c r="BF1659" s="52"/>
      <c r="BG1659" s="52"/>
      <c r="BH1659" s="52"/>
    </row>
    <row r="1660" spans="1:60" outlineLevel="1" x14ac:dyDescent="0.2">
      <c r="A1660" s="24">
        <v>189</v>
      </c>
      <c r="B1660" s="25" t="s">
        <v>1487</v>
      </c>
      <c r="C1660" s="26" t="s">
        <v>1488</v>
      </c>
      <c r="D1660" s="27" t="s">
        <v>640</v>
      </c>
      <c r="E1660" s="28">
        <v>1</v>
      </c>
      <c r="F1660" s="29"/>
      <c r="G1660" s="30">
        <f>ROUND(E1660*F1660,2)</f>
        <v>0</v>
      </c>
      <c r="H1660" s="29"/>
      <c r="I1660" s="30">
        <f>ROUND(E1660*H1660,2)</f>
        <v>0</v>
      </c>
      <c r="J1660" s="29"/>
      <c r="K1660" s="30">
        <f>ROUND(E1660*J1660,2)</f>
        <v>0</v>
      </c>
      <c r="L1660" s="30">
        <v>21</v>
      </c>
      <c r="M1660" s="30">
        <f>G1660*(1+L1660/100)</f>
        <v>0</v>
      </c>
      <c r="N1660" s="30">
        <v>0</v>
      </c>
      <c r="O1660" s="30">
        <f>ROUND(E1660*N1660,2)</f>
        <v>0</v>
      </c>
      <c r="P1660" s="30">
        <v>0</v>
      </c>
      <c r="Q1660" s="30">
        <f>ROUND(E1660*P1660,2)</f>
        <v>0</v>
      </c>
      <c r="R1660" s="30"/>
      <c r="S1660" s="30" t="s">
        <v>587</v>
      </c>
      <c r="T1660" s="49" t="s">
        <v>330</v>
      </c>
      <c r="U1660" s="35">
        <v>0</v>
      </c>
      <c r="V1660" s="35">
        <f>ROUND(E1660*U1660,2)</f>
        <v>0</v>
      </c>
      <c r="W1660" s="35"/>
      <c r="X1660" s="50"/>
      <c r="Y1660" s="52"/>
      <c r="Z1660" s="52"/>
      <c r="AA1660" s="52"/>
      <c r="AB1660" s="52"/>
      <c r="AC1660" s="52"/>
      <c r="AD1660" s="52"/>
      <c r="AE1660" s="52"/>
      <c r="AF1660" s="52"/>
      <c r="AG1660" s="52" t="s">
        <v>354</v>
      </c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  <c r="AT1660" s="52"/>
      <c r="AU1660" s="52"/>
      <c r="AV1660" s="52"/>
      <c r="AW1660" s="52"/>
      <c r="AX1660" s="52"/>
      <c r="AY1660" s="52"/>
      <c r="AZ1660" s="52"/>
      <c r="BA1660" s="52"/>
      <c r="BB1660" s="52"/>
      <c r="BC1660" s="52"/>
      <c r="BD1660" s="52"/>
      <c r="BE1660" s="52"/>
      <c r="BF1660" s="52"/>
      <c r="BG1660" s="52"/>
      <c r="BH1660" s="52"/>
    </row>
    <row r="1661" spans="1:60" outlineLevel="1" x14ac:dyDescent="0.2">
      <c r="A1661" s="31"/>
      <c r="B1661" s="32"/>
      <c r="C1661" s="292" t="s">
        <v>1489</v>
      </c>
      <c r="D1661" s="293"/>
      <c r="E1661" s="293"/>
      <c r="F1661" s="293"/>
      <c r="G1661" s="293"/>
      <c r="H1661" s="35"/>
      <c r="I1661" s="35"/>
      <c r="J1661" s="35"/>
      <c r="K1661" s="35"/>
      <c r="L1661" s="35"/>
      <c r="M1661" s="35"/>
      <c r="N1661" s="35"/>
      <c r="O1661" s="35"/>
      <c r="P1661" s="35"/>
      <c r="Q1661" s="35"/>
      <c r="R1661" s="35"/>
      <c r="S1661" s="35"/>
      <c r="T1661" s="35"/>
      <c r="U1661" s="35"/>
      <c r="V1661" s="35"/>
      <c r="W1661" s="35"/>
      <c r="X1661" s="35"/>
      <c r="Y1661" s="52"/>
      <c r="Z1661" s="52"/>
      <c r="AA1661" s="52"/>
      <c r="AB1661" s="52"/>
      <c r="AC1661" s="52"/>
      <c r="AD1661" s="52"/>
      <c r="AE1661" s="52"/>
      <c r="AF1661" s="52"/>
      <c r="AG1661" s="52" t="s">
        <v>642</v>
      </c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  <c r="AT1661" s="52"/>
      <c r="AU1661" s="52"/>
      <c r="AV1661" s="52"/>
      <c r="AW1661" s="52"/>
      <c r="AX1661" s="52"/>
      <c r="AY1661" s="52"/>
      <c r="AZ1661" s="52"/>
      <c r="BA1661" s="52"/>
      <c r="BB1661" s="52"/>
      <c r="BC1661" s="52"/>
      <c r="BD1661" s="52"/>
      <c r="BE1661" s="52"/>
      <c r="BF1661" s="52"/>
      <c r="BG1661" s="52"/>
      <c r="BH1661" s="52"/>
    </row>
    <row r="1662" spans="1:60" outlineLevel="1" x14ac:dyDescent="0.2">
      <c r="A1662" s="31"/>
      <c r="B1662" s="32"/>
      <c r="C1662" s="294" t="s">
        <v>1490</v>
      </c>
      <c r="D1662" s="295"/>
      <c r="E1662" s="295"/>
      <c r="F1662" s="295"/>
      <c r="G1662" s="295"/>
      <c r="H1662" s="35"/>
      <c r="I1662" s="35"/>
      <c r="J1662" s="35"/>
      <c r="K1662" s="35"/>
      <c r="L1662" s="35"/>
      <c r="M1662" s="35"/>
      <c r="N1662" s="35"/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52"/>
      <c r="Z1662" s="52"/>
      <c r="AA1662" s="52"/>
      <c r="AB1662" s="52"/>
      <c r="AC1662" s="52"/>
      <c r="AD1662" s="52"/>
      <c r="AE1662" s="52"/>
      <c r="AF1662" s="52"/>
      <c r="AG1662" s="52" t="s">
        <v>642</v>
      </c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  <c r="AT1662" s="52"/>
      <c r="AU1662" s="52"/>
      <c r="AV1662" s="52"/>
      <c r="AW1662" s="52"/>
      <c r="AX1662" s="52"/>
      <c r="AY1662" s="52"/>
      <c r="AZ1662" s="52"/>
      <c r="BA1662" s="52"/>
      <c r="BB1662" s="52"/>
      <c r="BC1662" s="52"/>
      <c r="BD1662" s="52"/>
      <c r="BE1662" s="52"/>
      <c r="BF1662" s="52"/>
      <c r="BG1662" s="52"/>
      <c r="BH1662" s="52"/>
    </row>
    <row r="1663" spans="1:60" outlineLevel="1" x14ac:dyDescent="0.2">
      <c r="A1663" s="31"/>
      <c r="B1663" s="32"/>
      <c r="C1663" s="294" t="s">
        <v>796</v>
      </c>
      <c r="D1663" s="295"/>
      <c r="E1663" s="295"/>
      <c r="F1663" s="295"/>
      <c r="G1663" s="295"/>
      <c r="H1663" s="35"/>
      <c r="I1663" s="35"/>
      <c r="J1663" s="35"/>
      <c r="K1663" s="35"/>
      <c r="L1663" s="35"/>
      <c r="M1663" s="35"/>
      <c r="N1663" s="35"/>
      <c r="O1663" s="35"/>
      <c r="P1663" s="35"/>
      <c r="Q1663" s="35"/>
      <c r="R1663" s="35"/>
      <c r="S1663" s="35"/>
      <c r="T1663" s="35"/>
      <c r="U1663" s="35"/>
      <c r="V1663" s="35"/>
      <c r="W1663" s="35"/>
      <c r="X1663" s="35"/>
      <c r="Y1663" s="52"/>
      <c r="Z1663" s="52"/>
      <c r="AA1663" s="52"/>
      <c r="AB1663" s="52"/>
      <c r="AC1663" s="52"/>
      <c r="AD1663" s="52"/>
      <c r="AE1663" s="52"/>
      <c r="AF1663" s="52"/>
      <c r="AG1663" s="52" t="s">
        <v>642</v>
      </c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  <c r="AT1663" s="52"/>
      <c r="AU1663" s="52"/>
      <c r="AV1663" s="52"/>
      <c r="AW1663" s="52"/>
      <c r="AX1663" s="52"/>
      <c r="AY1663" s="52"/>
      <c r="AZ1663" s="52"/>
      <c r="BA1663" s="52"/>
      <c r="BB1663" s="52"/>
      <c r="BC1663" s="52"/>
      <c r="BD1663" s="52"/>
      <c r="BE1663" s="52"/>
      <c r="BF1663" s="52"/>
      <c r="BG1663" s="52"/>
      <c r="BH1663" s="52"/>
    </row>
    <row r="1664" spans="1:60" outlineLevel="1" x14ac:dyDescent="0.2">
      <c r="A1664" s="31"/>
      <c r="B1664" s="32"/>
      <c r="C1664" s="294" t="s">
        <v>1489</v>
      </c>
      <c r="D1664" s="295"/>
      <c r="E1664" s="295"/>
      <c r="F1664" s="295"/>
      <c r="G1664" s="295"/>
      <c r="H1664" s="35"/>
      <c r="I1664" s="35"/>
      <c r="J1664" s="35"/>
      <c r="K1664" s="35"/>
      <c r="L1664" s="35"/>
      <c r="M1664" s="35"/>
      <c r="N1664" s="35"/>
      <c r="O1664" s="35"/>
      <c r="P1664" s="35"/>
      <c r="Q1664" s="35"/>
      <c r="R1664" s="35"/>
      <c r="S1664" s="35"/>
      <c r="T1664" s="35"/>
      <c r="U1664" s="35"/>
      <c r="V1664" s="35"/>
      <c r="W1664" s="35"/>
      <c r="X1664" s="35"/>
      <c r="Y1664" s="52"/>
      <c r="Z1664" s="52"/>
      <c r="AA1664" s="52"/>
      <c r="AB1664" s="52"/>
      <c r="AC1664" s="52"/>
      <c r="AD1664" s="52"/>
      <c r="AE1664" s="52"/>
      <c r="AF1664" s="52"/>
      <c r="AG1664" s="52" t="s">
        <v>642</v>
      </c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  <c r="AT1664" s="52"/>
      <c r="AU1664" s="52"/>
      <c r="AV1664" s="52"/>
      <c r="AW1664" s="52"/>
      <c r="AX1664" s="52"/>
      <c r="AY1664" s="52"/>
      <c r="AZ1664" s="52"/>
      <c r="BA1664" s="52"/>
      <c r="BB1664" s="52"/>
      <c r="BC1664" s="52"/>
      <c r="BD1664" s="52"/>
      <c r="BE1664" s="52"/>
      <c r="BF1664" s="52"/>
      <c r="BG1664" s="52"/>
      <c r="BH1664" s="52"/>
    </row>
    <row r="1665" spans="1:60" outlineLevel="1" x14ac:dyDescent="0.2">
      <c r="A1665" s="31"/>
      <c r="B1665" s="32"/>
      <c r="C1665" s="294" t="s">
        <v>1490</v>
      </c>
      <c r="D1665" s="295"/>
      <c r="E1665" s="295"/>
      <c r="F1665" s="295"/>
      <c r="G1665" s="295"/>
      <c r="H1665" s="35"/>
      <c r="I1665" s="35"/>
      <c r="J1665" s="35"/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52"/>
      <c r="Z1665" s="52"/>
      <c r="AA1665" s="52"/>
      <c r="AB1665" s="52"/>
      <c r="AC1665" s="52"/>
      <c r="AD1665" s="52"/>
      <c r="AE1665" s="52"/>
      <c r="AF1665" s="52"/>
      <c r="AG1665" s="52" t="s">
        <v>642</v>
      </c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  <c r="AT1665" s="52"/>
      <c r="AU1665" s="52"/>
      <c r="AV1665" s="52"/>
      <c r="AW1665" s="52"/>
      <c r="AX1665" s="52"/>
      <c r="AY1665" s="52"/>
      <c r="AZ1665" s="52"/>
      <c r="BA1665" s="52"/>
      <c r="BB1665" s="52"/>
      <c r="BC1665" s="52"/>
      <c r="BD1665" s="52"/>
      <c r="BE1665" s="52"/>
      <c r="BF1665" s="52"/>
      <c r="BG1665" s="52"/>
      <c r="BH1665" s="52"/>
    </row>
    <row r="1666" spans="1:60" outlineLevel="1" x14ac:dyDescent="0.2">
      <c r="A1666" s="31"/>
      <c r="B1666" s="32"/>
      <c r="C1666" s="294" t="s">
        <v>796</v>
      </c>
      <c r="D1666" s="295"/>
      <c r="E1666" s="295"/>
      <c r="F1666" s="295"/>
      <c r="G1666" s="295"/>
      <c r="H1666" s="35"/>
      <c r="I1666" s="35"/>
      <c r="J1666" s="35"/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52"/>
      <c r="Z1666" s="52"/>
      <c r="AA1666" s="52"/>
      <c r="AB1666" s="52"/>
      <c r="AC1666" s="52"/>
      <c r="AD1666" s="52"/>
      <c r="AE1666" s="52"/>
      <c r="AF1666" s="52"/>
      <c r="AG1666" s="52" t="s">
        <v>642</v>
      </c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  <c r="AT1666" s="52"/>
      <c r="AU1666" s="52"/>
      <c r="AV1666" s="52"/>
      <c r="AW1666" s="52"/>
      <c r="AX1666" s="52"/>
      <c r="AY1666" s="52"/>
      <c r="AZ1666" s="52"/>
      <c r="BA1666" s="52"/>
      <c r="BB1666" s="52"/>
      <c r="BC1666" s="52"/>
      <c r="BD1666" s="52"/>
      <c r="BE1666" s="52"/>
      <c r="BF1666" s="52"/>
      <c r="BG1666" s="52"/>
      <c r="BH1666" s="52"/>
    </row>
    <row r="1667" spans="1:60" outlineLevel="1" x14ac:dyDescent="0.2">
      <c r="A1667" s="31"/>
      <c r="B1667" s="32"/>
      <c r="C1667" s="294" t="s">
        <v>742</v>
      </c>
      <c r="D1667" s="295"/>
      <c r="E1667" s="295"/>
      <c r="F1667" s="295"/>
      <c r="G1667" s="295"/>
      <c r="H1667" s="35"/>
      <c r="I1667" s="35"/>
      <c r="J1667" s="35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52"/>
      <c r="Z1667" s="52"/>
      <c r="AA1667" s="52"/>
      <c r="AB1667" s="52"/>
      <c r="AC1667" s="52"/>
      <c r="AD1667" s="52"/>
      <c r="AE1667" s="52"/>
      <c r="AF1667" s="52"/>
      <c r="AG1667" s="52" t="s">
        <v>642</v>
      </c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  <c r="AT1667" s="52"/>
      <c r="AU1667" s="52"/>
      <c r="AV1667" s="52"/>
      <c r="AW1667" s="52"/>
      <c r="AX1667" s="52"/>
      <c r="AY1667" s="52"/>
      <c r="AZ1667" s="52"/>
      <c r="BA1667" s="52"/>
      <c r="BB1667" s="52"/>
      <c r="BC1667" s="52"/>
      <c r="BD1667" s="52"/>
      <c r="BE1667" s="52"/>
      <c r="BF1667" s="52"/>
      <c r="BG1667" s="52"/>
      <c r="BH1667" s="52"/>
    </row>
    <row r="1668" spans="1:60" outlineLevel="1" x14ac:dyDescent="0.2">
      <c r="A1668" s="31"/>
      <c r="B1668" s="32"/>
      <c r="C1668" s="294" t="s">
        <v>1491</v>
      </c>
      <c r="D1668" s="295"/>
      <c r="E1668" s="295"/>
      <c r="F1668" s="295"/>
      <c r="G1668" s="295"/>
      <c r="H1668" s="35"/>
      <c r="I1668" s="35"/>
      <c r="J1668" s="35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52"/>
      <c r="Z1668" s="52"/>
      <c r="AA1668" s="52"/>
      <c r="AB1668" s="52"/>
      <c r="AC1668" s="52"/>
      <c r="AD1668" s="52"/>
      <c r="AE1668" s="52"/>
      <c r="AF1668" s="52"/>
      <c r="AG1668" s="52" t="s">
        <v>642</v>
      </c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  <c r="AT1668" s="52"/>
      <c r="AU1668" s="52"/>
      <c r="AV1668" s="52"/>
      <c r="AW1668" s="52"/>
      <c r="AX1668" s="52"/>
      <c r="AY1668" s="52"/>
      <c r="AZ1668" s="52"/>
      <c r="BA1668" s="52"/>
      <c r="BB1668" s="52"/>
      <c r="BC1668" s="52"/>
      <c r="BD1668" s="52"/>
      <c r="BE1668" s="52"/>
      <c r="BF1668" s="52"/>
      <c r="BG1668" s="52"/>
      <c r="BH1668" s="52"/>
    </row>
    <row r="1669" spans="1:60" outlineLevel="1" x14ac:dyDescent="0.2">
      <c r="A1669" s="31"/>
      <c r="B1669" s="32"/>
      <c r="C1669" s="294" t="s">
        <v>1492</v>
      </c>
      <c r="D1669" s="295"/>
      <c r="E1669" s="295"/>
      <c r="F1669" s="295"/>
      <c r="G1669" s="295"/>
      <c r="H1669" s="35"/>
      <c r="I1669" s="35"/>
      <c r="J1669" s="35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52"/>
      <c r="Z1669" s="52"/>
      <c r="AA1669" s="52"/>
      <c r="AB1669" s="52"/>
      <c r="AC1669" s="52"/>
      <c r="AD1669" s="52"/>
      <c r="AE1669" s="52"/>
      <c r="AF1669" s="52"/>
      <c r="AG1669" s="52" t="s">
        <v>642</v>
      </c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  <c r="AT1669" s="52"/>
      <c r="AU1669" s="52"/>
      <c r="AV1669" s="52"/>
      <c r="AW1669" s="52"/>
      <c r="AX1669" s="52"/>
      <c r="AY1669" s="52"/>
      <c r="AZ1669" s="52"/>
      <c r="BA1669" s="52"/>
      <c r="BB1669" s="52"/>
      <c r="BC1669" s="52"/>
      <c r="BD1669" s="52"/>
      <c r="BE1669" s="52"/>
      <c r="BF1669" s="52"/>
      <c r="BG1669" s="52"/>
      <c r="BH1669" s="52"/>
    </row>
    <row r="1670" spans="1:60" outlineLevel="1" x14ac:dyDescent="0.2">
      <c r="A1670" s="31"/>
      <c r="B1670" s="32"/>
      <c r="C1670" s="294" t="s">
        <v>710</v>
      </c>
      <c r="D1670" s="295"/>
      <c r="E1670" s="295"/>
      <c r="F1670" s="295"/>
      <c r="G1670" s="295"/>
      <c r="H1670" s="35"/>
      <c r="I1670" s="35"/>
      <c r="J1670" s="35"/>
      <c r="K1670" s="35"/>
      <c r="L1670" s="35"/>
      <c r="M1670" s="35"/>
      <c r="N1670" s="35"/>
      <c r="O1670" s="35"/>
      <c r="P1670" s="35"/>
      <c r="Q1670" s="35"/>
      <c r="R1670" s="35"/>
      <c r="S1670" s="35"/>
      <c r="T1670" s="35"/>
      <c r="U1670" s="35"/>
      <c r="V1670" s="35"/>
      <c r="W1670" s="35"/>
      <c r="X1670" s="35"/>
      <c r="Y1670" s="52"/>
      <c r="Z1670" s="52"/>
      <c r="AA1670" s="52"/>
      <c r="AB1670" s="52"/>
      <c r="AC1670" s="52"/>
      <c r="AD1670" s="52"/>
      <c r="AE1670" s="52"/>
      <c r="AF1670" s="52"/>
      <c r="AG1670" s="52" t="s">
        <v>642</v>
      </c>
      <c r="AH1670" s="52"/>
      <c r="AI1670" s="52"/>
      <c r="AJ1670" s="52"/>
      <c r="AK1670" s="52"/>
      <c r="AL1670" s="52"/>
      <c r="AM1670" s="52"/>
      <c r="AN1670" s="52"/>
      <c r="AO1670" s="52"/>
      <c r="AP1670" s="52"/>
      <c r="AQ1670" s="52"/>
      <c r="AR1670" s="52"/>
      <c r="AS1670" s="52"/>
      <c r="AT1670" s="52"/>
      <c r="AU1670" s="52"/>
      <c r="AV1670" s="52"/>
      <c r="AW1670" s="52"/>
      <c r="AX1670" s="52"/>
      <c r="AY1670" s="52"/>
      <c r="AZ1670" s="52"/>
      <c r="BA1670" s="52"/>
      <c r="BB1670" s="52"/>
      <c r="BC1670" s="52"/>
      <c r="BD1670" s="52"/>
      <c r="BE1670" s="52"/>
      <c r="BF1670" s="52"/>
      <c r="BG1670" s="52"/>
      <c r="BH1670" s="52"/>
    </row>
    <row r="1671" spans="1:60" outlineLevel="1" x14ac:dyDescent="0.2">
      <c r="A1671" s="31"/>
      <c r="B1671" s="32"/>
      <c r="C1671" s="294" t="s">
        <v>1493</v>
      </c>
      <c r="D1671" s="295"/>
      <c r="E1671" s="295"/>
      <c r="F1671" s="295"/>
      <c r="G1671" s="295"/>
      <c r="H1671" s="35"/>
      <c r="I1671" s="35"/>
      <c r="J1671" s="35"/>
      <c r="K1671" s="35"/>
      <c r="L1671" s="35"/>
      <c r="M1671" s="35"/>
      <c r="N1671" s="35"/>
      <c r="O1671" s="35"/>
      <c r="P1671" s="35"/>
      <c r="Q1671" s="35"/>
      <c r="R1671" s="35"/>
      <c r="S1671" s="35"/>
      <c r="T1671" s="35"/>
      <c r="U1671" s="35"/>
      <c r="V1671" s="35"/>
      <c r="W1671" s="35"/>
      <c r="X1671" s="35"/>
      <c r="Y1671" s="52"/>
      <c r="Z1671" s="52"/>
      <c r="AA1671" s="52"/>
      <c r="AB1671" s="52"/>
      <c r="AC1671" s="52"/>
      <c r="AD1671" s="52"/>
      <c r="AE1671" s="52"/>
      <c r="AF1671" s="52"/>
      <c r="AG1671" s="52" t="s">
        <v>642</v>
      </c>
      <c r="AH1671" s="52"/>
      <c r="AI1671" s="52"/>
      <c r="AJ1671" s="52"/>
      <c r="AK1671" s="52"/>
      <c r="AL1671" s="52"/>
      <c r="AM1671" s="52"/>
      <c r="AN1671" s="52"/>
      <c r="AO1671" s="52"/>
      <c r="AP1671" s="52"/>
      <c r="AQ1671" s="52"/>
      <c r="AR1671" s="52"/>
      <c r="AS1671" s="52"/>
      <c r="AT1671" s="52"/>
      <c r="AU1671" s="52"/>
      <c r="AV1671" s="52"/>
      <c r="AW1671" s="52"/>
      <c r="AX1671" s="52"/>
      <c r="AY1671" s="52"/>
      <c r="AZ1671" s="52"/>
      <c r="BA1671" s="52"/>
      <c r="BB1671" s="52"/>
      <c r="BC1671" s="52"/>
      <c r="BD1671" s="52"/>
      <c r="BE1671" s="52"/>
      <c r="BF1671" s="52"/>
      <c r="BG1671" s="52"/>
      <c r="BH1671" s="52"/>
    </row>
    <row r="1672" spans="1:60" outlineLevel="1" x14ac:dyDescent="0.2">
      <c r="A1672" s="31"/>
      <c r="B1672" s="32"/>
      <c r="C1672" s="294" t="s">
        <v>798</v>
      </c>
      <c r="D1672" s="295"/>
      <c r="E1672" s="295"/>
      <c r="F1672" s="295"/>
      <c r="G1672" s="295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35"/>
      <c r="S1672" s="35"/>
      <c r="T1672" s="35"/>
      <c r="U1672" s="35"/>
      <c r="V1672" s="35"/>
      <c r="W1672" s="35"/>
      <c r="X1672" s="35"/>
      <c r="Y1672" s="52"/>
      <c r="Z1672" s="52"/>
      <c r="AA1672" s="52"/>
      <c r="AB1672" s="52"/>
      <c r="AC1672" s="52"/>
      <c r="AD1672" s="52"/>
      <c r="AE1672" s="52"/>
      <c r="AF1672" s="52"/>
      <c r="AG1672" s="52" t="s">
        <v>642</v>
      </c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  <c r="AT1672" s="52"/>
      <c r="AU1672" s="52"/>
      <c r="AV1672" s="52"/>
      <c r="AW1672" s="52"/>
      <c r="AX1672" s="52"/>
      <c r="AY1672" s="52"/>
      <c r="AZ1672" s="52"/>
      <c r="BA1672" s="52"/>
      <c r="BB1672" s="52"/>
      <c r="BC1672" s="52"/>
      <c r="BD1672" s="52"/>
      <c r="BE1672" s="52"/>
      <c r="BF1672" s="52"/>
      <c r="BG1672" s="52"/>
      <c r="BH1672" s="52"/>
    </row>
    <row r="1673" spans="1:60" outlineLevel="1" x14ac:dyDescent="0.2">
      <c r="A1673" s="31"/>
      <c r="B1673" s="32"/>
      <c r="C1673" s="294" t="s">
        <v>1494</v>
      </c>
      <c r="D1673" s="295"/>
      <c r="E1673" s="295"/>
      <c r="F1673" s="295"/>
      <c r="G1673" s="295"/>
      <c r="H1673" s="35"/>
      <c r="I1673" s="35"/>
      <c r="J1673" s="35"/>
      <c r="K1673" s="35"/>
      <c r="L1673" s="35"/>
      <c r="M1673" s="35"/>
      <c r="N1673" s="35"/>
      <c r="O1673" s="35"/>
      <c r="P1673" s="35"/>
      <c r="Q1673" s="35"/>
      <c r="R1673" s="35"/>
      <c r="S1673" s="35"/>
      <c r="T1673" s="35"/>
      <c r="U1673" s="35"/>
      <c r="V1673" s="35"/>
      <c r="W1673" s="35"/>
      <c r="X1673" s="35"/>
      <c r="Y1673" s="52"/>
      <c r="Z1673" s="52"/>
      <c r="AA1673" s="52"/>
      <c r="AB1673" s="52"/>
      <c r="AC1673" s="52"/>
      <c r="AD1673" s="52"/>
      <c r="AE1673" s="52"/>
      <c r="AF1673" s="52"/>
      <c r="AG1673" s="52" t="s">
        <v>642</v>
      </c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  <c r="AT1673" s="52"/>
      <c r="AU1673" s="52"/>
      <c r="AV1673" s="52"/>
      <c r="AW1673" s="52"/>
      <c r="AX1673" s="52"/>
      <c r="AY1673" s="52"/>
      <c r="AZ1673" s="52"/>
      <c r="BA1673" s="52"/>
      <c r="BB1673" s="52"/>
      <c r="BC1673" s="52"/>
      <c r="BD1673" s="52"/>
      <c r="BE1673" s="52"/>
      <c r="BF1673" s="52"/>
      <c r="BG1673" s="52"/>
      <c r="BH1673" s="52"/>
    </row>
    <row r="1674" spans="1:60" outlineLevel="1" x14ac:dyDescent="0.2">
      <c r="A1674" s="31"/>
      <c r="B1674" s="32"/>
      <c r="C1674" s="294" t="s">
        <v>1495</v>
      </c>
      <c r="D1674" s="295"/>
      <c r="E1674" s="295"/>
      <c r="F1674" s="295"/>
      <c r="G1674" s="295"/>
      <c r="H1674" s="35"/>
      <c r="I1674" s="35"/>
      <c r="J1674" s="35"/>
      <c r="K1674" s="35"/>
      <c r="L1674" s="35"/>
      <c r="M1674" s="35"/>
      <c r="N1674" s="35"/>
      <c r="O1674" s="35"/>
      <c r="P1674" s="35"/>
      <c r="Q1674" s="35"/>
      <c r="R1674" s="35"/>
      <c r="S1674" s="35"/>
      <c r="T1674" s="35"/>
      <c r="U1674" s="35"/>
      <c r="V1674" s="35"/>
      <c r="W1674" s="35"/>
      <c r="X1674" s="35"/>
      <c r="Y1674" s="52"/>
      <c r="Z1674" s="52"/>
      <c r="AA1674" s="52"/>
      <c r="AB1674" s="52"/>
      <c r="AC1674" s="52"/>
      <c r="AD1674" s="52"/>
      <c r="AE1674" s="52"/>
      <c r="AF1674" s="52"/>
      <c r="AG1674" s="52" t="s">
        <v>642</v>
      </c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  <c r="AT1674" s="52"/>
      <c r="AU1674" s="52"/>
      <c r="AV1674" s="52"/>
      <c r="AW1674" s="52"/>
      <c r="AX1674" s="52"/>
      <c r="AY1674" s="52"/>
      <c r="AZ1674" s="52"/>
      <c r="BA1674" s="52"/>
      <c r="BB1674" s="52"/>
      <c r="BC1674" s="52"/>
      <c r="BD1674" s="52"/>
      <c r="BE1674" s="52"/>
      <c r="BF1674" s="52"/>
      <c r="BG1674" s="52"/>
      <c r="BH1674" s="52"/>
    </row>
    <row r="1675" spans="1:60" outlineLevel="1" x14ac:dyDescent="0.2">
      <c r="A1675" s="31"/>
      <c r="B1675" s="32"/>
      <c r="C1675" s="294" t="s">
        <v>1496</v>
      </c>
      <c r="D1675" s="295"/>
      <c r="E1675" s="295"/>
      <c r="F1675" s="295"/>
      <c r="G1675" s="295"/>
      <c r="H1675" s="35"/>
      <c r="I1675" s="35"/>
      <c r="J1675" s="35"/>
      <c r="K1675" s="35"/>
      <c r="L1675" s="35"/>
      <c r="M1675" s="35"/>
      <c r="N1675" s="35"/>
      <c r="O1675" s="35"/>
      <c r="P1675" s="35"/>
      <c r="Q1675" s="35"/>
      <c r="R1675" s="35"/>
      <c r="S1675" s="35"/>
      <c r="T1675" s="35"/>
      <c r="U1675" s="35"/>
      <c r="V1675" s="35"/>
      <c r="W1675" s="35"/>
      <c r="X1675" s="35"/>
      <c r="Y1675" s="52"/>
      <c r="Z1675" s="52"/>
      <c r="AA1675" s="52"/>
      <c r="AB1675" s="52"/>
      <c r="AC1675" s="52"/>
      <c r="AD1675" s="52"/>
      <c r="AE1675" s="52"/>
      <c r="AF1675" s="52"/>
      <c r="AG1675" s="52" t="s">
        <v>642</v>
      </c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  <c r="AT1675" s="52"/>
      <c r="AU1675" s="52"/>
      <c r="AV1675" s="52"/>
      <c r="AW1675" s="52"/>
      <c r="AX1675" s="52"/>
      <c r="AY1675" s="52"/>
      <c r="AZ1675" s="52"/>
      <c r="BA1675" s="52"/>
      <c r="BB1675" s="52"/>
      <c r="BC1675" s="52"/>
      <c r="BD1675" s="52"/>
      <c r="BE1675" s="52"/>
      <c r="BF1675" s="52"/>
      <c r="BG1675" s="52"/>
      <c r="BH1675" s="52"/>
    </row>
    <row r="1676" spans="1:60" outlineLevel="1" x14ac:dyDescent="0.2">
      <c r="A1676" s="31"/>
      <c r="B1676" s="32"/>
      <c r="C1676" s="294" t="s">
        <v>788</v>
      </c>
      <c r="D1676" s="295"/>
      <c r="E1676" s="295"/>
      <c r="F1676" s="295"/>
      <c r="G1676" s="295"/>
      <c r="H1676" s="35"/>
      <c r="I1676" s="35"/>
      <c r="J1676" s="35"/>
      <c r="K1676" s="35"/>
      <c r="L1676" s="35"/>
      <c r="M1676" s="35"/>
      <c r="N1676" s="35"/>
      <c r="O1676" s="35"/>
      <c r="P1676" s="35"/>
      <c r="Q1676" s="35"/>
      <c r="R1676" s="35"/>
      <c r="S1676" s="35"/>
      <c r="T1676" s="35"/>
      <c r="U1676" s="35"/>
      <c r="V1676" s="35"/>
      <c r="W1676" s="35"/>
      <c r="X1676" s="35"/>
      <c r="Y1676" s="52"/>
      <c r="Z1676" s="52"/>
      <c r="AA1676" s="52"/>
      <c r="AB1676" s="52"/>
      <c r="AC1676" s="52"/>
      <c r="AD1676" s="52"/>
      <c r="AE1676" s="52"/>
      <c r="AF1676" s="52"/>
      <c r="AG1676" s="52" t="s">
        <v>642</v>
      </c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  <c r="AT1676" s="52"/>
      <c r="AU1676" s="52"/>
      <c r="AV1676" s="52"/>
      <c r="AW1676" s="52"/>
      <c r="AX1676" s="52"/>
      <c r="AY1676" s="52"/>
      <c r="AZ1676" s="52"/>
      <c r="BA1676" s="52"/>
      <c r="BB1676" s="52"/>
      <c r="BC1676" s="52"/>
      <c r="BD1676" s="52"/>
      <c r="BE1676" s="52"/>
      <c r="BF1676" s="52"/>
      <c r="BG1676" s="52"/>
      <c r="BH1676" s="52"/>
    </row>
    <row r="1677" spans="1:60" outlineLevel="1" x14ac:dyDescent="0.2">
      <c r="A1677" s="31"/>
      <c r="B1677" s="32"/>
      <c r="C1677" s="294" t="s">
        <v>1497</v>
      </c>
      <c r="D1677" s="295"/>
      <c r="E1677" s="295"/>
      <c r="F1677" s="295"/>
      <c r="G1677" s="295"/>
      <c r="H1677" s="35"/>
      <c r="I1677" s="35"/>
      <c r="J1677" s="35"/>
      <c r="K1677" s="35"/>
      <c r="L1677" s="35"/>
      <c r="M1677" s="35"/>
      <c r="N1677" s="35"/>
      <c r="O1677" s="35"/>
      <c r="P1677" s="35"/>
      <c r="Q1677" s="35"/>
      <c r="R1677" s="35"/>
      <c r="S1677" s="35"/>
      <c r="T1677" s="35"/>
      <c r="U1677" s="35"/>
      <c r="V1677" s="35"/>
      <c r="W1677" s="35"/>
      <c r="X1677" s="35"/>
      <c r="Y1677" s="52"/>
      <c r="Z1677" s="52"/>
      <c r="AA1677" s="52"/>
      <c r="AB1677" s="52"/>
      <c r="AC1677" s="52"/>
      <c r="AD1677" s="52"/>
      <c r="AE1677" s="52"/>
      <c r="AF1677" s="52"/>
      <c r="AG1677" s="52" t="s">
        <v>642</v>
      </c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  <c r="AT1677" s="52"/>
      <c r="AU1677" s="52"/>
      <c r="AV1677" s="52"/>
      <c r="AW1677" s="52"/>
      <c r="AX1677" s="52"/>
      <c r="AY1677" s="52"/>
      <c r="AZ1677" s="52"/>
      <c r="BA1677" s="52"/>
      <c r="BB1677" s="52"/>
      <c r="BC1677" s="52"/>
      <c r="BD1677" s="52"/>
      <c r="BE1677" s="52"/>
      <c r="BF1677" s="52"/>
      <c r="BG1677" s="52"/>
      <c r="BH1677" s="52"/>
    </row>
    <row r="1678" spans="1:60" outlineLevel="1" x14ac:dyDescent="0.2">
      <c r="A1678" s="31"/>
      <c r="B1678" s="32"/>
      <c r="C1678" s="294" t="s">
        <v>1498</v>
      </c>
      <c r="D1678" s="295"/>
      <c r="E1678" s="295"/>
      <c r="F1678" s="295"/>
      <c r="G1678" s="295"/>
      <c r="H1678" s="35"/>
      <c r="I1678" s="35"/>
      <c r="J1678" s="35"/>
      <c r="K1678" s="35"/>
      <c r="L1678" s="35"/>
      <c r="M1678" s="35"/>
      <c r="N1678" s="35"/>
      <c r="O1678" s="35"/>
      <c r="P1678" s="35"/>
      <c r="Q1678" s="35"/>
      <c r="R1678" s="35"/>
      <c r="S1678" s="35"/>
      <c r="T1678" s="35"/>
      <c r="U1678" s="35"/>
      <c r="V1678" s="35"/>
      <c r="W1678" s="35"/>
      <c r="X1678" s="35"/>
      <c r="Y1678" s="52"/>
      <c r="Z1678" s="52"/>
      <c r="AA1678" s="52"/>
      <c r="AB1678" s="52"/>
      <c r="AC1678" s="52"/>
      <c r="AD1678" s="52"/>
      <c r="AE1678" s="52"/>
      <c r="AF1678" s="52"/>
      <c r="AG1678" s="52" t="s">
        <v>642</v>
      </c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  <c r="AT1678" s="52"/>
      <c r="AU1678" s="52"/>
      <c r="AV1678" s="52"/>
      <c r="AW1678" s="52"/>
      <c r="AX1678" s="52"/>
      <c r="AY1678" s="52"/>
      <c r="AZ1678" s="52"/>
      <c r="BA1678" s="52"/>
      <c r="BB1678" s="52"/>
      <c r="BC1678" s="52"/>
      <c r="BD1678" s="52"/>
      <c r="BE1678" s="52"/>
      <c r="BF1678" s="52"/>
      <c r="BG1678" s="52"/>
      <c r="BH1678" s="52"/>
    </row>
    <row r="1679" spans="1:60" outlineLevel="1" x14ac:dyDescent="0.2">
      <c r="A1679" s="31"/>
      <c r="B1679" s="32"/>
      <c r="C1679" s="294" t="s">
        <v>1499</v>
      </c>
      <c r="D1679" s="295"/>
      <c r="E1679" s="295"/>
      <c r="F1679" s="295"/>
      <c r="G1679" s="295"/>
      <c r="H1679" s="35"/>
      <c r="I1679" s="35"/>
      <c r="J1679" s="35"/>
      <c r="K1679" s="35"/>
      <c r="L1679" s="35"/>
      <c r="M1679" s="35"/>
      <c r="N1679" s="35"/>
      <c r="O1679" s="35"/>
      <c r="P1679" s="35"/>
      <c r="Q1679" s="35"/>
      <c r="R1679" s="35"/>
      <c r="S1679" s="35"/>
      <c r="T1679" s="35"/>
      <c r="U1679" s="35"/>
      <c r="V1679" s="35"/>
      <c r="W1679" s="35"/>
      <c r="X1679" s="35"/>
      <c r="Y1679" s="52"/>
      <c r="Z1679" s="52"/>
      <c r="AA1679" s="52"/>
      <c r="AB1679" s="52"/>
      <c r="AC1679" s="52"/>
      <c r="AD1679" s="52"/>
      <c r="AE1679" s="52"/>
      <c r="AF1679" s="52"/>
      <c r="AG1679" s="52" t="s">
        <v>642</v>
      </c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  <c r="AT1679" s="52"/>
      <c r="AU1679" s="52"/>
      <c r="AV1679" s="52"/>
      <c r="AW1679" s="52"/>
      <c r="AX1679" s="52"/>
      <c r="AY1679" s="52"/>
      <c r="AZ1679" s="52"/>
      <c r="BA1679" s="52"/>
      <c r="BB1679" s="52"/>
      <c r="BC1679" s="52"/>
      <c r="BD1679" s="52"/>
      <c r="BE1679" s="52"/>
      <c r="BF1679" s="52"/>
      <c r="BG1679" s="52"/>
      <c r="BH1679" s="52"/>
    </row>
    <row r="1680" spans="1:60" outlineLevel="1" x14ac:dyDescent="0.2">
      <c r="A1680" s="31"/>
      <c r="B1680" s="32"/>
      <c r="C1680" s="294" t="s">
        <v>761</v>
      </c>
      <c r="D1680" s="295"/>
      <c r="E1680" s="295"/>
      <c r="F1680" s="295"/>
      <c r="G1680" s="295"/>
      <c r="H1680" s="35"/>
      <c r="I1680" s="35"/>
      <c r="J1680" s="35"/>
      <c r="K1680" s="35"/>
      <c r="L1680" s="35"/>
      <c r="M1680" s="35"/>
      <c r="N1680" s="35"/>
      <c r="O1680" s="35"/>
      <c r="P1680" s="35"/>
      <c r="Q1680" s="35"/>
      <c r="R1680" s="35"/>
      <c r="S1680" s="35"/>
      <c r="T1680" s="35"/>
      <c r="U1680" s="35"/>
      <c r="V1680" s="35"/>
      <c r="W1680" s="35"/>
      <c r="X1680" s="35"/>
      <c r="Y1680" s="52"/>
      <c r="Z1680" s="52"/>
      <c r="AA1680" s="52"/>
      <c r="AB1680" s="52"/>
      <c r="AC1680" s="52"/>
      <c r="AD1680" s="52"/>
      <c r="AE1680" s="52"/>
      <c r="AF1680" s="52"/>
      <c r="AG1680" s="52" t="s">
        <v>642</v>
      </c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  <c r="AT1680" s="52"/>
      <c r="AU1680" s="52"/>
      <c r="AV1680" s="52"/>
      <c r="AW1680" s="52"/>
      <c r="AX1680" s="52"/>
      <c r="AY1680" s="52"/>
      <c r="AZ1680" s="52"/>
      <c r="BA1680" s="52"/>
      <c r="BB1680" s="52"/>
      <c r="BC1680" s="52"/>
      <c r="BD1680" s="52"/>
      <c r="BE1680" s="52"/>
      <c r="BF1680" s="52"/>
      <c r="BG1680" s="52"/>
      <c r="BH1680" s="52"/>
    </row>
    <row r="1681" spans="1:60" outlineLevel="1" x14ac:dyDescent="0.2">
      <c r="A1681" s="31"/>
      <c r="B1681" s="32"/>
      <c r="C1681" s="294" t="s">
        <v>748</v>
      </c>
      <c r="D1681" s="295"/>
      <c r="E1681" s="295"/>
      <c r="F1681" s="295"/>
      <c r="G1681" s="295"/>
      <c r="H1681" s="35"/>
      <c r="I1681" s="35"/>
      <c r="J1681" s="35"/>
      <c r="K1681" s="35"/>
      <c r="L1681" s="35"/>
      <c r="M1681" s="35"/>
      <c r="N1681" s="35"/>
      <c r="O1681" s="35"/>
      <c r="P1681" s="35"/>
      <c r="Q1681" s="35"/>
      <c r="R1681" s="35"/>
      <c r="S1681" s="35"/>
      <c r="T1681" s="35"/>
      <c r="U1681" s="35"/>
      <c r="V1681" s="35"/>
      <c r="W1681" s="35"/>
      <c r="X1681" s="35"/>
      <c r="Y1681" s="52"/>
      <c r="Z1681" s="52"/>
      <c r="AA1681" s="52"/>
      <c r="AB1681" s="52"/>
      <c r="AC1681" s="52"/>
      <c r="AD1681" s="52"/>
      <c r="AE1681" s="52"/>
      <c r="AF1681" s="52"/>
      <c r="AG1681" s="52" t="s">
        <v>642</v>
      </c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  <c r="AT1681" s="52"/>
      <c r="AU1681" s="52"/>
      <c r="AV1681" s="52"/>
      <c r="AW1681" s="52"/>
      <c r="AX1681" s="52"/>
      <c r="AY1681" s="52"/>
      <c r="AZ1681" s="52"/>
      <c r="BA1681" s="52"/>
      <c r="BB1681" s="52"/>
      <c r="BC1681" s="52"/>
      <c r="BD1681" s="52"/>
      <c r="BE1681" s="52"/>
      <c r="BF1681" s="52"/>
      <c r="BG1681" s="52"/>
      <c r="BH1681" s="52"/>
    </row>
    <row r="1682" spans="1:60" outlineLevel="1" x14ac:dyDescent="0.2">
      <c r="A1682" s="31"/>
      <c r="B1682" s="32"/>
      <c r="C1682" s="294" t="s">
        <v>732</v>
      </c>
      <c r="D1682" s="295"/>
      <c r="E1682" s="295"/>
      <c r="F1682" s="295"/>
      <c r="G1682" s="295"/>
      <c r="H1682" s="35"/>
      <c r="I1682" s="35"/>
      <c r="J1682" s="35"/>
      <c r="K1682" s="35"/>
      <c r="L1682" s="35"/>
      <c r="M1682" s="35"/>
      <c r="N1682" s="35"/>
      <c r="O1682" s="35"/>
      <c r="P1682" s="35"/>
      <c r="Q1682" s="35"/>
      <c r="R1682" s="35"/>
      <c r="S1682" s="35"/>
      <c r="T1682" s="35"/>
      <c r="U1682" s="35"/>
      <c r="V1682" s="35"/>
      <c r="W1682" s="35"/>
      <c r="X1682" s="35"/>
      <c r="Y1682" s="52"/>
      <c r="Z1682" s="52"/>
      <c r="AA1682" s="52"/>
      <c r="AB1682" s="52"/>
      <c r="AC1682" s="52"/>
      <c r="AD1682" s="52"/>
      <c r="AE1682" s="52"/>
      <c r="AF1682" s="52"/>
      <c r="AG1682" s="52" t="s">
        <v>642</v>
      </c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  <c r="AT1682" s="52"/>
      <c r="AU1682" s="52"/>
      <c r="AV1682" s="52"/>
      <c r="AW1682" s="52"/>
      <c r="AX1682" s="52"/>
      <c r="AY1682" s="52"/>
      <c r="AZ1682" s="52"/>
      <c r="BA1682" s="52"/>
      <c r="BB1682" s="52"/>
      <c r="BC1682" s="52"/>
      <c r="BD1682" s="52"/>
      <c r="BE1682" s="52"/>
      <c r="BF1682" s="52"/>
      <c r="BG1682" s="52"/>
      <c r="BH1682" s="52"/>
    </row>
    <row r="1683" spans="1:60" outlineLevel="1" x14ac:dyDescent="0.2">
      <c r="A1683" s="31"/>
      <c r="B1683" s="32"/>
      <c r="C1683" s="294" t="s">
        <v>735</v>
      </c>
      <c r="D1683" s="295"/>
      <c r="E1683" s="295"/>
      <c r="F1683" s="295"/>
      <c r="G1683" s="295"/>
      <c r="H1683" s="35"/>
      <c r="I1683" s="35"/>
      <c r="J1683" s="35"/>
      <c r="K1683" s="35"/>
      <c r="L1683" s="35"/>
      <c r="M1683" s="35"/>
      <c r="N1683" s="35"/>
      <c r="O1683" s="35"/>
      <c r="P1683" s="35"/>
      <c r="Q1683" s="35"/>
      <c r="R1683" s="35"/>
      <c r="S1683" s="35"/>
      <c r="T1683" s="35"/>
      <c r="U1683" s="35"/>
      <c r="V1683" s="35"/>
      <c r="W1683" s="35"/>
      <c r="X1683" s="35"/>
      <c r="Y1683" s="52"/>
      <c r="Z1683" s="52"/>
      <c r="AA1683" s="52"/>
      <c r="AB1683" s="52"/>
      <c r="AC1683" s="52"/>
      <c r="AD1683" s="52"/>
      <c r="AE1683" s="52"/>
      <c r="AF1683" s="52"/>
      <c r="AG1683" s="52" t="s">
        <v>642</v>
      </c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  <c r="AT1683" s="52"/>
      <c r="AU1683" s="52"/>
      <c r="AV1683" s="52"/>
      <c r="AW1683" s="52"/>
      <c r="AX1683" s="52"/>
      <c r="AY1683" s="52"/>
      <c r="AZ1683" s="52"/>
      <c r="BA1683" s="52"/>
      <c r="BB1683" s="52"/>
      <c r="BC1683" s="52"/>
      <c r="BD1683" s="52"/>
      <c r="BE1683" s="52"/>
      <c r="BF1683" s="52"/>
      <c r="BG1683" s="52"/>
      <c r="BH1683" s="52"/>
    </row>
    <row r="1684" spans="1:60" outlineLevel="1" x14ac:dyDescent="0.2">
      <c r="A1684" s="31"/>
      <c r="B1684" s="32"/>
      <c r="C1684" s="294" t="s">
        <v>697</v>
      </c>
      <c r="D1684" s="295"/>
      <c r="E1684" s="295"/>
      <c r="F1684" s="295"/>
      <c r="G1684" s="295"/>
      <c r="H1684" s="35"/>
      <c r="I1684" s="35"/>
      <c r="J1684" s="35"/>
      <c r="K1684" s="35"/>
      <c r="L1684" s="35"/>
      <c r="M1684" s="35"/>
      <c r="N1684" s="35"/>
      <c r="O1684" s="35"/>
      <c r="P1684" s="35"/>
      <c r="Q1684" s="35"/>
      <c r="R1684" s="35"/>
      <c r="S1684" s="35"/>
      <c r="T1684" s="35"/>
      <c r="U1684" s="35"/>
      <c r="V1684" s="35"/>
      <c r="W1684" s="35"/>
      <c r="X1684" s="35"/>
      <c r="Y1684" s="52"/>
      <c r="Z1684" s="52"/>
      <c r="AA1684" s="52"/>
      <c r="AB1684" s="52"/>
      <c r="AC1684" s="52"/>
      <c r="AD1684" s="52"/>
      <c r="AE1684" s="52"/>
      <c r="AF1684" s="52"/>
      <c r="AG1684" s="52" t="s">
        <v>642</v>
      </c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  <c r="AT1684" s="52"/>
      <c r="AU1684" s="52"/>
      <c r="AV1684" s="52"/>
      <c r="AW1684" s="52"/>
      <c r="AX1684" s="52"/>
      <c r="AY1684" s="52"/>
      <c r="AZ1684" s="52"/>
      <c r="BA1684" s="52"/>
      <c r="BB1684" s="52"/>
      <c r="BC1684" s="52"/>
      <c r="BD1684" s="52"/>
      <c r="BE1684" s="52"/>
      <c r="BF1684" s="52"/>
      <c r="BG1684" s="52"/>
      <c r="BH1684" s="52"/>
    </row>
    <row r="1685" spans="1:60" outlineLevel="1" x14ac:dyDescent="0.2">
      <c r="A1685" s="31"/>
      <c r="B1685" s="32"/>
      <c r="C1685" s="294" t="s">
        <v>698</v>
      </c>
      <c r="D1685" s="295"/>
      <c r="E1685" s="295"/>
      <c r="F1685" s="295"/>
      <c r="G1685" s="295"/>
      <c r="H1685" s="35"/>
      <c r="I1685" s="35"/>
      <c r="J1685" s="35"/>
      <c r="K1685" s="35"/>
      <c r="L1685" s="35"/>
      <c r="M1685" s="35"/>
      <c r="N1685" s="35"/>
      <c r="O1685" s="35"/>
      <c r="P1685" s="35"/>
      <c r="Q1685" s="35"/>
      <c r="R1685" s="35"/>
      <c r="S1685" s="35"/>
      <c r="T1685" s="35"/>
      <c r="U1685" s="35"/>
      <c r="V1685" s="35"/>
      <c r="W1685" s="35"/>
      <c r="X1685" s="35"/>
      <c r="Y1685" s="52"/>
      <c r="Z1685" s="52"/>
      <c r="AA1685" s="52"/>
      <c r="AB1685" s="52"/>
      <c r="AC1685" s="52"/>
      <c r="AD1685" s="52"/>
      <c r="AE1685" s="52"/>
      <c r="AF1685" s="52"/>
      <c r="AG1685" s="52" t="s">
        <v>642</v>
      </c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  <c r="AT1685" s="52"/>
      <c r="AU1685" s="52"/>
      <c r="AV1685" s="52"/>
      <c r="AW1685" s="52"/>
      <c r="AX1685" s="52"/>
      <c r="AY1685" s="52"/>
      <c r="AZ1685" s="52"/>
      <c r="BA1685" s="52"/>
      <c r="BB1685" s="52"/>
      <c r="BC1685" s="52"/>
      <c r="BD1685" s="52"/>
      <c r="BE1685" s="52"/>
      <c r="BF1685" s="52"/>
      <c r="BG1685" s="52"/>
      <c r="BH1685" s="52"/>
    </row>
    <row r="1686" spans="1:60" outlineLevel="1" x14ac:dyDescent="0.2">
      <c r="A1686" s="31"/>
      <c r="B1686" s="32"/>
      <c r="C1686" s="294" t="s">
        <v>699</v>
      </c>
      <c r="D1686" s="295"/>
      <c r="E1686" s="295"/>
      <c r="F1686" s="295"/>
      <c r="G1686" s="295"/>
      <c r="H1686" s="35"/>
      <c r="I1686" s="35"/>
      <c r="J1686" s="35"/>
      <c r="K1686" s="35"/>
      <c r="L1686" s="35"/>
      <c r="M1686" s="35"/>
      <c r="N1686" s="35"/>
      <c r="O1686" s="35"/>
      <c r="P1686" s="35"/>
      <c r="Q1686" s="35"/>
      <c r="R1686" s="35"/>
      <c r="S1686" s="35"/>
      <c r="T1686" s="35"/>
      <c r="U1686" s="35"/>
      <c r="V1686" s="35"/>
      <c r="W1686" s="35"/>
      <c r="X1686" s="35"/>
      <c r="Y1686" s="52"/>
      <c r="Z1686" s="52"/>
      <c r="AA1686" s="52"/>
      <c r="AB1686" s="52"/>
      <c r="AC1686" s="52"/>
      <c r="AD1686" s="52"/>
      <c r="AE1686" s="52"/>
      <c r="AF1686" s="52"/>
      <c r="AG1686" s="52" t="s">
        <v>642</v>
      </c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  <c r="AT1686" s="52"/>
      <c r="AU1686" s="52"/>
      <c r="AV1686" s="52"/>
      <c r="AW1686" s="52"/>
      <c r="AX1686" s="52"/>
      <c r="AY1686" s="52"/>
      <c r="AZ1686" s="52"/>
      <c r="BA1686" s="52"/>
      <c r="BB1686" s="52"/>
      <c r="BC1686" s="52"/>
      <c r="BD1686" s="52"/>
      <c r="BE1686" s="52"/>
      <c r="BF1686" s="52"/>
      <c r="BG1686" s="52"/>
      <c r="BH1686" s="52"/>
    </row>
    <row r="1687" spans="1:60" outlineLevel="1" x14ac:dyDescent="0.2">
      <c r="A1687" s="31"/>
      <c r="B1687" s="32"/>
      <c r="C1687" s="294" t="s">
        <v>700</v>
      </c>
      <c r="D1687" s="295"/>
      <c r="E1687" s="295"/>
      <c r="F1687" s="295"/>
      <c r="G1687" s="295"/>
      <c r="H1687" s="35"/>
      <c r="I1687" s="35"/>
      <c r="J1687" s="35"/>
      <c r="K1687" s="35"/>
      <c r="L1687" s="35"/>
      <c r="M1687" s="35"/>
      <c r="N1687" s="35"/>
      <c r="O1687" s="35"/>
      <c r="P1687" s="35"/>
      <c r="Q1687" s="35"/>
      <c r="R1687" s="35"/>
      <c r="S1687" s="35"/>
      <c r="T1687" s="35"/>
      <c r="U1687" s="35"/>
      <c r="V1687" s="35"/>
      <c r="W1687" s="35"/>
      <c r="X1687" s="35"/>
      <c r="Y1687" s="52"/>
      <c r="Z1687" s="52"/>
      <c r="AA1687" s="52"/>
      <c r="AB1687" s="52"/>
      <c r="AC1687" s="52"/>
      <c r="AD1687" s="52"/>
      <c r="AE1687" s="52"/>
      <c r="AF1687" s="52"/>
      <c r="AG1687" s="52" t="s">
        <v>642</v>
      </c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  <c r="AT1687" s="52"/>
      <c r="AU1687" s="52"/>
      <c r="AV1687" s="52"/>
      <c r="AW1687" s="52"/>
      <c r="AX1687" s="52"/>
      <c r="AY1687" s="52"/>
      <c r="AZ1687" s="52"/>
      <c r="BA1687" s="52"/>
      <c r="BB1687" s="52"/>
      <c r="BC1687" s="52"/>
      <c r="BD1687" s="52"/>
      <c r="BE1687" s="52"/>
      <c r="BF1687" s="52"/>
      <c r="BG1687" s="52"/>
      <c r="BH1687" s="52"/>
    </row>
    <row r="1688" spans="1:60" outlineLevel="1" x14ac:dyDescent="0.2">
      <c r="A1688" s="31"/>
      <c r="B1688" s="32"/>
      <c r="C1688" s="230" t="s">
        <v>1166</v>
      </c>
      <c r="D1688" s="33"/>
      <c r="E1688" s="34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  <c r="P1688" s="35"/>
      <c r="Q1688" s="35"/>
      <c r="R1688" s="35"/>
      <c r="S1688" s="35"/>
      <c r="T1688" s="35"/>
      <c r="U1688" s="35"/>
      <c r="V1688" s="35"/>
      <c r="W1688" s="35"/>
      <c r="X1688" s="35"/>
      <c r="Y1688" s="52"/>
      <c r="Z1688" s="52"/>
      <c r="AA1688" s="52"/>
      <c r="AB1688" s="52"/>
      <c r="AC1688" s="52"/>
      <c r="AD1688" s="52"/>
      <c r="AE1688" s="52"/>
      <c r="AF1688" s="52"/>
      <c r="AG1688" s="52" t="s">
        <v>358</v>
      </c>
      <c r="AH1688" s="52">
        <v>0</v>
      </c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  <c r="AT1688" s="52"/>
      <c r="AU1688" s="52"/>
      <c r="AV1688" s="52"/>
      <c r="AW1688" s="52"/>
      <c r="AX1688" s="52"/>
      <c r="AY1688" s="52"/>
      <c r="AZ1688" s="52"/>
      <c r="BA1688" s="52"/>
      <c r="BB1688" s="52"/>
      <c r="BC1688" s="52"/>
      <c r="BD1688" s="52"/>
      <c r="BE1688" s="52"/>
      <c r="BF1688" s="52"/>
      <c r="BG1688" s="52"/>
      <c r="BH1688" s="52"/>
    </row>
    <row r="1689" spans="1:60" outlineLevel="1" x14ac:dyDescent="0.2">
      <c r="A1689" s="31"/>
      <c r="B1689" s="32"/>
      <c r="C1689" s="230" t="s">
        <v>1500</v>
      </c>
      <c r="D1689" s="33"/>
      <c r="E1689" s="34">
        <v>1</v>
      </c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  <c r="P1689" s="35"/>
      <c r="Q1689" s="35"/>
      <c r="R1689" s="35"/>
      <c r="S1689" s="35"/>
      <c r="T1689" s="35"/>
      <c r="U1689" s="35"/>
      <c r="V1689" s="35"/>
      <c r="W1689" s="35"/>
      <c r="X1689" s="35"/>
      <c r="Y1689" s="52"/>
      <c r="Z1689" s="52"/>
      <c r="AA1689" s="52"/>
      <c r="AB1689" s="52"/>
      <c r="AC1689" s="52"/>
      <c r="AD1689" s="52"/>
      <c r="AE1689" s="52"/>
      <c r="AF1689" s="52"/>
      <c r="AG1689" s="52" t="s">
        <v>358</v>
      </c>
      <c r="AH1689" s="52">
        <v>0</v>
      </c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  <c r="AT1689" s="52"/>
      <c r="AU1689" s="52"/>
      <c r="AV1689" s="52"/>
      <c r="AW1689" s="52"/>
      <c r="AX1689" s="52"/>
      <c r="AY1689" s="52"/>
      <c r="AZ1689" s="52"/>
      <c r="BA1689" s="52"/>
      <c r="BB1689" s="52"/>
      <c r="BC1689" s="52"/>
      <c r="BD1689" s="52"/>
      <c r="BE1689" s="52"/>
      <c r="BF1689" s="52"/>
      <c r="BG1689" s="52"/>
      <c r="BH1689" s="52"/>
    </row>
    <row r="1690" spans="1:60" outlineLevel="1" x14ac:dyDescent="0.2">
      <c r="A1690" s="24">
        <v>190</v>
      </c>
      <c r="B1690" s="25" t="s">
        <v>1501</v>
      </c>
      <c r="C1690" s="26" t="s">
        <v>1502</v>
      </c>
      <c r="D1690" s="27" t="s">
        <v>640</v>
      </c>
      <c r="E1690" s="28">
        <v>1</v>
      </c>
      <c r="F1690" s="29"/>
      <c r="G1690" s="30">
        <f>ROUND(E1690*F1690,2)</f>
        <v>0</v>
      </c>
      <c r="H1690" s="29"/>
      <c r="I1690" s="30">
        <f>ROUND(E1690*H1690,2)</f>
        <v>0</v>
      </c>
      <c r="J1690" s="29"/>
      <c r="K1690" s="30">
        <f>ROUND(E1690*J1690,2)</f>
        <v>0</v>
      </c>
      <c r="L1690" s="30">
        <v>21</v>
      </c>
      <c r="M1690" s="30">
        <f>G1690*(1+L1690/100)</f>
        <v>0</v>
      </c>
      <c r="N1690" s="30">
        <v>0</v>
      </c>
      <c r="O1690" s="30">
        <f>ROUND(E1690*N1690,2)</f>
        <v>0</v>
      </c>
      <c r="P1690" s="30">
        <v>0</v>
      </c>
      <c r="Q1690" s="30">
        <f>ROUND(E1690*P1690,2)</f>
        <v>0</v>
      </c>
      <c r="R1690" s="30"/>
      <c r="S1690" s="30" t="s">
        <v>587</v>
      </c>
      <c r="T1690" s="49" t="s">
        <v>330</v>
      </c>
      <c r="U1690" s="35">
        <v>0</v>
      </c>
      <c r="V1690" s="35">
        <f>ROUND(E1690*U1690,2)</f>
        <v>0</v>
      </c>
      <c r="W1690" s="35"/>
      <c r="X1690" s="50"/>
      <c r="Y1690" s="52"/>
      <c r="Z1690" s="52"/>
      <c r="AA1690" s="52"/>
      <c r="AB1690" s="52"/>
      <c r="AC1690" s="52"/>
      <c r="AD1690" s="52"/>
      <c r="AE1690" s="52"/>
      <c r="AF1690" s="52"/>
      <c r="AG1690" s="52" t="s">
        <v>354</v>
      </c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  <c r="AT1690" s="52"/>
      <c r="AU1690" s="52"/>
      <c r="AV1690" s="52"/>
      <c r="AW1690" s="52"/>
      <c r="AX1690" s="52"/>
      <c r="AY1690" s="52"/>
      <c r="AZ1690" s="52"/>
      <c r="BA1690" s="52"/>
      <c r="BB1690" s="52"/>
      <c r="BC1690" s="52"/>
      <c r="BD1690" s="52"/>
      <c r="BE1690" s="52"/>
      <c r="BF1690" s="52"/>
      <c r="BG1690" s="52"/>
      <c r="BH1690" s="52"/>
    </row>
    <row r="1691" spans="1:60" outlineLevel="1" x14ac:dyDescent="0.2">
      <c r="A1691" s="31"/>
      <c r="B1691" s="32"/>
      <c r="C1691" s="292" t="s">
        <v>1503</v>
      </c>
      <c r="D1691" s="293"/>
      <c r="E1691" s="293"/>
      <c r="F1691" s="293"/>
      <c r="G1691" s="293"/>
      <c r="H1691" s="35"/>
      <c r="I1691" s="35"/>
      <c r="J1691" s="35"/>
      <c r="K1691" s="35"/>
      <c r="L1691" s="35"/>
      <c r="M1691" s="35"/>
      <c r="N1691" s="35"/>
      <c r="O1691" s="35"/>
      <c r="P1691" s="35"/>
      <c r="Q1691" s="35"/>
      <c r="R1691" s="35"/>
      <c r="S1691" s="35"/>
      <c r="T1691" s="35"/>
      <c r="U1691" s="35"/>
      <c r="V1691" s="35"/>
      <c r="W1691" s="35"/>
      <c r="X1691" s="35"/>
      <c r="Y1691" s="52"/>
      <c r="Z1691" s="52"/>
      <c r="AA1691" s="52"/>
      <c r="AB1691" s="52"/>
      <c r="AC1691" s="52"/>
      <c r="AD1691" s="52"/>
      <c r="AE1691" s="52"/>
      <c r="AF1691" s="52"/>
      <c r="AG1691" s="52" t="s">
        <v>642</v>
      </c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  <c r="AT1691" s="52"/>
      <c r="AU1691" s="52"/>
      <c r="AV1691" s="52"/>
      <c r="AW1691" s="52"/>
      <c r="AX1691" s="52"/>
      <c r="AY1691" s="52"/>
      <c r="AZ1691" s="52"/>
      <c r="BA1691" s="52"/>
      <c r="BB1691" s="52"/>
      <c r="BC1691" s="52"/>
      <c r="BD1691" s="52"/>
      <c r="BE1691" s="52"/>
      <c r="BF1691" s="52"/>
      <c r="BG1691" s="52"/>
      <c r="BH1691" s="52"/>
    </row>
    <row r="1692" spans="1:60" outlineLevel="1" x14ac:dyDescent="0.2">
      <c r="A1692" s="31"/>
      <c r="B1692" s="32"/>
      <c r="C1692" s="294" t="s">
        <v>796</v>
      </c>
      <c r="D1692" s="295"/>
      <c r="E1692" s="295"/>
      <c r="F1692" s="295"/>
      <c r="G1692" s="295"/>
      <c r="H1692" s="35"/>
      <c r="I1692" s="35"/>
      <c r="J1692" s="35"/>
      <c r="K1692" s="35"/>
      <c r="L1692" s="35"/>
      <c r="M1692" s="35"/>
      <c r="N1692" s="35"/>
      <c r="O1692" s="35"/>
      <c r="P1692" s="35"/>
      <c r="Q1692" s="35"/>
      <c r="R1692" s="35"/>
      <c r="S1692" s="35"/>
      <c r="T1692" s="35"/>
      <c r="U1692" s="35"/>
      <c r="V1692" s="35"/>
      <c r="W1692" s="35"/>
      <c r="X1692" s="35"/>
      <c r="Y1692" s="52"/>
      <c r="Z1692" s="52"/>
      <c r="AA1692" s="52"/>
      <c r="AB1692" s="52"/>
      <c r="AC1692" s="52"/>
      <c r="AD1692" s="52"/>
      <c r="AE1692" s="52"/>
      <c r="AF1692" s="52"/>
      <c r="AG1692" s="52" t="s">
        <v>642</v>
      </c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  <c r="AT1692" s="52"/>
      <c r="AU1692" s="52"/>
      <c r="AV1692" s="52"/>
      <c r="AW1692" s="52"/>
      <c r="AX1692" s="52"/>
      <c r="AY1692" s="52"/>
      <c r="AZ1692" s="52"/>
      <c r="BA1692" s="52"/>
      <c r="BB1692" s="52"/>
      <c r="BC1692" s="52"/>
      <c r="BD1692" s="52"/>
      <c r="BE1692" s="52"/>
      <c r="BF1692" s="52"/>
      <c r="BG1692" s="52"/>
      <c r="BH1692" s="52"/>
    </row>
    <row r="1693" spans="1:60" outlineLevel="1" x14ac:dyDescent="0.2">
      <c r="A1693" s="31"/>
      <c r="B1693" s="32"/>
      <c r="C1693" s="294" t="s">
        <v>1504</v>
      </c>
      <c r="D1693" s="295"/>
      <c r="E1693" s="295"/>
      <c r="F1693" s="295"/>
      <c r="G1693" s="295"/>
      <c r="H1693" s="35"/>
      <c r="I1693" s="35"/>
      <c r="J1693" s="35"/>
      <c r="K1693" s="35"/>
      <c r="L1693" s="35"/>
      <c r="M1693" s="35"/>
      <c r="N1693" s="35"/>
      <c r="O1693" s="35"/>
      <c r="P1693" s="35"/>
      <c r="Q1693" s="35"/>
      <c r="R1693" s="35"/>
      <c r="S1693" s="35"/>
      <c r="T1693" s="35"/>
      <c r="U1693" s="35"/>
      <c r="V1693" s="35"/>
      <c r="W1693" s="35"/>
      <c r="X1693" s="35"/>
      <c r="Y1693" s="52"/>
      <c r="Z1693" s="52"/>
      <c r="AA1693" s="52"/>
      <c r="AB1693" s="52"/>
      <c r="AC1693" s="52"/>
      <c r="AD1693" s="52"/>
      <c r="AE1693" s="52"/>
      <c r="AF1693" s="52"/>
      <c r="AG1693" s="52" t="s">
        <v>642</v>
      </c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  <c r="AT1693" s="52"/>
      <c r="AU1693" s="52"/>
      <c r="AV1693" s="52"/>
      <c r="AW1693" s="52"/>
      <c r="AX1693" s="52"/>
      <c r="AY1693" s="52"/>
      <c r="AZ1693" s="52"/>
      <c r="BA1693" s="52"/>
      <c r="BB1693" s="52"/>
      <c r="BC1693" s="52"/>
      <c r="BD1693" s="52"/>
      <c r="BE1693" s="52"/>
      <c r="BF1693" s="52"/>
      <c r="BG1693" s="52"/>
      <c r="BH1693" s="52"/>
    </row>
    <row r="1694" spans="1:60" outlineLevel="1" x14ac:dyDescent="0.2">
      <c r="A1694" s="31"/>
      <c r="B1694" s="32"/>
      <c r="C1694" s="294" t="s">
        <v>742</v>
      </c>
      <c r="D1694" s="295"/>
      <c r="E1694" s="295"/>
      <c r="F1694" s="295"/>
      <c r="G1694" s="29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  <c r="S1694" s="35"/>
      <c r="T1694" s="35"/>
      <c r="U1694" s="35"/>
      <c r="V1694" s="35"/>
      <c r="W1694" s="35"/>
      <c r="X1694" s="35"/>
      <c r="Y1694" s="52"/>
      <c r="Z1694" s="52"/>
      <c r="AA1694" s="52"/>
      <c r="AB1694" s="52"/>
      <c r="AC1694" s="52"/>
      <c r="AD1694" s="52"/>
      <c r="AE1694" s="52"/>
      <c r="AF1694" s="52"/>
      <c r="AG1694" s="52" t="s">
        <v>642</v>
      </c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  <c r="AT1694" s="52"/>
      <c r="AU1694" s="52"/>
      <c r="AV1694" s="52"/>
      <c r="AW1694" s="52"/>
      <c r="AX1694" s="52"/>
      <c r="AY1694" s="52"/>
      <c r="AZ1694" s="52"/>
      <c r="BA1694" s="52"/>
      <c r="BB1694" s="52"/>
      <c r="BC1694" s="52"/>
      <c r="BD1694" s="52"/>
      <c r="BE1694" s="52"/>
      <c r="BF1694" s="52"/>
      <c r="BG1694" s="52"/>
      <c r="BH1694" s="52"/>
    </row>
    <row r="1695" spans="1:60" outlineLevel="1" x14ac:dyDescent="0.2">
      <c r="A1695" s="31"/>
      <c r="B1695" s="32"/>
      <c r="C1695" s="294" t="s">
        <v>1505</v>
      </c>
      <c r="D1695" s="295"/>
      <c r="E1695" s="295"/>
      <c r="F1695" s="295"/>
      <c r="G1695" s="295"/>
      <c r="H1695" s="35"/>
      <c r="I1695" s="35"/>
      <c r="J1695" s="35"/>
      <c r="K1695" s="35"/>
      <c r="L1695" s="35"/>
      <c r="M1695" s="35"/>
      <c r="N1695" s="35"/>
      <c r="O1695" s="35"/>
      <c r="P1695" s="35"/>
      <c r="Q1695" s="35"/>
      <c r="R1695" s="35"/>
      <c r="S1695" s="35"/>
      <c r="T1695" s="35"/>
      <c r="U1695" s="35"/>
      <c r="V1695" s="35"/>
      <c r="W1695" s="35"/>
      <c r="X1695" s="35"/>
      <c r="Y1695" s="52"/>
      <c r="Z1695" s="52"/>
      <c r="AA1695" s="52"/>
      <c r="AB1695" s="52"/>
      <c r="AC1695" s="52"/>
      <c r="AD1695" s="52"/>
      <c r="AE1695" s="52"/>
      <c r="AF1695" s="52"/>
      <c r="AG1695" s="52" t="s">
        <v>642</v>
      </c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  <c r="AT1695" s="52"/>
      <c r="AU1695" s="52"/>
      <c r="AV1695" s="52"/>
      <c r="AW1695" s="52"/>
      <c r="AX1695" s="52"/>
      <c r="AY1695" s="52"/>
      <c r="AZ1695" s="52"/>
      <c r="BA1695" s="52"/>
      <c r="BB1695" s="52"/>
      <c r="BC1695" s="52"/>
      <c r="BD1695" s="52"/>
      <c r="BE1695" s="52"/>
      <c r="BF1695" s="52"/>
      <c r="BG1695" s="52"/>
      <c r="BH1695" s="52"/>
    </row>
    <row r="1696" spans="1:60" outlineLevel="1" x14ac:dyDescent="0.2">
      <c r="A1696" s="31"/>
      <c r="B1696" s="32"/>
      <c r="C1696" s="294" t="s">
        <v>798</v>
      </c>
      <c r="D1696" s="295"/>
      <c r="E1696" s="295"/>
      <c r="F1696" s="295"/>
      <c r="G1696" s="295"/>
      <c r="H1696" s="35"/>
      <c r="I1696" s="35"/>
      <c r="J1696" s="35"/>
      <c r="K1696" s="35"/>
      <c r="L1696" s="35"/>
      <c r="M1696" s="35"/>
      <c r="N1696" s="35"/>
      <c r="O1696" s="35"/>
      <c r="P1696" s="35"/>
      <c r="Q1696" s="35"/>
      <c r="R1696" s="35"/>
      <c r="S1696" s="35"/>
      <c r="T1696" s="35"/>
      <c r="U1696" s="35"/>
      <c r="V1696" s="35"/>
      <c r="W1696" s="35"/>
      <c r="X1696" s="35"/>
      <c r="Y1696" s="52"/>
      <c r="Z1696" s="52"/>
      <c r="AA1696" s="52"/>
      <c r="AB1696" s="52"/>
      <c r="AC1696" s="52"/>
      <c r="AD1696" s="52"/>
      <c r="AE1696" s="52"/>
      <c r="AF1696" s="52"/>
      <c r="AG1696" s="52" t="s">
        <v>642</v>
      </c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  <c r="AT1696" s="52"/>
      <c r="AU1696" s="52"/>
      <c r="AV1696" s="52"/>
      <c r="AW1696" s="52"/>
      <c r="AX1696" s="52"/>
      <c r="AY1696" s="52"/>
      <c r="AZ1696" s="52"/>
      <c r="BA1696" s="52"/>
      <c r="BB1696" s="52"/>
      <c r="BC1696" s="52"/>
      <c r="BD1696" s="52"/>
      <c r="BE1696" s="52"/>
      <c r="BF1696" s="52"/>
      <c r="BG1696" s="52"/>
      <c r="BH1696" s="52"/>
    </row>
    <row r="1697" spans="1:60" outlineLevel="1" x14ac:dyDescent="0.2">
      <c r="A1697" s="31"/>
      <c r="B1697" s="32"/>
      <c r="C1697" s="294" t="s">
        <v>1463</v>
      </c>
      <c r="D1697" s="295"/>
      <c r="E1697" s="295"/>
      <c r="F1697" s="295"/>
      <c r="G1697" s="295"/>
      <c r="H1697" s="35"/>
      <c r="I1697" s="35"/>
      <c r="J1697" s="35"/>
      <c r="K1697" s="35"/>
      <c r="L1697" s="35"/>
      <c r="M1697" s="35"/>
      <c r="N1697" s="35"/>
      <c r="O1697" s="35"/>
      <c r="P1697" s="35"/>
      <c r="Q1697" s="35"/>
      <c r="R1697" s="35"/>
      <c r="S1697" s="35"/>
      <c r="T1697" s="35"/>
      <c r="U1697" s="35"/>
      <c r="V1697" s="35"/>
      <c r="W1697" s="35"/>
      <c r="X1697" s="35"/>
      <c r="Y1697" s="52"/>
      <c r="Z1697" s="52"/>
      <c r="AA1697" s="52"/>
      <c r="AB1697" s="52"/>
      <c r="AC1697" s="52"/>
      <c r="AD1697" s="52"/>
      <c r="AE1697" s="52"/>
      <c r="AF1697" s="52"/>
      <c r="AG1697" s="52" t="s">
        <v>642</v>
      </c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  <c r="AT1697" s="52"/>
      <c r="AU1697" s="52"/>
      <c r="AV1697" s="52"/>
      <c r="AW1697" s="52"/>
      <c r="AX1697" s="52"/>
      <c r="AY1697" s="52"/>
      <c r="AZ1697" s="52"/>
      <c r="BA1697" s="52"/>
      <c r="BB1697" s="52"/>
      <c r="BC1697" s="52"/>
      <c r="BD1697" s="52"/>
      <c r="BE1697" s="52"/>
      <c r="BF1697" s="52"/>
      <c r="BG1697" s="52"/>
      <c r="BH1697" s="52"/>
    </row>
    <row r="1698" spans="1:60" outlineLevel="1" x14ac:dyDescent="0.2">
      <c r="A1698" s="31"/>
      <c r="B1698" s="32"/>
      <c r="C1698" s="294" t="s">
        <v>1464</v>
      </c>
      <c r="D1698" s="295"/>
      <c r="E1698" s="295"/>
      <c r="F1698" s="295"/>
      <c r="G1698" s="29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5"/>
      <c r="X1698" s="35"/>
      <c r="Y1698" s="52"/>
      <c r="Z1698" s="52"/>
      <c r="AA1698" s="52"/>
      <c r="AB1698" s="52"/>
      <c r="AC1698" s="52"/>
      <c r="AD1698" s="52"/>
      <c r="AE1698" s="52"/>
      <c r="AF1698" s="52"/>
      <c r="AG1698" s="52" t="s">
        <v>642</v>
      </c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  <c r="AT1698" s="52"/>
      <c r="AU1698" s="52"/>
      <c r="AV1698" s="52"/>
      <c r="AW1698" s="52"/>
      <c r="AX1698" s="52"/>
      <c r="AY1698" s="52"/>
      <c r="AZ1698" s="52"/>
      <c r="BA1698" s="52"/>
      <c r="BB1698" s="52"/>
      <c r="BC1698" s="52"/>
      <c r="BD1698" s="52"/>
      <c r="BE1698" s="52"/>
      <c r="BF1698" s="52"/>
      <c r="BG1698" s="52"/>
      <c r="BH1698" s="52"/>
    </row>
    <row r="1699" spans="1:60" outlineLevel="1" x14ac:dyDescent="0.2">
      <c r="A1699" s="31"/>
      <c r="B1699" s="32"/>
      <c r="C1699" s="294" t="s">
        <v>788</v>
      </c>
      <c r="D1699" s="295"/>
      <c r="E1699" s="295"/>
      <c r="F1699" s="295"/>
      <c r="G1699" s="29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  <c r="S1699" s="35"/>
      <c r="T1699" s="35"/>
      <c r="U1699" s="35"/>
      <c r="V1699" s="35"/>
      <c r="W1699" s="35"/>
      <c r="X1699" s="35"/>
      <c r="Y1699" s="52"/>
      <c r="Z1699" s="52"/>
      <c r="AA1699" s="52"/>
      <c r="AB1699" s="52"/>
      <c r="AC1699" s="52"/>
      <c r="AD1699" s="52"/>
      <c r="AE1699" s="52"/>
      <c r="AF1699" s="52"/>
      <c r="AG1699" s="52" t="s">
        <v>642</v>
      </c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  <c r="AT1699" s="52"/>
      <c r="AU1699" s="52"/>
      <c r="AV1699" s="52"/>
      <c r="AW1699" s="52"/>
      <c r="AX1699" s="52"/>
      <c r="AY1699" s="52"/>
      <c r="AZ1699" s="52"/>
      <c r="BA1699" s="52"/>
      <c r="BB1699" s="52"/>
      <c r="BC1699" s="52"/>
      <c r="BD1699" s="52"/>
      <c r="BE1699" s="52"/>
      <c r="BF1699" s="52"/>
      <c r="BG1699" s="52"/>
      <c r="BH1699" s="52"/>
    </row>
    <row r="1700" spans="1:60" outlineLevel="1" x14ac:dyDescent="0.2">
      <c r="A1700" s="31"/>
      <c r="B1700" s="32"/>
      <c r="C1700" s="294" t="s">
        <v>1506</v>
      </c>
      <c r="D1700" s="295"/>
      <c r="E1700" s="295"/>
      <c r="F1700" s="295"/>
      <c r="G1700" s="295"/>
      <c r="H1700" s="35"/>
      <c r="I1700" s="35"/>
      <c r="J1700" s="35"/>
      <c r="K1700" s="35"/>
      <c r="L1700" s="35"/>
      <c r="M1700" s="35"/>
      <c r="N1700" s="35"/>
      <c r="O1700" s="35"/>
      <c r="P1700" s="35"/>
      <c r="Q1700" s="35"/>
      <c r="R1700" s="35"/>
      <c r="S1700" s="35"/>
      <c r="T1700" s="35"/>
      <c r="U1700" s="35"/>
      <c r="V1700" s="35"/>
      <c r="W1700" s="35"/>
      <c r="X1700" s="35"/>
      <c r="Y1700" s="52"/>
      <c r="Z1700" s="52"/>
      <c r="AA1700" s="52"/>
      <c r="AB1700" s="52"/>
      <c r="AC1700" s="52"/>
      <c r="AD1700" s="52"/>
      <c r="AE1700" s="52"/>
      <c r="AF1700" s="52"/>
      <c r="AG1700" s="52" t="s">
        <v>642</v>
      </c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  <c r="AT1700" s="52"/>
      <c r="AU1700" s="52"/>
      <c r="AV1700" s="52"/>
      <c r="AW1700" s="52"/>
      <c r="AX1700" s="52"/>
      <c r="AY1700" s="52"/>
      <c r="AZ1700" s="52"/>
      <c r="BA1700" s="52"/>
      <c r="BB1700" s="52"/>
      <c r="BC1700" s="52"/>
      <c r="BD1700" s="52"/>
      <c r="BE1700" s="52"/>
      <c r="BF1700" s="52"/>
      <c r="BG1700" s="52"/>
      <c r="BH1700" s="52"/>
    </row>
    <row r="1701" spans="1:60" outlineLevel="1" x14ac:dyDescent="0.2">
      <c r="A1701" s="31"/>
      <c r="B1701" s="32"/>
      <c r="C1701" s="294" t="s">
        <v>1507</v>
      </c>
      <c r="D1701" s="295"/>
      <c r="E1701" s="295"/>
      <c r="F1701" s="295"/>
      <c r="G1701" s="295"/>
      <c r="H1701" s="35"/>
      <c r="I1701" s="35"/>
      <c r="J1701" s="35"/>
      <c r="K1701" s="35"/>
      <c r="L1701" s="35"/>
      <c r="M1701" s="35"/>
      <c r="N1701" s="35"/>
      <c r="O1701" s="35"/>
      <c r="P1701" s="35"/>
      <c r="Q1701" s="35"/>
      <c r="R1701" s="35"/>
      <c r="S1701" s="35"/>
      <c r="T1701" s="35"/>
      <c r="U1701" s="35"/>
      <c r="V1701" s="35"/>
      <c r="W1701" s="35"/>
      <c r="X1701" s="35"/>
      <c r="Y1701" s="52"/>
      <c r="Z1701" s="52"/>
      <c r="AA1701" s="52"/>
      <c r="AB1701" s="52"/>
      <c r="AC1701" s="52"/>
      <c r="AD1701" s="52"/>
      <c r="AE1701" s="52"/>
      <c r="AF1701" s="52"/>
      <c r="AG1701" s="52" t="s">
        <v>642</v>
      </c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  <c r="AT1701" s="52"/>
      <c r="AU1701" s="52"/>
      <c r="AV1701" s="52"/>
      <c r="AW1701" s="52"/>
      <c r="AX1701" s="52"/>
      <c r="AY1701" s="52"/>
      <c r="AZ1701" s="52"/>
      <c r="BA1701" s="52"/>
      <c r="BB1701" s="52"/>
      <c r="BC1701" s="52"/>
      <c r="BD1701" s="52"/>
      <c r="BE1701" s="52"/>
      <c r="BF1701" s="52"/>
      <c r="BG1701" s="52"/>
      <c r="BH1701" s="52"/>
    </row>
    <row r="1702" spans="1:60" outlineLevel="1" x14ac:dyDescent="0.2">
      <c r="A1702" s="31"/>
      <c r="B1702" s="32"/>
      <c r="C1702" s="294" t="s">
        <v>697</v>
      </c>
      <c r="D1702" s="295"/>
      <c r="E1702" s="295"/>
      <c r="F1702" s="295"/>
      <c r="G1702" s="295"/>
      <c r="H1702" s="35"/>
      <c r="I1702" s="35"/>
      <c r="J1702" s="35"/>
      <c r="K1702" s="35"/>
      <c r="L1702" s="35"/>
      <c r="M1702" s="35"/>
      <c r="N1702" s="35"/>
      <c r="O1702" s="35"/>
      <c r="P1702" s="35"/>
      <c r="Q1702" s="35"/>
      <c r="R1702" s="35"/>
      <c r="S1702" s="35"/>
      <c r="T1702" s="35"/>
      <c r="U1702" s="35"/>
      <c r="V1702" s="35"/>
      <c r="W1702" s="35"/>
      <c r="X1702" s="35"/>
      <c r="Y1702" s="52"/>
      <c r="Z1702" s="52"/>
      <c r="AA1702" s="52"/>
      <c r="AB1702" s="52"/>
      <c r="AC1702" s="52"/>
      <c r="AD1702" s="52"/>
      <c r="AE1702" s="52"/>
      <c r="AF1702" s="52"/>
      <c r="AG1702" s="52" t="s">
        <v>642</v>
      </c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  <c r="AT1702" s="52"/>
      <c r="AU1702" s="52"/>
      <c r="AV1702" s="52"/>
      <c r="AW1702" s="52"/>
      <c r="AX1702" s="52"/>
      <c r="AY1702" s="52"/>
      <c r="AZ1702" s="52"/>
      <c r="BA1702" s="52"/>
      <c r="BB1702" s="52"/>
      <c r="BC1702" s="52"/>
      <c r="BD1702" s="52"/>
      <c r="BE1702" s="52"/>
      <c r="BF1702" s="52"/>
      <c r="BG1702" s="52"/>
      <c r="BH1702" s="52"/>
    </row>
    <row r="1703" spans="1:60" outlineLevel="1" x14ac:dyDescent="0.2">
      <c r="A1703" s="31"/>
      <c r="B1703" s="32"/>
      <c r="C1703" s="294" t="s">
        <v>1508</v>
      </c>
      <c r="D1703" s="295"/>
      <c r="E1703" s="295"/>
      <c r="F1703" s="295"/>
      <c r="G1703" s="295"/>
      <c r="H1703" s="35"/>
      <c r="I1703" s="35"/>
      <c r="J1703" s="35"/>
      <c r="K1703" s="35"/>
      <c r="L1703" s="35"/>
      <c r="M1703" s="35"/>
      <c r="N1703" s="35"/>
      <c r="O1703" s="35"/>
      <c r="P1703" s="35"/>
      <c r="Q1703" s="35"/>
      <c r="R1703" s="35"/>
      <c r="S1703" s="35"/>
      <c r="T1703" s="35"/>
      <c r="U1703" s="35"/>
      <c r="V1703" s="35"/>
      <c r="W1703" s="35"/>
      <c r="X1703" s="35"/>
      <c r="Y1703" s="52"/>
      <c r="Z1703" s="52"/>
      <c r="AA1703" s="52"/>
      <c r="AB1703" s="52"/>
      <c r="AC1703" s="52"/>
      <c r="AD1703" s="52"/>
      <c r="AE1703" s="52"/>
      <c r="AF1703" s="52"/>
      <c r="AG1703" s="52" t="s">
        <v>642</v>
      </c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  <c r="AT1703" s="52"/>
      <c r="AU1703" s="52"/>
      <c r="AV1703" s="52"/>
      <c r="AW1703" s="52"/>
      <c r="AX1703" s="52"/>
      <c r="AY1703" s="52"/>
      <c r="AZ1703" s="52"/>
      <c r="BA1703" s="52"/>
      <c r="BB1703" s="52"/>
      <c r="BC1703" s="52"/>
      <c r="BD1703" s="52"/>
      <c r="BE1703" s="52"/>
      <c r="BF1703" s="52"/>
      <c r="BG1703" s="52"/>
      <c r="BH1703" s="52"/>
    </row>
    <row r="1704" spans="1:60" outlineLevel="1" x14ac:dyDescent="0.2">
      <c r="A1704" s="31"/>
      <c r="B1704" s="32"/>
      <c r="C1704" s="294" t="s">
        <v>1509</v>
      </c>
      <c r="D1704" s="295"/>
      <c r="E1704" s="295"/>
      <c r="F1704" s="295"/>
      <c r="G1704" s="295"/>
      <c r="H1704" s="35"/>
      <c r="I1704" s="35"/>
      <c r="J1704" s="35"/>
      <c r="K1704" s="35"/>
      <c r="L1704" s="35"/>
      <c r="M1704" s="35"/>
      <c r="N1704" s="35"/>
      <c r="O1704" s="35"/>
      <c r="P1704" s="35"/>
      <c r="Q1704" s="35"/>
      <c r="R1704" s="35"/>
      <c r="S1704" s="35"/>
      <c r="T1704" s="35"/>
      <c r="U1704" s="35"/>
      <c r="V1704" s="35"/>
      <c r="W1704" s="35"/>
      <c r="X1704" s="35"/>
      <c r="Y1704" s="52"/>
      <c r="Z1704" s="52"/>
      <c r="AA1704" s="52"/>
      <c r="AB1704" s="52"/>
      <c r="AC1704" s="52"/>
      <c r="AD1704" s="52"/>
      <c r="AE1704" s="52"/>
      <c r="AF1704" s="52"/>
      <c r="AG1704" s="52" t="s">
        <v>642</v>
      </c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  <c r="AT1704" s="52"/>
      <c r="AU1704" s="52"/>
      <c r="AV1704" s="52"/>
      <c r="AW1704" s="52"/>
      <c r="AX1704" s="52"/>
      <c r="AY1704" s="52"/>
      <c r="AZ1704" s="52"/>
      <c r="BA1704" s="52"/>
      <c r="BB1704" s="52"/>
      <c r="BC1704" s="52"/>
      <c r="BD1704" s="52"/>
      <c r="BE1704" s="52"/>
      <c r="BF1704" s="52"/>
      <c r="BG1704" s="52"/>
      <c r="BH1704" s="52"/>
    </row>
    <row r="1705" spans="1:60" outlineLevel="1" x14ac:dyDescent="0.2">
      <c r="A1705" s="31"/>
      <c r="B1705" s="32"/>
      <c r="C1705" s="294" t="s">
        <v>699</v>
      </c>
      <c r="D1705" s="295"/>
      <c r="E1705" s="295"/>
      <c r="F1705" s="295"/>
      <c r="G1705" s="295"/>
      <c r="H1705" s="35"/>
      <c r="I1705" s="35"/>
      <c r="J1705" s="35"/>
      <c r="K1705" s="35"/>
      <c r="L1705" s="35"/>
      <c r="M1705" s="35"/>
      <c r="N1705" s="35"/>
      <c r="O1705" s="35"/>
      <c r="P1705" s="35"/>
      <c r="Q1705" s="35"/>
      <c r="R1705" s="35"/>
      <c r="S1705" s="35"/>
      <c r="T1705" s="35"/>
      <c r="U1705" s="35"/>
      <c r="V1705" s="35"/>
      <c r="W1705" s="35"/>
      <c r="X1705" s="35"/>
      <c r="Y1705" s="52"/>
      <c r="Z1705" s="52"/>
      <c r="AA1705" s="52"/>
      <c r="AB1705" s="52"/>
      <c r="AC1705" s="52"/>
      <c r="AD1705" s="52"/>
      <c r="AE1705" s="52"/>
      <c r="AF1705" s="52"/>
      <c r="AG1705" s="52" t="s">
        <v>642</v>
      </c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  <c r="AT1705" s="52"/>
      <c r="AU1705" s="52"/>
      <c r="AV1705" s="52"/>
      <c r="AW1705" s="52"/>
      <c r="AX1705" s="52"/>
      <c r="AY1705" s="52"/>
      <c r="AZ1705" s="52"/>
      <c r="BA1705" s="52"/>
      <c r="BB1705" s="52"/>
      <c r="BC1705" s="52"/>
      <c r="BD1705" s="52"/>
      <c r="BE1705" s="52"/>
      <c r="BF1705" s="52"/>
      <c r="BG1705" s="52"/>
      <c r="BH1705" s="52"/>
    </row>
    <row r="1706" spans="1:60" outlineLevel="1" x14ac:dyDescent="0.2">
      <c r="A1706" s="31"/>
      <c r="B1706" s="32"/>
      <c r="C1706" s="294" t="s">
        <v>700</v>
      </c>
      <c r="D1706" s="295"/>
      <c r="E1706" s="295"/>
      <c r="F1706" s="295"/>
      <c r="G1706" s="295"/>
      <c r="H1706" s="35"/>
      <c r="I1706" s="35"/>
      <c r="J1706" s="35"/>
      <c r="K1706" s="35"/>
      <c r="L1706" s="35"/>
      <c r="M1706" s="35"/>
      <c r="N1706" s="35"/>
      <c r="O1706" s="35"/>
      <c r="P1706" s="35"/>
      <c r="Q1706" s="35"/>
      <c r="R1706" s="35"/>
      <c r="S1706" s="35"/>
      <c r="T1706" s="35"/>
      <c r="U1706" s="35"/>
      <c r="V1706" s="35"/>
      <c r="W1706" s="35"/>
      <c r="X1706" s="35"/>
      <c r="Y1706" s="52"/>
      <c r="Z1706" s="52"/>
      <c r="AA1706" s="52"/>
      <c r="AB1706" s="52"/>
      <c r="AC1706" s="52"/>
      <c r="AD1706" s="52"/>
      <c r="AE1706" s="52"/>
      <c r="AF1706" s="52"/>
      <c r="AG1706" s="52" t="s">
        <v>642</v>
      </c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  <c r="AT1706" s="52"/>
      <c r="AU1706" s="52"/>
      <c r="AV1706" s="52"/>
      <c r="AW1706" s="52"/>
      <c r="AX1706" s="52"/>
      <c r="AY1706" s="52"/>
      <c r="AZ1706" s="52"/>
      <c r="BA1706" s="52"/>
      <c r="BB1706" s="52"/>
      <c r="BC1706" s="52"/>
      <c r="BD1706" s="52"/>
      <c r="BE1706" s="52"/>
      <c r="BF1706" s="52"/>
      <c r="BG1706" s="52"/>
      <c r="BH1706" s="52"/>
    </row>
    <row r="1707" spans="1:60" outlineLevel="1" x14ac:dyDescent="0.2">
      <c r="A1707" s="31"/>
      <c r="B1707" s="32"/>
      <c r="C1707" s="230" t="s">
        <v>1166</v>
      </c>
      <c r="D1707" s="33"/>
      <c r="E1707" s="34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  <c r="P1707" s="35"/>
      <c r="Q1707" s="35"/>
      <c r="R1707" s="35"/>
      <c r="S1707" s="35"/>
      <c r="T1707" s="35"/>
      <c r="U1707" s="35"/>
      <c r="V1707" s="35"/>
      <c r="W1707" s="35"/>
      <c r="X1707" s="35"/>
      <c r="Y1707" s="52"/>
      <c r="Z1707" s="52"/>
      <c r="AA1707" s="52"/>
      <c r="AB1707" s="52"/>
      <c r="AC1707" s="52"/>
      <c r="AD1707" s="52"/>
      <c r="AE1707" s="52"/>
      <c r="AF1707" s="52"/>
      <c r="AG1707" s="52" t="s">
        <v>358</v>
      </c>
      <c r="AH1707" s="52">
        <v>0</v>
      </c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  <c r="AT1707" s="52"/>
      <c r="AU1707" s="52"/>
      <c r="AV1707" s="52"/>
      <c r="AW1707" s="52"/>
      <c r="AX1707" s="52"/>
      <c r="AY1707" s="52"/>
      <c r="AZ1707" s="52"/>
      <c r="BA1707" s="52"/>
      <c r="BB1707" s="52"/>
      <c r="BC1707" s="52"/>
      <c r="BD1707" s="52"/>
      <c r="BE1707" s="52"/>
      <c r="BF1707" s="52"/>
      <c r="BG1707" s="52"/>
      <c r="BH1707" s="52"/>
    </row>
    <row r="1708" spans="1:60" outlineLevel="1" x14ac:dyDescent="0.2">
      <c r="A1708" s="31"/>
      <c r="B1708" s="32"/>
      <c r="C1708" s="230" t="s">
        <v>1510</v>
      </c>
      <c r="D1708" s="33"/>
      <c r="E1708" s="34">
        <v>1</v>
      </c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  <c r="P1708" s="35"/>
      <c r="Q1708" s="35"/>
      <c r="R1708" s="35"/>
      <c r="S1708" s="35"/>
      <c r="T1708" s="35"/>
      <c r="U1708" s="35"/>
      <c r="V1708" s="35"/>
      <c r="W1708" s="35"/>
      <c r="X1708" s="35"/>
      <c r="Y1708" s="52"/>
      <c r="Z1708" s="52"/>
      <c r="AA1708" s="52"/>
      <c r="AB1708" s="52"/>
      <c r="AC1708" s="52"/>
      <c r="AD1708" s="52"/>
      <c r="AE1708" s="52"/>
      <c r="AF1708" s="52"/>
      <c r="AG1708" s="52" t="s">
        <v>358</v>
      </c>
      <c r="AH1708" s="52">
        <v>0</v>
      </c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  <c r="AT1708" s="52"/>
      <c r="AU1708" s="52"/>
      <c r="AV1708" s="52"/>
      <c r="AW1708" s="52"/>
      <c r="AX1708" s="52"/>
      <c r="AY1708" s="52"/>
      <c r="AZ1708" s="52"/>
      <c r="BA1708" s="52"/>
      <c r="BB1708" s="52"/>
      <c r="BC1708" s="52"/>
      <c r="BD1708" s="52"/>
      <c r="BE1708" s="52"/>
      <c r="BF1708" s="52"/>
      <c r="BG1708" s="52"/>
      <c r="BH1708" s="52"/>
    </row>
    <row r="1709" spans="1:60" outlineLevel="1" x14ac:dyDescent="0.2">
      <c r="A1709" s="31">
        <v>191</v>
      </c>
      <c r="B1709" s="32" t="s">
        <v>1511</v>
      </c>
      <c r="C1709" s="80" t="s">
        <v>1512</v>
      </c>
      <c r="D1709" s="81" t="s">
        <v>25</v>
      </c>
      <c r="E1709" s="82"/>
      <c r="F1709" s="83"/>
      <c r="G1709" s="35">
        <f>ROUND(E1709*F1709,2)</f>
        <v>0</v>
      </c>
      <c r="H1709" s="83"/>
      <c r="I1709" s="35">
        <f>ROUND(E1709*H1709,2)</f>
        <v>0</v>
      </c>
      <c r="J1709" s="83"/>
      <c r="K1709" s="35">
        <f>ROUND(E1709*J1709,2)</f>
        <v>0</v>
      </c>
      <c r="L1709" s="35">
        <v>21</v>
      </c>
      <c r="M1709" s="35">
        <f>G1709*(1+L1709/100)</f>
        <v>0</v>
      </c>
      <c r="N1709" s="35">
        <v>0</v>
      </c>
      <c r="O1709" s="35">
        <f>ROUND(E1709*N1709,2)</f>
        <v>0</v>
      </c>
      <c r="P1709" s="35">
        <v>0</v>
      </c>
      <c r="Q1709" s="35">
        <f>ROUND(E1709*P1709,2)</f>
        <v>0</v>
      </c>
      <c r="R1709" s="35" t="s">
        <v>1147</v>
      </c>
      <c r="S1709" s="35" t="s">
        <v>329</v>
      </c>
      <c r="T1709" s="35" t="s">
        <v>330</v>
      </c>
      <c r="U1709" s="35">
        <v>0</v>
      </c>
      <c r="V1709" s="35">
        <f>ROUND(E1709*U1709,2)</f>
        <v>0</v>
      </c>
      <c r="W1709" s="35"/>
      <c r="X1709" s="35"/>
      <c r="Y1709" s="52"/>
      <c r="Z1709" s="52"/>
      <c r="AA1709" s="52"/>
      <c r="AB1709" s="52"/>
      <c r="AC1709" s="52"/>
      <c r="AD1709" s="52"/>
      <c r="AE1709" s="52"/>
      <c r="AF1709" s="52"/>
      <c r="AG1709" s="52" t="s">
        <v>922</v>
      </c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  <c r="AT1709" s="52"/>
      <c r="AU1709" s="52"/>
      <c r="AV1709" s="52"/>
      <c r="AW1709" s="52"/>
      <c r="AX1709" s="52"/>
      <c r="AY1709" s="52"/>
      <c r="AZ1709" s="52"/>
      <c r="BA1709" s="52"/>
      <c r="BB1709" s="52"/>
      <c r="BC1709" s="52"/>
      <c r="BD1709" s="52"/>
      <c r="BE1709" s="52"/>
      <c r="BF1709" s="52"/>
      <c r="BG1709" s="52"/>
      <c r="BH1709" s="52"/>
    </row>
    <row r="1710" spans="1:60" outlineLevel="1" x14ac:dyDescent="0.2">
      <c r="A1710" s="31"/>
      <c r="B1710" s="32"/>
      <c r="C1710" s="290" t="s">
        <v>1003</v>
      </c>
      <c r="D1710" s="291"/>
      <c r="E1710" s="291"/>
      <c r="F1710" s="291"/>
      <c r="G1710" s="291"/>
      <c r="H1710" s="35"/>
      <c r="I1710" s="35"/>
      <c r="J1710" s="35"/>
      <c r="K1710" s="35"/>
      <c r="L1710" s="35"/>
      <c r="M1710" s="35"/>
      <c r="N1710" s="35"/>
      <c r="O1710" s="35"/>
      <c r="P1710" s="35"/>
      <c r="Q1710" s="35"/>
      <c r="R1710" s="35"/>
      <c r="S1710" s="35"/>
      <c r="T1710" s="35"/>
      <c r="U1710" s="35"/>
      <c r="V1710" s="35"/>
      <c r="W1710" s="35"/>
      <c r="X1710" s="35"/>
      <c r="Y1710" s="52"/>
      <c r="Z1710" s="52"/>
      <c r="AA1710" s="52"/>
      <c r="AB1710" s="52"/>
      <c r="AC1710" s="52"/>
      <c r="AD1710" s="52"/>
      <c r="AE1710" s="52"/>
      <c r="AF1710" s="52"/>
      <c r="AG1710" s="52" t="s">
        <v>356</v>
      </c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  <c r="AT1710" s="52"/>
      <c r="AU1710" s="52"/>
      <c r="AV1710" s="52"/>
      <c r="AW1710" s="52"/>
      <c r="AX1710" s="52"/>
      <c r="AY1710" s="52"/>
      <c r="AZ1710" s="52"/>
      <c r="BA1710" s="52"/>
      <c r="BB1710" s="52"/>
      <c r="BC1710" s="52"/>
      <c r="BD1710" s="52"/>
      <c r="BE1710" s="52"/>
      <c r="BF1710" s="52"/>
      <c r="BG1710" s="52"/>
      <c r="BH1710" s="52"/>
    </row>
    <row r="1711" spans="1:60" x14ac:dyDescent="0.2">
      <c r="A1711" s="18" t="s">
        <v>324</v>
      </c>
      <c r="B1711" s="19" t="s">
        <v>172</v>
      </c>
      <c r="C1711" s="20" t="s">
        <v>173</v>
      </c>
      <c r="D1711" s="21"/>
      <c r="E1711" s="22"/>
      <c r="F1711" s="23"/>
      <c r="G1711" s="23">
        <f>SUMIF(AG1712:AG1752,"&lt;&gt;NOR",G1712:G1752)</f>
        <v>0</v>
      </c>
      <c r="H1711" s="23"/>
      <c r="I1711" s="23">
        <f>SUM(I1712:I1752)</f>
        <v>0</v>
      </c>
      <c r="J1711" s="23"/>
      <c r="K1711" s="23">
        <f>SUM(K1712:K1752)</f>
        <v>0</v>
      </c>
      <c r="L1711" s="23"/>
      <c r="M1711" s="23">
        <f>SUM(M1712:M1752)</f>
        <v>0</v>
      </c>
      <c r="N1711" s="23"/>
      <c r="O1711" s="23">
        <f>SUM(O1712:O1752)</f>
        <v>5.84</v>
      </c>
      <c r="P1711" s="23"/>
      <c r="Q1711" s="23">
        <f>SUM(Q1712:Q1752)</f>
        <v>0</v>
      </c>
      <c r="R1711" s="23"/>
      <c r="S1711" s="23"/>
      <c r="T1711" s="46"/>
      <c r="U1711" s="47"/>
      <c r="V1711" s="47">
        <f>SUM(V1712:V1752)</f>
        <v>300.52</v>
      </c>
      <c r="W1711" s="47"/>
      <c r="X1711" s="46"/>
      <c r="AG1711" t="s">
        <v>325</v>
      </c>
    </row>
    <row r="1712" spans="1:60" outlineLevel="1" x14ac:dyDescent="0.2">
      <c r="A1712" s="24">
        <v>192</v>
      </c>
      <c r="B1712" s="25" t="s">
        <v>1513</v>
      </c>
      <c r="C1712" s="26" t="s">
        <v>1514</v>
      </c>
      <c r="D1712" s="27" t="s">
        <v>380</v>
      </c>
      <c r="E1712" s="28">
        <v>258.79000000000002</v>
      </c>
      <c r="F1712" s="29"/>
      <c r="G1712" s="30">
        <f>ROUND(E1712*F1712,2)</f>
        <v>0</v>
      </c>
      <c r="H1712" s="29"/>
      <c r="I1712" s="30">
        <f>ROUND(E1712*H1712,2)</f>
        <v>0</v>
      </c>
      <c r="J1712" s="29"/>
      <c r="K1712" s="30">
        <f>ROUND(E1712*J1712,2)</f>
        <v>0</v>
      </c>
      <c r="L1712" s="30">
        <v>21</v>
      </c>
      <c r="M1712" s="30">
        <f>G1712*(1+L1712/100)</f>
        <v>0</v>
      </c>
      <c r="N1712" s="30">
        <v>0</v>
      </c>
      <c r="O1712" s="30">
        <f>ROUND(E1712*N1712,2)</f>
        <v>0</v>
      </c>
      <c r="P1712" s="30">
        <v>0</v>
      </c>
      <c r="Q1712" s="30">
        <f>ROUND(E1712*P1712,2)</f>
        <v>0</v>
      </c>
      <c r="R1712" s="30" t="s">
        <v>1515</v>
      </c>
      <c r="S1712" s="30" t="s">
        <v>329</v>
      </c>
      <c r="T1712" s="49" t="s">
        <v>330</v>
      </c>
      <c r="U1712" s="35">
        <v>0.97799999999999998</v>
      </c>
      <c r="V1712" s="35">
        <f>ROUND(E1712*U1712,2)</f>
        <v>253.1</v>
      </c>
      <c r="W1712" s="35"/>
      <c r="X1712" s="50"/>
      <c r="Y1712" s="52"/>
      <c r="Z1712" s="52"/>
      <c r="AA1712" s="52"/>
      <c r="AB1712" s="52"/>
      <c r="AC1712" s="52"/>
      <c r="AD1712" s="52"/>
      <c r="AE1712" s="52"/>
      <c r="AF1712" s="52"/>
      <c r="AG1712" s="52" t="s">
        <v>354</v>
      </c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  <c r="AT1712" s="52"/>
      <c r="AU1712" s="52"/>
      <c r="AV1712" s="52"/>
      <c r="AW1712" s="52"/>
      <c r="AX1712" s="52"/>
      <c r="AY1712" s="52"/>
      <c r="AZ1712" s="52"/>
      <c r="BA1712" s="52"/>
      <c r="BB1712" s="52"/>
      <c r="BC1712" s="52"/>
      <c r="BD1712" s="52"/>
      <c r="BE1712" s="52"/>
      <c r="BF1712" s="52"/>
      <c r="BG1712" s="52"/>
      <c r="BH1712" s="52"/>
    </row>
    <row r="1713" spans="1:60" outlineLevel="1" x14ac:dyDescent="0.2">
      <c r="A1713" s="31"/>
      <c r="B1713" s="32"/>
      <c r="C1713" s="288" t="s">
        <v>1516</v>
      </c>
      <c r="D1713" s="289"/>
      <c r="E1713" s="289"/>
      <c r="F1713" s="289"/>
      <c r="G1713" s="289"/>
      <c r="H1713" s="35"/>
      <c r="I1713" s="35"/>
      <c r="J1713" s="35"/>
      <c r="K1713" s="35"/>
      <c r="L1713" s="35"/>
      <c r="M1713" s="35"/>
      <c r="N1713" s="35"/>
      <c r="O1713" s="35"/>
      <c r="P1713" s="35"/>
      <c r="Q1713" s="35"/>
      <c r="R1713" s="35"/>
      <c r="S1713" s="35"/>
      <c r="T1713" s="35"/>
      <c r="U1713" s="35"/>
      <c r="V1713" s="35"/>
      <c r="W1713" s="35"/>
      <c r="X1713" s="35"/>
      <c r="Y1713" s="52"/>
      <c r="Z1713" s="52"/>
      <c r="AA1713" s="52"/>
      <c r="AB1713" s="52"/>
      <c r="AC1713" s="52"/>
      <c r="AD1713" s="52"/>
      <c r="AE1713" s="52"/>
      <c r="AF1713" s="52"/>
      <c r="AG1713" s="52" t="s">
        <v>356</v>
      </c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  <c r="AT1713" s="52"/>
      <c r="AU1713" s="52"/>
      <c r="AV1713" s="52"/>
      <c r="AW1713" s="52"/>
      <c r="AX1713" s="52"/>
      <c r="AY1713" s="52"/>
      <c r="AZ1713" s="52"/>
      <c r="BA1713" s="52"/>
      <c r="BB1713" s="52"/>
      <c r="BC1713" s="52"/>
      <c r="BD1713" s="52"/>
      <c r="BE1713" s="52"/>
      <c r="BF1713" s="52"/>
      <c r="BG1713" s="52"/>
      <c r="BH1713" s="52"/>
    </row>
    <row r="1714" spans="1:60" outlineLevel="1" x14ac:dyDescent="0.2">
      <c r="A1714" s="31"/>
      <c r="B1714" s="32"/>
      <c r="C1714" s="230" t="s">
        <v>593</v>
      </c>
      <c r="D1714" s="33"/>
      <c r="E1714" s="34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  <c r="P1714" s="35"/>
      <c r="Q1714" s="35"/>
      <c r="R1714" s="35"/>
      <c r="S1714" s="35"/>
      <c r="T1714" s="35"/>
      <c r="U1714" s="35"/>
      <c r="V1714" s="35"/>
      <c r="W1714" s="35"/>
      <c r="X1714" s="35"/>
      <c r="Y1714" s="52"/>
      <c r="Z1714" s="52"/>
      <c r="AA1714" s="52"/>
      <c r="AB1714" s="52"/>
      <c r="AC1714" s="52"/>
      <c r="AD1714" s="52"/>
      <c r="AE1714" s="52"/>
      <c r="AF1714" s="52"/>
      <c r="AG1714" s="52" t="s">
        <v>358</v>
      </c>
      <c r="AH1714" s="52">
        <v>0</v>
      </c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  <c r="AT1714" s="52"/>
      <c r="AU1714" s="52"/>
      <c r="AV1714" s="52"/>
      <c r="AW1714" s="52"/>
      <c r="AX1714" s="52"/>
      <c r="AY1714" s="52"/>
      <c r="AZ1714" s="52"/>
      <c r="BA1714" s="52"/>
      <c r="BB1714" s="52"/>
      <c r="BC1714" s="52"/>
      <c r="BD1714" s="52"/>
      <c r="BE1714" s="52"/>
      <c r="BF1714" s="52"/>
      <c r="BG1714" s="52"/>
      <c r="BH1714" s="52"/>
    </row>
    <row r="1715" spans="1:60" outlineLevel="1" x14ac:dyDescent="0.2">
      <c r="A1715" s="31"/>
      <c r="B1715" s="32"/>
      <c r="C1715" s="230" t="s">
        <v>943</v>
      </c>
      <c r="D1715" s="33"/>
      <c r="E1715" s="34">
        <v>63.07</v>
      </c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  <c r="P1715" s="35"/>
      <c r="Q1715" s="35"/>
      <c r="R1715" s="35"/>
      <c r="S1715" s="35"/>
      <c r="T1715" s="35"/>
      <c r="U1715" s="35"/>
      <c r="V1715" s="35"/>
      <c r="W1715" s="35"/>
      <c r="X1715" s="35"/>
      <c r="Y1715" s="52"/>
      <c r="Z1715" s="52"/>
      <c r="AA1715" s="52"/>
      <c r="AB1715" s="52"/>
      <c r="AC1715" s="52"/>
      <c r="AD1715" s="52"/>
      <c r="AE1715" s="52"/>
      <c r="AF1715" s="52"/>
      <c r="AG1715" s="52" t="s">
        <v>358</v>
      </c>
      <c r="AH1715" s="52">
        <v>0</v>
      </c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  <c r="AT1715" s="52"/>
      <c r="AU1715" s="52"/>
      <c r="AV1715" s="52"/>
      <c r="AW1715" s="52"/>
      <c r="AX1715" s="52"/>
      <c r="AY1715" s="52"/>
      <c r="AZ1715" s="52"/>
      <c r="BA1715" s="52"/>
      <c r="BB1715" s="52"/>
      <c r="BC1715" s="52"/>
      <c r="BD1715" s="52"/>
      <c r="BE1715" s="52"/>
      <c r="BF1715" s="52"/>
      <c r="BG1715" s="52"/>
      <c r="BH1715" s="52"/>
    </row>
    <row r="1716" spans="1:60" outlineLevel="1" x14ac:dyDescent="0.2">
      <c r="A1716" s="31"/>
      <c r="B1716" s="32"/>
      <c r="C1716" s="230" t="s">
        <v>944</v>
      </c>
      <c r="D1716" s="33"/>
      <c r="E1716" s="34">
        <v>34.200000000000003</v>
      </c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  <c r="P1716" s="35"/>
      <c r="Q1716" s="35"/>
      <c r="R1716" s="35"/>
      <c r="S1716" s="35"/>
      <c r="T1716" s="35"/>
      <c r="U1716" s="35"/>
      <c r="V1716" s="35"/>
      <c r="W1716" s="35"/>
      <c r="X1716" s="35"/>
      <c r="Y1716" s="52"/>
      <c r="Z1716" s="52"/>
      <c r="AA1716" s="52"/>
      <c r="AB1716" s="52"/>
      <c r="AC1716" s="52"/>
      <c r="AD1716" s="52"/>
      <c r="AE1716" s="52"/>
      <c r="AF1716" s="52"/>
      <c r="AG1716" s="52" t="s">
        <v>358</v>
      </c>
      <c r="AH1716" s="52">
        <v>0</v>
      </c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  <c r="AT1716" s="52"/>
      <c r="AU1716" s="52"/>
      <c r="AV1716" s="52"/>
      <c r="AW1716" s="52"/>
      <c r="AX1716" s="52"/>
      <c r="AY1716" s="52"/>
      <c r="AZ1716" s="52"/>
      <c r="BA1716" s="52"/>
      <c r="BB1716" s="52"/>
      <c r="BC1716" s="52"/>
      <c r="BD1716" s="52"/>
      <c r="BE1716" s="52"/>
      <c r="BF1716" s="52"/>
      <c r="BG1716" s="52"/>
      <c r="BH1716" s="52"/>
    </row>
    <row r="1717" spans="1:60" outlineLevel="1" x14ac:dyDescent="0.2">
      <c r="A1717" s="31"/>
      <c r="B1717" s="32"/>
      <c r="C1717" s="230" t="s">
        <v>1009</v>
      </c>
      <c r="D1717" s="33"/>
      <c r="E1717" s="34">
        <v>63.34</v>
      </c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52"/>
      <c r="Z1717" s="52"/>
      <c r="AA1717" s="52"/>
      <c r="AB1717" s="52"/>
      <c r="AC1717" s="52"/>
      <c r="AD1717" s="52"/>
      <c r="AE1717" s="52"/>
      <c r="AF1717" s="52"/>
      <c r="AG1717" s="52" t="s">
        <v>358</v>
      </c>
      <c r="AH1717" s="52">
        <v>0</v>
      </c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  <c r="AT1717" s="52"/>
      <c r="AU1717" s="52"/>
      <c r="AV1717" s="52"/>
      <c r="AW1717" s="52"/>
      <c r="AX1717" s="52"/>
      <c r="AY1717" s="52"/>
      <c r="AZ1717" s="52"/>
      <c r="BA1717" s="52"/>
      <c r="BB1717" s="52"/>
      <c r="BC1717" s="52"/>
      <c r="BD1717" s="52"/>
      <c r="BE1717" s="52"/>
      <c r="BF1717" s="52"/>
      <c r="BG1717" s="52"/>
      <c r="BH1717" s="52"/>
    </row>
    <row r="1718" spans="1:60" outlineLevel="1" x14ac:dyDescent="0.2">
      <c r="A1718" s="31"/>
      <c r="B1718" s="32"/>
      <c r="C1718" s="230" t="s">
        <v>1017</v>
      </c>
      <c r="D1718" s="33"/>
      <c r="E1718" s="34">
        <v>32.049999999999997</v>
      </c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  <c r="P1718" s="35"/>
      <c r="Q1718" s="35"/>
      <c r="R1718" s="35"/>
      <c r="S1718" s="35"/>
      <c r="T1718" s="35"/>
      <c r="U1718" s="35"/>
      <c r="V1718" s="35"/>
      <c r="W1718" s="35"/>
      <c r="X1718" s="35"/>
      <c r="Y1718" s="52"/>
      <c r="Z1718" s="52"/>
      <c r="AA1718" s="52"/>
      <c r="AB1718" s="52"/>
      <c r="AC1718" s="52"/>
      <c r="AD1718" s="52"/>
      <c r="AE1718" s="52"/>
      <c r="AF1718" s="52"/>
      <c r="AG1718" s="52" t="s">
        <v>358</v>
      </c>
      <c r="AH1718" s="52">
        <v>0</v>
      </c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  <c r="AT1718" s="52"/>
      <c r="AU1718" s="52"/>
      <c r="AV1718" s="52"/>
      <c r="AW1718" s="52"/>
      <c r="AX1718" s="52"/>
      <c r="AY1718" s="52"/>
      <c r="AZ1718" s="52"/>
      <c r="BA1718" s="52"/>
      <c r="BB1718" s="52"/>
      <c r="BC1718" s="52"/>
      <c r="BD1718" s="52"/>
      <c r="BE1718" s="52"/>
      <c r="BF1718" s="52"/>
      <c r="BG1718" s="52"/>
      <c r="BH1718" s="52"/>
    </row>
    <row r="1719" spans="1:60" outlineLevel="1" x14ac:dyDescent="0.2">
      <c r="A1719" s="31"/>
      <c r="B1719" s="32"/>
      <c r="C1719" s="230" t="s">
        <v>945</v>
      </c>
      <c r="D1719" s="33"/>
      <c r="E1719" s="34">
        <v>41.23</v>
      </c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  <c r="P1719" s="35"/>
      <c r="Q1719" s="35"/>
      <c r="R1719" s="35"/>
      <c r="S1719" s="35"/>
      <c r="T1719" s="35"/>
      <c r="U1719" s="35"/>
      <c r="V1719" s="35"/>
      <c r="W1719" s="35"/>
      <c r="X1719" s="35"/>
      <c r="Y1719" s="52"/>
      <c r="Z1719" s="52"/>
      <c r="AA1719" s="52"/>
      <c r="AB1719" s="52"/>
      <c r="AC1719" s="52"/>
      <c r="AD1719" s="52"/>
      <c r="AE1719" s="52"/>
      <c r="AF1719" s="52"/>
      <c r="AG1719" s="52" t="s">
        <v>358</v>
      </c>
      <c r="AH1719" s="52">
        <v>0</v>
      </c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  <c r="AT1719" s="52"/>
      <c r="AU1719" s="52"/>
      <c r="AV1719" s="52"/>
      <c r="AW1719" s="52"/>
      <c r="AX1719" s="52"/>
      <c r="AY1719" s="52"/>
      <c r="AZ1719" s="52"/>
      <c r="BA1719" s="52"/>
      <c r="BB1719" s="52"/>
      <c r="BC1719" s="52"/>
      <c r="BD1719" s="52"/>
      <c r="BE1719" s="52"/>
      <c r="BF1719" s="52"/>
      <c r="BG1719" s="52"/>
      <c r="BH1719" s="52"/>
    </row>
    <row r="1720" spans="1:60" outlineLevel="1" x14ac:dyDescent="0.2">
      <c r="A1720" s="31"/>
      <c r="B1720" s="32"/>
      <c r="C1720" s="230" t="s">
        <v>1517</v>
      </c>
      <c r="D1720" s="33"/>
      <c r="E1720" s="34">
        <v>24.9</v>
      </c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  <c r="P1720" s="35"/>
      <c r="Q1720" s="35"/>
      <c r="R1720" s="35"/>
      <c r="S1720" s="35"/>
      <c r="T1720" s="35"/>
      <c r="U1720" s="35"/>
      <c r="V1720" s="35"/>
      <c r="W1720" s="35"/>
      <c r="X1720" s="35"/>
      <c r="Y1720" s="52"/>
      <c r="Z1720" s="52"/>
      <c r="AA1720" s="52"/>
      <c r="AB1720" s="52"/>
      <c r="AC1720" s="52"/>
      <c r="AD1720" s="52"/>
      <c r="AE1720" s="52"/>
      <c r="AF1720" s="52"/>
      <c r="AG1720" s="52" t="s">
        <v>358</v>
      </c>
      <c r="AH1720" s="52">
        <v>0</v>
      </c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  <c r="AT1720" s="52"/>
      <c r="AU1720" s="52"/>
      <c r="AV1720" s="52"/>
      <c r="AW1720" s="52"/>
      <c r="AX1720" s="52"/>
      <c r="AY1720" s="52"/>
      <c r="AZ1720" s="52"/>
      <c r="BA1720" s="52"/>
      <c r="BB1720" s="52"/>
      <c r="BC1720" s="52"/>
      <c r="BD1720" s="52"/>
      <c r="BE1720" s="52"/>
      <c r="BF1720" s="52"/>
      <c r="BG1720" s="52"/>
      <c r="BH1720" s="52"/>
    </row>
    <row r="1721" spans="1:60" ht="22.5" outlineLevel="1" x14ac:dyDescent="0.2">
      <c r="A1721" s="72">
        <v>193</v>
      </c>
      <c r="B1721" s="73" t="s">
        <v>1518</v>
      </c>
      <c r="C1721" s="74" t="s">
        <v>1519</v>
      </c>
      <c r="D1721" s="27" t="s">
        <v>456</v>
      </c>
      <c r="E1721" s="28">
        <v>33</v>
      </c>
      <c r="F1721" s="29"/>
      <c r="G1721" s="30">
        <f>ROUND(E1721*F1721,2)</f>
        <v>0</v>
      </c>
      <c r="H1721" s="29"/>
      <c r="I1721" s="30">
        <f>ROUND(E1721*H1721,2)</f>
        <v>0</v>
      </c>
      <c r="J1721" s="29"/>
      <c r="K1721" s="30">
        <f>ROUND(E1721*J1721,2)</f>
        <v>0</v>
      </c>
      <c r="L1721" s="30">
        <v>21</v>
      </c>
      <c r="M1721" s="30">
        <f>G1721*(1+L1721/100)</f>
        <v>0</v>
      </c>
      <c r="N1721" s="30">
        <v>2.4399999999999999E-3</v>
      </c>
      <c r="O1721" s="30">
        <f>ROUND(E1721*N1721,2)</f>
        <v>0.08</v>
      </c>
      <c r="P1721" s="30">
        <v>0</v>
      </c>
      <c r="Q1721" s="30">
        <f>ROUND(E1721*P1721,2)</f>
        <v>0</v>
      </c>
      <c r="R1721" s="30" t="s">
        <v>1515</v>
      </c>
      <c r="S1721" s="30" t="s">
        <v>329</v>
      </c>
      <c r="T1721" s="49" t="s">
        <v>330</v>
      </c>
      <c r="U1721" s="35">
        <v>0.45600000000000002</v>
      </c>
      <c r="V1721" s="35">
        <f>ROUND(E1721*U1721,2)</f>
        <v>15.05</v>
      </c>
      <c r="W1721" s="35"/>
      <c r="X1721" s="49"/>
      <c r="Y1721" s="52"/>
      <c r="Z1721" s="52"/>
      <c r="AA1721" s="52"/>
      <c r="AB1721" s="52"/>
      <c r="AC1721" s="52"/>
      <c r="AD1721" s="52"/>
      <c r="AE1721" s="52"/>
      <c r="AF1721" s="52"/>
      <c r="AG1721" s="52" t="s">
        <v>354</v>
      </c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  <c r="AT1721" s="52"/>
      <c r="AU1721" s="52"/>
      <c r="AV1721" s="52"/>
      <c r="AW1721" s="52"/>
      <c r="AX1721" s="52"/>
      <c r="AY1721" s="52"/>
      <c r="AZ1721" s="52"/>
      <c r="BA1721" s="52"/>
      <c r="BB1721" s="52"/>
      <c r="BC1721" s="52"/>
      <c r="BD1721" s="52"/>
      <c r="BE1721" s="52"/>
      <c r="BF1721" s="52"/>
      <c r="BG1721" s="52"/>
      <c r="BH1721" s="52"/>
    </row>
    <row r="1722" spans="1:60" outlineLevel="1" x14ac:dyDescent="0.2">
      <c r="A1722" s="31"/>
      <c r="B1722" s="32"/>
      <c r="C1722" s="230" t="s">
        <v>512</v>
      </c>
      <c r="D1722" s="33"/>
      <c r="E1722" s="34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  <c r="P1722" s="35"/>
      <c r="Q1722" s="35"/>
      <c r="R1722" s="35"/>
      <c r="S1722" s="35"/>
      <c r="T1722" s="35"/>
      <c r="U1722" s="35"/>
      <c r="V1722" s="35"/>
      <c r="W1722" s="35"/>
      <c r="X1722" s="35"/>
      <c r="Y1722" s="52"/>
      <c r="Z1722" s="52"/>
      <c r="AA1722" s="52"/>
      <c r="AB1722" s="52"/>
      <c r="AC1722" s="52"/>
      <c r="AD1722" s="52"/>
      <c r="AE1722" s="52"/>
      <c r="AF1722" s="52"/>
      <c r="AG1722" s="52" t="s">
        <v>358</v>
      </c>
      <c r="AH1722" s="52">
        <v>0</v>
      </c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  <c r="AT1722" s="52"/>
      <c r="AU1722" s="52"/>
      <c r="AV1722" s="52"/>
      <c r="AW1722" s="52"/>
      <c r="AX1722" s="52"/>
      <c r="AY1722" s="52"/>
      <c r="AZ1722" s="52"/>
      <c r="BA1722" s="52"/>
      <c r="BB1722" s="52"/>
      <c r="BC1722" s="52"/>
      <c r="BD1722" s="52"/>
      <c r="BE1722" s="52"/>
      <c r="BF1722" s="52"/>
      <c r="BG1722" s="52"/>
      <c r="BH1722" s="52"/>
    </row>
    <row r="1723" spans="1:60" outlineLevel="1" x14ac:dyDescent="0.2">
      <c r="A1723" s="31"/>
      <c r="B1723" s="32"/>
      <c r="C1723" s="230" t="s">
        <v>1520</v>
      </c>
      <c r="D1723" s="33"/>
      <c r="E1723" s="34">
        <v>33</v>
      </c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  <c r="P1723" s="35"/>
      <c r="Q1723" s="35"/>
      <c r="R1723" s="35"/>
      <c r="S1723" s="35"/>
      <c r="T1723" s="35"/>
      <c r="U1723" s="35"/>
      <c r="V1723" s="35"/>
      <c r="W1723" s="35"/>
      <c r="X1723" s="35"/>
      <c r="Y1723" s="52"/>
      <c r="Z1723" s="52"/>
      <c r="AA1723" s="52"/>
      <c r="AB1723" s="52"/>
      <c r="AC1723" s="52"/>
      <c r="AD1723" s="52"/>
      <c r="AE1723" s="52"/>
      <c r="AF1723" s="52"/>
      <c r="AG1723" s="52" t="s">
        <v>358</v>
      </c>
      <c r="AH1723" s="52">
        <v>0</v>
      </c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  <c r="AT1723" s="52"/>
      <c r="AU1723" s="52"/>
      <c r="AV1723" s="52"/>
      <c r="AW1723" s="52"/>
      <c r="AX1723" s="52"/>
      <c r="AY1723" s="52"/>
      <c r="AZ1723" s="52"/>
      <c r="BA1723" s="52"/>
      <c r="BB1723" s="52"/>
      <c r="BC1723" s="52"/>
      <c r="BD1723" s="52"/>
      <c r="BE1723" s="52"/>
      <c r="BF1723" s="52"/>
      <c r="BG1723" s="52"/>
      <c r="BH1723" s="52"/>
    </row>
    <row r="1724" spans="1:60" ht="22.5" outlineLevel="1" x14ac:dyDescent="0.2">
      <c r="A1724" s="72">
        <v>194</v>
      </c>
      <c r="B1724" s="73" t="s">
        <v>1521</v>
      </c>
      <c r="C1724" s="74" t="s">
        <v>1522</v>
      </c>
      <c r="D1724" s="27" t="s">
        <v>456</v>
      </c>
      <c r="E1724" s="28">
        <v>33</v>
      </c>
      <c r="F1724" s="29"/>
      <c r="G1724" s="30">
        <f>ROUND(E1724*F1724,2)</f>
        <v>0</v>
      </c>
      <c r="H1724" s="29"/>
      <c r="I1724" s="30">
        <f>ROUND(E1724*H1724,2)</f>
        <v>0</v>
      </c>
      <c r="J1724" s="29"/>
      <c r="K1724" s="30">
        <f>ROUND(E1724*J1724,2)</f>
        <v>0</v>
      </c>
      <c r="L1724" s="30">
        <v>21</v>
      </c>
      <c r="M1724" s="30">
        <f>G1724*(1+L1724/100)</f>
        <v>0</v>
      </c>
      <c r="N1724" s="30">
        <v>2.3000000000000001E-4</v>
      </c>
      <c r="O1724" s="30">
        <f>ROUND(E1724*N1724,2)</f>
        <v>0.01</v>
      </c>
      <c r="P1724" s="30">
        <v>0</v>
      </c>
      <c r="Q1724" s="30">
        <f>ROUND(E1724*P1724,2)</f>
        <v>0</v>
      </c>
      <c r="R1724" s="30" t="s">
        <v>1515</v>
      </c>
      <c r="S1724" s="30" t="s">
        <v>329</v>
      </c>
      <c r="T1724" s="49" t="s">
        <v>330</v>
      </c>
      <c r="U1724" s="35">
        <v>0.17</v>
      </c>
      <c r="V1724" s="35">
        <f>ROUND(E1724*U1724,2)</f>
        <v>5.61</v>
      </c>
      <c r="W1724" s="35"/>
      <c r="X1724" s="49"/>
      <c r="Y1724" s="52"/>
      <c r="Z1724" s="52"/>
      <c r="AA1724" s="52"/>
      <c r="AB1724" s="52"/>
      <c r="AC1724" s="52"/>
      <c r="AD1724" s="52"/>
      <c r="AE1724" s="52"/>
      <c r="AF1724" s="52"/>
      <c r="AG1724" s="52" t="s">
        <v>354</v>
      </c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  <c r="AT1724" s="52"/>
      <c r="AU1724" s="52"/>
      <c r="AV1724" s="52"/>
      <c r="AW1724" s="52"/>
      <c r="AX1724" s="52"/>
      <c r="AY1724" s="52"/>
      <c r="AZ1724" s="52"/>
      <c r="BA1724" s="52"/>
      <c r="BB1724" s="52"/>
      <c r="BC1724" s="52"/>
      <c r="BD1724" s="52"/>
      <c r="BE1724" s="52"/>
      <c r="BF1724" s="52"/>
      <c r="BG1724" s="52"/>
      <c r="BH1724" s="52"/>
    </row>
    <row r="1725" spans="1:60" outlineLevel="1" x14ac:dyDescent="0.2">
      <c r="A1725" s="31"/>
      <c r="B1725" s="32"/>
      <c r="C1725" s="288" t="s">
        <v>1523</v>
      </c>
      <c r="D1725" s="289"/>
      <c r="E1725" s="289"/>
      <c r="F1725" s="289"/>
      <c r="G1725" s="289"/>
      <c r="H1725" s="35"/>
      <c r="I1725" s="35"/>
      <c r="J1725" s="35"/>
      <c r="K1725" s="35"/>
      <c r="L1725" s="35"/>
      <c r="M1725" s="35"/>
      <c r="N1725" s="35"/>
      <c r="O1725" s="35"/>
      <c r="P1725" s="35"/>
      <c r="Q1725" s="35"/>
      <c r="R1725" s="35"/>
      <c r="S1725" s="35"/>
      <c r="T1725" s="35"/>
      <c r="U1725" s="35"/>
      <c r="V1725" s="35"/>
      <c r="W1725" s="35"/>
      <c r="X1725" s="35"/>
      <c r="Y1725" s="52"/>
      <c r="Z1725" s="52"/>
      <c r="AA1725" s="52"/>
      <c r="AB1725" s="52"/>
      <c r="AC1725" s="52"/>
      <c r="AD1725" s="52"/>
      <c r="AE1725" s="52"/>
      <c r="AF1725" s="52"/>
      <c r="AG1725" s="52" t="s">
        <v>356</v>
      </c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  <c r="AT1725" s="52"/>
      <c r="AU1725" s="52"/>
      <c r="AV1725" s="52"/>
      <c r="AW1725" s="52"/>
      <c r="AX1725" s="52"/>
      <c r="AY1725" s="52"/>
      <c r="AZ1725" s="52"/>
      <c r="BA1725" s="52"/>
      <c r="BB1725" s="52"/>
      <c r="BC1725" s="52"/>
      <c r="BD1725" s="52"/>
      <c r="BE1725" s="52"/>
      <c r="BF1725" s="52"/>
      <c r="BG1725" s="52"/>
      <c r="BH1725" s="52"/>
    </row>
    <row r="1726" spans="1:60" outlineLevel="1" x14ac:dyDescent="0.2">
      <c r="A1726" s="31"/>
      <c r="B1726" s="32"/>
      <c r="C1726" s="230" t="s">
        <v>512</v>
      </c>
      <c r="D1726" s="33"/>
      <c r="E1726" s="34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  <c r="P1726" s="35"/>
      <c r="Q1726" s="35"/>
      <c r="R1726" s="35"/>
      <c r="S1726" s="35"/>
      <c r="T1726" s="35"/>
      <c r="U1726" s="35"/>
      <c r="V1726" s="35"/>
      <c r="W1726" s="35"/>
      <c r="X1726" s="35"/>
      <c r="Y1726" s="52"/>
      <c r="Z1726" s="52"/>
      <c r="AA1726" s="52"/>
      <c r="AB1726" s="52"/>
      <c r="AC1726" s="52"/>
      <c r="AD1726" s="52"/>
      <c r="AE1726" s="52"/>
      <c r="AF1726" s="52"/>
      <c r="AG1726" s="52" t="s">
        <v>358</v>
      </c>
      <c r="AH1726" s="52">
        <v>0</v>
      </c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  <c r="AT1726" s="52"/>
      <c r="AU1726" s="52"/>
      <c r="AV1726" s="52"/>
      <c r="AW1726" s="52"/>
      <c r="AX1726" s="52"/>
      <c r="AY1726" s="52"/>
      <c r="AZ1726" s="52"/>
      <c r="BA1726" s="52"/>
      <c r="BB1726" s="52"/>
      <c r="BC1726" s="52"/>
      <c r="BD1726" s="52"/>
      <c r="BE1726" s="52"/>
      <c r="BF1726" s="52"/>
      <c r="BG1726" s="52"/>
      <c r="BH1726" s="52"/>
    </row>
    <row r="1727" spans="1:60" outlineLevel="1" x14ac:dyDescent="0.2">
      <c r="A1727" s="31"/>
      <c r="B1727" s="32"/>
      <c r="C1727" s="230" t="s">
        <v>1520</v>
      </c>
      <c r="D1727" s="33"/>
      <c r="E1727" s="34">
        <v>33</v>
      </c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  <c r="P1727" s="35"/>
      <c r="Q1727" s="35"/>
      <c r="R1727" s="35"/>
      <c r="S1727" s="35"/>
      <c r="T1727" s="35"/>
      <c r="U1727" s="35"/>
      <c r="V1727" s="35"/>
      <c r="W1727" s="35"/>
      <c r="X1727" s="35"/>
      <c r="Y1727" s="52"/>
      <c r="Z1727" s="52"/>
      <c r="AA1727" s="52"/>
      <c r="AB1727" s="52"/>
      <c r="AC1727" s="52"/>
      <c r="AD1727" s="52"/>
      <c r="AE1727" s="52"/>
      <c r="AF1727" s="52"/>
      <c r="AG1727" s="52" t="s">
        <v>358</v>
      </c>
      <c r="AH1727" s="52">
        <v>0</v>
      </c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  <c r="AT1727" s="52"/>
      <c r="AU1727" s="52"/>
      <c r="AV1727" s="52"/>
      <c r="AW1727" s="52"/>
      <c r="AX1727" s="52"/>
      <c r="AY1727" s="52"/>
      <c r="AZ1727" s="52"/>
      <c r="BA1727" s="52"/>
      <c r="BB1727" s="52"/>
      <c r="BC1727" s="52"/>
      <c r="BD1727" s="52"/>
      <c r="BE1727" s="52"/>
      <c r="BF1727" s="52"/>
      <c r="BG1727" s="52"/>
      <c r="BH1727" s="52"/>
    </row>
    <row r="1728" spans="1:60" ht="22.5" outlineLevel="1" x14ac:dyDescent="0.2">
      <c r="A1728" s="72">
        <v>195</v>
      </c>
      <c r="B1728" s="73" t="s">
        <v>1524</v>
      </c>
      <c r="C1728" s="74" t="s">
        <v>1525</v>
      </c>
      <c r="D1728" s="27" t="s">
        <v>456</v>
      </c>
      <c r="E1728" s="28">
        <v>113.41</v>
      </c>
      <c r="F1728" s="29"/>
      <c r="G1728" s="30">
        <f>ROUND(E1728*F1728,2)</f>
        <v>0</v>
      </c>
      <c r="H1728" s="29"/>
      <c r="I1728" s="30">
        <f>ROUND(E1728*H1728,2)</f>
        <v>0</v>
      </c>
      <c r="J1728" s="29"/>
      <c r="K1728" s="30">
        <f>ROUND(E1728*J1728,2)</f>
        <v>0</v>
      </c>
      <c r="L1728" s="30">
        <v>21</v>
      </c>
      <c r="M1728" s="30">
        <f>G1728*(1+L1728/100)</f>
        <v>0</v>
      </c>
      <c r="N1728" s="30">
        <v>3.2000000000000003E-4</v>
      </c>
      <c r="O1728" s="30">
        <f>ROUND(E1728*N1728,2)</f>
        <v>0.04</v>
      </c>
      <c r="P1728" s="30">
        <v>0</v>
      </c>
      <c r="Q1728" s="30">
        <f>ROUND(E1728*P1728,2)</f>
        <v>0</v>
      </c>
      <c r="R1728" s="30" t="s">
        <v>1515</v>
      </c>
      <c r="S1728" s="30" t="s">
        <v>329</v>
      </c>
      <c r="T1728" s="49" t="s">
        <v>330</v>
      </c>
      <c r="U1728" s="35">
        <v>0.23599999999999999</v>
      </c>
      <c r="V1728" s="35">
        <f>ROUND(E1728*U1728,2)</f>
        <v>26.76</v>
      </c>
      <c r="W1728" s="35"/>
      <c r="X1728" s="49"/>
      <c r="Y1728" s="52"/>
      <c r="Z1728" s="52"/>
      <c r="AA1728" s="52"/>
      <c r="AB1728" s="52"/>
      <c r="AC1728" s="52"/>
      <c r="AD1728" s="52"/>
      <c r="AE1728" s="52"/>
      <c r="AF1728" s="52"/>
      <c r="AG1728" s="52" t="s">
        <v>354</v>
      </c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  <c r="AT1728" s="52"/>
      <c r="AU1728" s="52"/>
      <c r="AV1728" s="52"/>
      <c r="AW1728" s="52"/>
      <c r="AX1728" s="52"/>
      <c r="AY1728" s="52"/>
      <c r="AZ1728" s="52"/>
      <c r="BA1728" s="52"/>
      <c r="BB1728" s="52"/>
      <c r="BC1728" s="52"/>
      <c r="BD1728" s="52"/>
      <c r="BE1728" s="52"/>
      <c r="BF1728" s="52"/>
      <c r="BG1728" s="52"/>
      <c r="BH1728" s="52"/>
    </row>
    <row r="1729" spans="1:60" outlineLevel="1" x14ac:dyDescent="0.2">
      <c r="A1729" s="31"/>
      <c r="B1729" s="32"/>
      <c r="C1729" s="230" t="s">
        <v>512</v>
      </c>
      <c r="D1729" s="33"/>
      <c r="E1729" s="34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52"/>
      <c r="Z1729" s="52"/>
      <c r="AA1729" s="52"/>
      <c r="AB1729" s="52"/>
      <c r="AC1729" s="52"/>
      <c r="AD1729" s="52"/>
      <c r="AE1729" s="52"/>
      <c r="AF1729" s="52"/>
      <c r="AG1729" s="52" t="s">
        <v>358</v>
      </c>
      <c r="AH1729" s="52">
        <v>0</v>
      </c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  <c r="AT1729" s="52"/>
      <c r="AU1729" s="52"/>
      <c r="AV1729" s="52"/>
      <c r="AW1729" s="52"/>
      <c r="AX1729" s="52"/>
      <c r="AY1729" s="52"/>
      <c r="AZ1729" s="52"/>
      <c r="BA1729" s="52"/>
      <c r="BB1729" s="52"/>
      <c r="BC1729" s="52"/>
      <c r="BD1729" s="52"/>
      <c r="BE1729" s="52"/>
      <c r="BF1729" s="52"/>
      <c r="BG1729" s="52"/>
      <c r="BH1729" s="52"/>
    </row>
    <row r="1730" spans="1:60" outlineLevel="1" x14ac:dyDescent="0.2">
      <c r="A1730" s="31"/>
      <c r="B1730" s="32"/>
      <c r="C1730" s="230" t="s">
        <v>1526</v>
      </c>
      <c r="D1730" s="33"/>
      <c r="E1730" s="34">
        <v>26.535</v>
      </c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52"/>
      <c r="Z1730" s="52"/>
      <c r="AA1730" s="52"/>
      <c r="AB1730" s="52"/>
      <c r="AC1730" s="52"/>
      <c r="AD1730" s="52"/>
      <c r="AE1730" s="52"/>
      <c r="AF1730" s="52"/>
      <c r="AG1730" s="52" t="s">
        <v>358</v>
      </c>
      <c r="AH1730" s="52">
        <v>0</v>
      </c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  <c r="AT1730" s="52"/>
      <c r="AU1730" s="52"/>
      <c r="AV1730" s="52"/>
      <c r="AW1730" s="52"/>
      <c r="AX1730" s="52"/>
      <c r="AY1730" s="52"/>
      <c r="AZ1730" s="52"/>
      <c r="BA1730" s="52"/>
      <c r="BB1730" s="52"/>
      <c r="BC1730" s="52"/>
      <c r="BD1730" s="52"/>
      <c r="BE1730" s="52"/>
      <c r="BF1730" s="52"/>
      <c r="BG1730" s="52"/>
      <c r="BH1730" s="52"/>
    </row>
    <row r="1731" spans="1:60" outlineLevel="1" x14ac:dyDescent="0.2">
      <c r="A1731" s="31"/>
      <c r="B1731" s="32"/>
      <c r="C1731" s="230" t="s">
        <v>1527</v>
      </c>
      <c r="D1731" s="33"/>
      <c r="E1731" s="34">
        <v>6.75</v>
      </c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  <c r="P1731" s="35"/>
      <c r="Q1731" s="35"/>
      <c r="R1731" s="35"/>
      <c r="S1731" s="35"/>
      <c r="T1731" s="35"/>
      <c r="U1731" s="35"/>
      <c r="V1731" s="35"/>
      <c r="W1731" s="35"/>
      <c r="X1731" s="35"/>
      <c r="Y1731" s="52"/>
      <c r="Z1731" s="52"/>
      <c r="AA1731" s="52"/>
      <c r="AB1731" s="52"/>
      <c r="AC1731" s="52"/>
      <c r="AD1731" s="52"/>
      <c r="AE1731" s="52"/>
      <c r="AF1731" s="52"/>
      <c r="AG1731" s="52" t="s">
        <v>358</v>
      </c>
      <c r="AH1731" s="52">
        <v>0</v>
      </c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  <c r="AT1731" s="52"/>
      <c r="AU1731" s="52"/>
      <c r="AV1731" s="52"/>
      <c r="AW1731" s="52"/>
      <c r="AX1731" s="52"/>
      <c r="AY1731" s="52"/>
      <c r="AZ1731" s="52"/>
      <c r="BA1731" s="52"/>
      <c r="BB1731" s="52"/>
      <c r="BC1731" s="52"/>
      <c r="BD1731" s="52"/>
      <c r="BE1731" s="52"/>
      <c r="BF1731" s="52"/>
      <c r="BG1731" s="52"/>
      <c r="BH1731" s="52"/>
    </row>
    <row r="1732" spans="1:60" outlineLevel="1" x14ac:dyDescent="0.2">
      <c r="A1732" s="31"/>
      <c r="B1732" s="32"/>
      <c r="C1732" s="230" t="s">
        <v>1528</v>
      </c>
      <c r="D1732" s="33"/>
      <c r="E1732" s="34">
        <v>5.85</v>
      </c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  <c r="P1732" s="35"/>
      <c r="Q1732" s="35"/>
      <c r="R1732" s="35"/>
      <c r="S1732" s="35"/>
      <c r="T1732" s="35"/>
      <c r="U1732" s="35"/>
      <c r="V1732" s="35"/>
      <c r="W1732" s="35"/>
      <c r="X1732" s="35"/>
      <c r="Y1732" s="52"/>
      <c r="Z1732" s="52"/>
      <c r="AA1732" s="52"/>
      <c r="AB1732" s="52"/>
      <c r="AC1732" s="52"/>
      <c r="AD1732" s="52"/>
      <c r="AE1732" s="52"/>
      <c r="AF1732" s="52"/>
      <c r="AG1732" s="52" t="s">
        <v>358</v>
      </c>
      <c r="AH1732" s="52">
        <v>0</v>
      </c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  <c r="AT1732" s="52"/>
      <c r="AU1732" s="52"/>
      <c r="AV1732" s="52"/>
      <c r="AW1732" s="52"/>
      <c r="AX1732" s="52"/>
      <c r="AY1732" s="52"/>
      <c r="AZ1732" s="52"/>
      <c r="BA1732" s="52"/>
      <c r="BB1732" s="52"/>
      <c r="BC1732" s="52"/>
      <c r="BD1732" s="52"/>
      <c r="BE1732" s="52"/>
      <c r="BF1732" s="52"/>
      <c r="BG1732" s="52"/>
      <c r="BH1732" s="52"/>
    </row>
    <row r="1733" spans="1:60" outlineLevel="1" x14ac:dyDescent="0.2">
      <c r="A1733" s="31"/>
      <c r="B1733" s="32"/>
      <c r="C1733" s="230" t="s">
        <v>1529</v>
      </c>
      <c r="D1733" s="33"/>
      <c r="E1733" s="34">
        <v>13.35</v>
      </c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  <c r="P1733" s="35"/>
      <c r="Q1733" s="35"/>
      <c r="R1733" s="35"/>
      <c r="S1733" s="35"/>
      <c r="T1733" s="35"/>
      <c r="U1733" s="35"/>
      <c r="V1733" s="35"/>
      <c r="W1733" s="35"/>
      <c r="X1733" s="35"/>
      <c r="Y1733" s="52"/>
      <c r="Z1733" s="52"/>
      <c r="AA1733" s="52"/>
      <c r="AB1733" s="52"/>
      <c r="AC1733" s="52"/>
      <c r="AD1733" s="52"/>
      <c r="AE1733" s="52"/>
      <c r="AF1733" s="52"/>
      <c r="AG1733" s="52" t="s">
        <v>358</v>
      </c>
      <c r="AH1733" s="52">
        <v>0</v>
      </c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  <c r="AT1733" s="52"/>
      <c r="AU1733" s="52"/>
      <c r="AV1733" s="52"/>
      <c r="AW1733" s="52"/>
      <c r="AX1733" s="52"/>
      <c r="AY1733" s="52"/>
      <c r="AZ1733" s="52"/>
      <c r="BA1733" s="52"/>
      <c r="BB1733" s="52"/>
      <c r="BC1733" s="52"/>
      <c r="BD1733" s="52"/>
      <c r="BE1733" s="52"/>
      <c r="BF1733" s="52"/>
      <c r="BG1733" s="52"/>
      <c r="BH1733" s="52"/>
    </row>
    <row r="1734" spans="1:60" outlineLevel="1" x14ac:dyDescent="0.2">
      <c r="A1734" s="31"/>
      <c r="B1734" s="32"/>
      <c r="C1734" s="230" t="s">
        <v>1530</v>
      </c>
      <c r="D1734" s="33"/>
      <c r="E1734" s="34">
        <v>32.549999999999997</v>
      </c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  <c r="P1734" s="35"/>
      <c r="Q1734" s="35"/>
      <c r="R1734" s="35"/>
      <c r="S1734" s="35"/>
      <c r="T1734" s="35"/>
      <c r="U1734" s="35"/>
      <c r="V1734" s="35"/>
      <c r="W1734" s="35"/>
      <c r="X1734" s="35"/>
      <c r="Y1734" s="52"/>
      <c r="Z1734" s="52"/>
      <c r="AA1734" s="52"/>
      <c r="AB1734" s="52"/>
      <c r="AC1734" s="52"/>
      <c r="AD1734" s="52"/>
      <c r="AE1734" s="52"/>
      <c r="AF1734" s="52"/>
      <c r="AG1734" s="52" t="s">
        <v>358</v>
      </c>
      <c r="AH1734" s="52">
        <v>0</v>
      </c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  <c r="AT1734" s="52"/>
      <c r="AU1734" s="52"/>
      <c r="AV1734" s="52"/>
      <c r="AW1734" s="52"/>
      <c r="AX1734" s="52"/>
      <c r="AY1734" s="52"/>
      <c r="AZ1734" s="52"/>
      <c r="BA1734" s="52"/>
      <c r="BB1734" s="52"/>
      <c r="BC1734" s="52"/>
      <c r="BD1734" s="52"/>
      <c r="BE1734" s="52"/>
      <c r="BF1734" s="52"/>
      <c r="BG1734" s="52"/>
      <c r="BH1734" s="52"/>
    </row>
    <row r="1735" spans="1:60" outlineLevel="1" x14ac:dyDescent="0.2">
      <c r="A1735" s="31"/>
      <c r="B1735" s="32"/>
      <c r="C1735" s="230" t="s">
        <v>1531</v>
      </c>
      <c r="D1735" s="33"/>
      <c r="E1735" s="34">
        <v>18.824999999999999</v>
      </c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  <c r="P1735" s="35"/>
      <c r="Q1735" s="35"/>
      <c r="R1735" s="35"/>
      <c r="S1735" s="35"/>
      <c r="T1735" s="35"/>
      <c r="U1735" s="35"/>
      <c r="V1735" s="35"/>
      <c r="W1735" s="35"/>
      <c r="X1735" s="35"/>
      <c r="Y1735" s="52"/>
      <c r="Z1735" s="52"/>
      <c r="AA1735" s="52"/>
      <c r="AB1735" s="52"/>
      <c r="AC1735" s="52"/>
      <c r="AD1735" s="52"/>
      <c r="AE1735" s="52"/>
      <c r="AF1735" s="52"/>
      <c r="AG1735" s="52" t="s">
        <v>358</v>
      </c>
      <c r="AH1735" s="52">
        <v>0</v>
      </c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  <c r="AT1735" s="52"/>
      <c r="AU1735" s="52"/>
      <c r="AV1735" s="52"/>
      <c r="AW1735" s="52"/>
      <c r="AX1735" s="52"/>
      <c r="AY1735" s="52"/>
      <c r="AZ1735" s="52"/>
      <c r="BA1735" s="52"/>
      <c r="BB1735" s="52"/>
      <c r="BC1735" s="52"/>
      <c r="BD1735" s="52"/>
      <c r="BE1735" s="52"/>
      <c r="BF1735" s="52"/>
      <c r="BG1735" s="52"/>
      <c r="BH1735" s="52"/>
    </row>
    <row r="1736" spans="1:60" outlineLevel="1" x14ac:dyDescent="0.2">
      <c r="A1736" s="31"/>
      <c r="B1736" s="32"/>
      <c r="C1736" s="230" t="s">
        <v>1532</v>
      </c>
      <c r="D1736" s="33"/>
      <c r="E1736" s="34">
        <v>9.5500000000000007</v>
      </c>
      <c r="F1736" s="35"/>
      <c r="G1736" s="35"/>
      <c r="H1736" s="35"/>
      <c r="I1736" s="35"/>
      <c r="J1736" s="35"/>
      <c r="K1736" s="35"/>
      <c r="L1736" s="35"/>
      <c r="M1736" s="35"/>
      <c r="N1736" s="35"/>
      <c r="O1736" s="35"/>
      <c r="P1736" s="35"/>
      <c r="Q1736" s="35"/>
      <c r="R1736" s="35"/>
      <c r="S1736" s="35"/>
      <c r="T1736" s="35"/>
      <c r="U1736" s="35"/>
      <c r="V1736" s="35"/>
      <c r="W1736" s="35"/>
      <c r="X1736" s="35"/>
      <c r="Y1736" s="52"/>
      <c r="Z1736" s="52"/>
      <c r="AA1736" s="52"/>
      <c r="AB1736" s="52"/>
      <c r="AC1736" s="52"/>
      <c r="AD1736" s="52"/>
      <c r="AE1736" s="52"/>
      <c r="AF1736" s="52"/>
      <c r="AG1736" s="52" t="s">
        <v>358</v>
      </c>
      <c r="AH1736" s="52">
        <v>0</v>
      </c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  <c r="AT1736" s="52"/>
      <c r="AU1736" s="52"/>
      <c r="AV1736" s="52"/>
      <c r="AW1736" s="52"/>
      <c r="AX1736" s="52"/>
      <c r="AY1736" s="52"/>
      <c r="AZ1736" s="52"/>
      <c r="BA1736" s="52"/>
      <c r="BB1736" s="52"/>
      <c r="BC1736" s="52"/>
      <c r="BD1736" s="52"/>
      <c r="BE1736" s="52"/>
      <c r="BF1736" s="52"/>
      <c r="BG1736" s="52"/>
      <c r="BH1736" s="52"/>
    </row>
    <row r="1737" spans="1:60" ht="22.5" outlineLevel="1" x14ac:dyDescent="0.2">
      <c r="A1737" s="24">
        <v>196</v>
      </c>
      <c r="B1737" s="25" t="s">
        <v>1533</v>
      </c>
      <c r="C1737" s="26" t="s">
        <v>1534</v>
      </c>
      <c r="D1737" s="27" t="s">
        <v>380</v>
      </c>
      <c r="E1737" s="28">
        <v>276.90530000000001</v>
      </c>
      <c r="F1737" s="29"/>
      <c r="G1737" s="30">
        <f>ROUND(E1737*F1737,2)</f>
        <v>0</v>
      </c>
      <c r="H1737" s="29"/>
      <c r="I1737" s="30">
        <f>ROUND(E1737*H1737,2)</f>
        <v>0</v>
      </c>
      <c r="J1737" s="29"/>
      <c r="K1737" s="30">
        <f>ROUND(E1737*J1737,2)</f>
        <v>0</v>
      </c>
      <c r="L1737" s="30">
        <v>21</v>
      </c>
      <c r="M1737" s="30">
        <f>G1737*(1+L1737/100)</f>
        <v>0</v>
      </c>
      <c r="N1737" s="30">
        <v>1.9199999999999998E-2</v>
      </c>
      <c r="O1737" s="30">
        <v>5.32</v>
      </c>
      <c r="P1737" s="30">
        <v>0</v>
      </c>
      <c r="Q1737" s="30">
        <f>ROUND(E1737*P1737,2)</f>
        <v>0</v>
      </c>
      <c r="R1737" s="30" t="s">
        <v>489</v>
      </c>
      <c r="S1737" s="30" t="s">
        <v>329</v>
      </c>
      <c r="T1737" s="49" t="s">
        <v>330</v>
      </c>
      <c r="U1737" s="35">
        <v>0</v>
      </c>
      <c r="V1737" s="35">
        <f>ROUND(E1737*U1737,2)</f>
        <v>0</v>
      </c>
      <c r="W1737" s="35"/>
      <c r="X1737" s="50"/>
      <c r="Y1737" s="52"/>
      <c r="Z1737" s="52"/>
      <c r="AA1737" s="52"/>
      <c r="AB1737" s="52"/>
      <c r="AC1737" s="52"/>
      <c r="AD1737" s="52"/>
      <c r="AE1737" s="52"/>
      <c r="AF1737" s="52"/>
      <c r="AG1737" s="52" t="s">
        <v>490</v>
      </c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  <c r="AT1737" s="52"/>
      <c r="AU1737" s="52"/>
      <c r="AV1737" s="52"/>
      <c r="AW1737" s="52"/>
      <c r="AX1737" s="52"/>
      <c r="AY1737" s="52"/>
      <c r="AZ1737" s="52"/>
      <c r="BA1737" s="52"/>
      <c r="BB1737" s="52"/>
      <c r="BC1737" s="52"/>
      <c r="BD1737" s="52"/>
      <c r="BE1737" s="52"/>
      <c r="BF1737" s="52"/>
      <c r="BG1737" s="52"/>
      <c r="BH1737" s="52"/>
    </row>
    <row r="1738" spans="1:60" outlineLevel="1" x14ac:dyDescent="0.2">
      <c r="A1738" s="31"/>
      <c r="B1738" s="32"/>
      <c r="C1738" s="230" t="s">
        <v>593</v>
      </c>
      <c r="D1738" s="33"/>
      <c r="E1738" s="34"/>
      <c r="F1738" s="35"/>
      <c r="G1738" s="35"/>
      <c r="H1738" s="35"/>
      <c r="I1738" s="35"/>
      <c r="J1738" s="35"/>
      <c r="K1738" s="35"/>
      <c r="L1738" s="35"/>
      <c r="M1738" s="35"/>
      <c r="N1738" s="35"/>
      <c r="O1738" s="35"/>
      <c r="P1738" s="35"/>
      <c r="Q1738" s="35"/>
      <c r="R1738" s="35"/>
      <c r="S1738" s="35"/>
      <c r="T1738" s="35"/>
      <c r="U1738" s="35"/>
      <c r="V1738" s="35"/>
      <c r="W1738" s="35"/>
      <c r="X1738" s="35"/>
      <c r="Y1738" s="52"/>
      <c r="Z1738" s="52"/>
      <c r="AA1738" s="52"/>
      <c r="AB1738" s="52"/>
      <c r="AC1738" s="52"/>
      <c r="AD1738" s="52"/>
      <c r="AE1738" s="52"/>
      <c r="AF1738" s="52"/>
      <c r="AG1738" s="52" t="s">
        <v>358</v>
      </c>
      <c r="AH1738" s="52">
        <v>0</v>
      </c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  <c r="AT1738" s="52"/>
      <c r="AU1738" s="52"/>
      <c r="AV1738" s="52"/>
      <c r="AW1738" s="52"/>
      <c r="AX1738" s="52"/>
      <c r="AY1738" s="52"/>
      <c r="AZ1738" s="52"/>
      <c r="BA1738" s="52"/>
      <c r="BB1738" s="52"/>
      <c r="BC1738" s="52"/>
      <c r="BD1738" s="52"/>
      <c r="BE1738" s="52"/>
      <c r="BF1738" s="52"/>
      <c r="BG1738" s="52"/>
      <c r="BH1738" s="52"/>
    </row>
    <row r="1739" spans="1:60" outlineLevel="1" x14ac:dyDescent="0.2">
      <c r="A1739" s="31"/>
      <c r="B1739" s="32"/>
      <c r="C1739" s="230" t="s">
        <v>1535</v>
      </c>
      <c r="D1739" s="33"/>
      <c r="E1739" s="34"/>
      <c r="F1739" s="35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52"/>
      <c r="Z1739" s="52"/>
      <c r="AA1739" s="52"/>
      <c r="AB1739" s="52"/>
      <c r="AC1739" s="52"/>
      <c r="AD1739" s="52"/>
      <c r="AE1739" s="52"/>
      <c r="AF1739" s="52"/>
      <c r="AG1739" s="52" t="s">
        <v>358</v>
      </c>
      <c r="AH1739" s="52">
        <v>0</v>
      </c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  <c r="AT1739" s="52"/>
      <c r="AU1739" s="52"/>
      <c r="AV1739" s="52"/>
      <c r="AW1739" s="52"/>
      <c r="AX1739" s="52"/>
      <c r="AY1739" s="52"/>
      <c r="AZ1739" s="52"/>
      <c r="BA1739" s="52"/>
      <c r="BB1739" s="52"/>
      <c r="BC1739" s="52"/>
      <c r="BD1739" s="52"/>
      <c r="BE1739" s="52"/>
      <c r="BF1739" s="52"/>
      <c r="BG1739" s="52"/>
      <c r="BH1739" s="52"/>
    </row>
    <row r="1740" spans="1:60" outlineLevel="1" x14ac:dyDescent="0.2">
      <c r="A1740" s="31"/>
      <c r="B1740" s="32"/>
      <c r="C1740" s="230" t="s">
        <v>1536</v>
      </c>
      <c r="D1740" s="33"/>
      <c r="E1740" s="34">
        <v>258.79000000000002</v>
      </c>
      <c r="F1740" s="35"/>
      <c r="G1740" s="35"/>
      <c r="H1740" s="35"/>
      <c r="I1740" s="35"/>
      <c r="J1740" s="35"/>
      <c r="K1740" s="35"/>
      <c r="L1740" s="35"/>
      <c r="M1740" s="35"/>
      <c r="N1740" s="35"/>
      <c r="O1740" s="35"/>
      <c r="P1740" s="35"/>
      <c r="Q1740" s="35"/>
      <c r="R1740" s="35"/>
      <c r="S1740" s="35"/>
      <c r="T1740" s="35"/>
      <c r="U1740" s="35"/>
      <c r="V1740" s="35"/>
      <c r="W1740" s="35"/>
      <c r="X1740" s="35"/>
      <c r="Y1740" s="52"/>
      <c r="Z1740" s="52"/>
      <c r="AA1740" s="52"/>
      <c r="AB1740" s="52"/>
      <c r="AC1740" s="52"/>
      <c r="AD1740" s="52"/>
      <c r="AE1740" s="52"/>
      <c r="AF1740" s="52"/>
      <c r="AG1740" s="52" t="s">
        <v>358</v>
      </c>
      <c r="AH1740" s="52">
        <v>5</v>
      </c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  <c r="AT1740" s="52"/>
      <c r="AU1740" s="52"/>
      <c r="AV1740" s="52"/>
      <c r="AW1740" s="52"/>
      <c r="AX1740" s="52"/>
      <c r="AY1740" s="52"/>
      <c r="AZ1740" s="52"/>
      <c r="BA1740" s="52"/>
      <c r="BB1740" s="52"/>
      <c r="BC1740" s="52"/>
      <c r="BD1740" s="52"/>
      <c r="BE1740" s="52"/>
      <c r="BF1740" s="52"/>
      <c r="BG1740" s="52"/>
      <c r="BH1740" s="52"/>
    </row>
    <row r="1741" spans="1:60" outlineLevel="1" x14ac:dyDescent="0.2">
      <c r="A1741" s="31"/>
      <c r="B1741" s="32"/>
      <c r="C1741" s="231" t="s">
        <v>1537</v>
      </c>
      <c r="D1741" s="77"/>
      <c r="E1741" s="78">
        <v>18.115300000000001</v>
      </c>
      <c r="F1741" s="35"/>
      <c r="G1741" s="35"/>
      <c r="H1741" s="35"/>
      <c r="I1741" s="35"/>
      <c r="J1741" s="35"/>
      <c r="K1741" s="35"/>
      <c r="L1741" s="35"/>
      <c r="M1741" s="35"/>
      <c r="N1741" s="35"/>
      <c r="O1741" s="35"/>
      <c r="P1741" s="35"/>
      <c r="Q1741" s="35"/>
      <c r="R1741" s="35"/>
      <c r="S1741" s="35"/>
      <c r="T1741" s="35"/>
      <c r="U1741" s="35"/>
      <c r="V1741" s="35"/>
      <c r="W1741" s="35"/>
      <c r="X1741" s="35"/>
      <c r="Y1741" s="52"/>
      <c r="Z1741" s="52"/>
      <c r="AA1741" s="52"/>
      <c r="AB1741" s="52"/>
      <c r="AC1741" s="52"/>
      <c r="AD1741" s="52"/>
      <c r="AE1741" s="52"/>
      <c r="AF1741" s="52"/>
      <c r="AG1741" s="52" t="s">
        <v>358</v>
      </c>
      <c r="AH1741" s="52">
        <v>4</v>
      </c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  <c r="AT1741" s="52"/>
      <c r="AU1741" s="52"/>
      <c r="AV1741" s="52"/>
      <c r="AW1741" s="52"/>
      <c r="AX1741" s="52"/>
      <c r="AY1741" s="52"/>
      <c r="AZ1741" s="52"/>
      <c r="BA1741" s="52"/>
      <c r="BB1741" s="52"/>
      <c r="BC1741" s="52"/>
      <c r="BD1741" s="52"/>
      <c r="BE1741" s="52"/>
      <c r="BF1741" s="52"/>
      <c r="BG1741" s="52"/>
      <c r="BH1741" s="52"/>
    </row>
    <row r="1742" spans="1:60" outlineLevel="1" x14ac:dyDescent="0.2">
      <c r="A1742" s="31"/>
      <c r="B1742" s="32"/>
      <c r="C1742" s="231" t="s">
        <v>492</v>
      </c>
      <c r="D1742" s="77"/>
      <c r="E1742" s="78"/>
      <c r="F1742" s="35"/>
      <c r="G1742" s="35"/>
      <c r="H1742" s="35"/>
      <c r="I1742" s="35"/>
      <c r="J1742" s="35"/>
      <c r="K1742" s="35"/>
      <c r="L1742" s="35"/>
      <c r="M1742" s="35"/>
      <c r="N1742" s="35"/>
      <c r="O1742" s="35"/>
      <c r="P1742" s="35"/>
      <c r="Q1742" s="35"/>
      <c r="R1742" s="35"/>
      <c r="S1742" s="35"/>
      <c r="T1742" s="35"/>
      <c r="U1742" s="35"/>
      <c r="V1742" s="35"/>
      <c r="W1742" s="35"/>
      <c r="X1742" s="35"/>
      <c r="Y1742" s="52"/>
      <c r="Z1742" s="52"/>
      <c r="AA1742" s="52"/>
      <c r="AB1742" s="52"/>
      <c r="AC1742" s="52"/>
      <c r="AD1742" s="52"/>
      <c r="AE1742" s="52"/>
      <c r="AF1742" s="52"/>
      <c r="AG1742" s="52" t="s">
        <v>358</v>
      </c>
      <c r="AH1742" s="52">
        <v>4</v>
      </c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  <c r="AT1742" s="52"/>
      <c r="AU1742" s="52"/>
      <c r="AV1742" s="52"/>
      <c r="AW1742" s="52"/>
      <c r="AX1742" s="52"/>
      <c r="AY1742" s="52"/>
      <c r="AZ1742" s="52"/>
      <c r="BA1742" s="52"/>
      <c r="BB1742" s="52"/>
      <c r="BC1742" s="52"/>
      <c r="BD1742" s="52"/>
      <c r="BE1742" s="52"/>
      <c r="BF1742" s="52"/>
      <c r="BG1742" s="52"/>
      <c r="BH1742" s="52"/>
    </row>
    <row r="1743" spans="1:60" ht="22.5" outlineLevel="1" x14ac:dyDescent="0.2">
      <c r="A1743" s="24">
        <v>197</v>
      </c>
      <c r="B1743" s="25" t="s">
        <v>1538</v>
      </c>
      <c r="C1743" s="26" t="s">
        <v>1539</v>
      </c>
      <c r="D1743" s="27" t="s">
        <v>425</v>
      </c>
      <c r="E1743" s="28">
        <v>117.7</v>
      </c>
      <c r="F1743" s="29"/>
      <c r="G1743" s="30">
        <f>ROUND(E1743*F1743,2)</f>
        <v>0</v>
      </c>
      <c r="H1743" s="29"/>
      <c r="I1743" s="30">
        <f>ROUND(E1743*H1743,2)</f>
        <v>0</v>
      </c>
      <c r="J1743" s="29"/>
      <c r="K1743" s="30">
        <f>ROUND(E1743*J1743,2)</f>
        <v>0</v>
      </c>
      <c r="L1743" s="30">
        <v>21</v>
      </c>
      <c r="M1743" s="30">
        <f>G1743*(1+L1743/100)</f>
        <v>0</v>
      </c>
      <c r="N1743" s="30">
        <v>1.75E-3</v>
      </c>
      <c r="O1743" s="30">
        <f>ROUND(E1743*N1743,2)</f>
        <v>0.21</v>
      </c>
      <c r="P1743" s="30">
        <v>0</v>
      </c>
      <c r="Q1743" s="30">
        <f>ROUND(E1743*P1743,2)</f>
        <v>0</v>
      </c>
      <c r="R1743" s="30" t="s">
        <v>489</v>
      </c>
      <c r="S1743" s="30" t="s">
        <v>329</v>
      </c>
      <c r="T1743" s="49" t="s">
        <v>330</v>
      </c>
      <c r="U1743" s="35">
        <v>0</v>
      </c>
      <c r="V1743" s="35">
        <f>ROUND(E1743*U1743,2)</f>
        <v>0</v>
      </c>
      <c r="W1743" s="35"/>
      <c r="X1743" s="50"/>
      <c r="Y1743" s="52"/>
      <c r="Z1743" s="52"/>
      <c r="AA1743" s="52"/>
      <c r="AB1743" s="52"/>
      <c r="AC1743" s="52"/>
      <c r="AD1743" s="52"/>
      <c r="AE1743" s="52"/>
      <c r="AF1743" s="52"/>
      <c r="AG1743" s="52" t="s">
        <v>490</v>
      </c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  <c r="AT1743" s="52"/>
      <c r="AU1743" s="52"/>
      <c r="AV1743" s="52"/>
      <c r="AW1743" s="52"/>
      <c r="AX1743" s="52"/>
      <c r="AY1743" s="52"/>
      <c r="AZ1743" s="52"/>
      <c r="BA1743" s="52"/>
      <c r="BB1743" s="52"/>
      <c r="BC1743" s="52"/>
      <c r="BD1743" s="52"/>
      <c r="BE1743" s="52"/>
      <c r="BF1743" s="52"/>
      <c r="BG1743" s="52"/>
      <c r="BH1743" s="52"/>
    </row>
    <row r="1744" spans="1:60" outlineLevel="1" x14ac:dyDescent="0.2">
      <c r="A1744" s="31"/>
      <c r="B1744" s="32"/>
      <c r="C1744" s="230" t="s">
        <v>512</v>
      </c>
      <c r="D1744" s="33"/>
      <c r="E1744" s="34"/>
      <c r="F1744" s="35"/>
      <c r="G1744" s="35"/>
      <c r="H1744" s="35"/>
      <c r="I1744" s="35"/>
      <c r="J1744" s="35"/>
      <c r="K1744" s="35"/>
      <c r="L1744" s="35"/>
      <c r="M1744" s="35"/>
      <c r="N1744" s="35"/>
      <c r="O1744" s="35"/>
      <c r="P1744" s="35"/>
      <c r="Q1744" s="35"/>
      <c r="R1744" s="35"/>
      <c r="S1744" s="35"/>
      <c r="T1744" s="35"/>
      <c r="U1744" s="35"/>
      <c r="V1744" s="35"/>
      <c r="W1744" s="35"/>
      <c r="X1744" s="35"/>
      <c r="Y1744" s="52"/>
      <c r="Z1744" s="52"/>
      <c r="AA1744" s="52"/>
      <c r="AB1744" s="52"/>
      <c r="AC1744" s="52"/>
      <c r="AD1744" s="52"/>
      <c r="AE1744" s="52"/>
      <c r="AF1744" s="52"/>
      <c r="AG1744" s="52" t="s">
        <v>358</v>
      </c>
      <c r="AH1744" s="52">
        <v>0</v>
      </c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  <c r="AT1744" s="52"/>
      <c r="AU1744" s="52"/>
      <c r="AV1744" s="52"/>
      <c r="AW1744" s="52"/>
      <c r="AX1744" s="52"/>
      <c r="AY1744" s="52"/>
      <c r="AZ1744" s="52"/>
      <c r="BA1744" s="52"/>
      <c r="BB1744" s="52"/>
      <c r="BC1744" s="52"/>
      <c r="BD1744" s="52"/>
      <c r="BE1744" s="52"/>
      <c r="BF1744" s="52"/>
      <c r="BG1744" s="52"/>
      <c r="BH1744" s="52"/>
    </row>
    <row r="1745" spans="1:60" outlineLevel="1" x14ac:dyDescent="0.2">
      <c r="A1745" s="31"/>
      <c r="B1745" s="32"/>
      <c r="C1745" s="230" t="s">
        <v>1540</v>
      </c>
      <c r="D1745" s="33"/>
      <c r="E1745" s="34">
        <v>110</v>
      </c>
      <c r="F1745" s="35"/>
      <c r="G1745" s="35"/>
      <c r="H1745" s="35"/>
      <c r="I1745" s="35"/>
      <c r="J1745" s="35"/>
      <c r="K1745" s="35"/>
      <c r="L1745" s="35"/>
      <c r="M1745" s="35"/>
      <c r="N1745" s="35"/>
      <c r="O1745" s="35"/>
      <c r="P1745" s="35"/>
      <c r="Q1745" s="35"/>
      <c r="R1745" s="35"/>
      <c r="S1745" s="35"/>
      <c r="T1745" s="35"/>
      <c r="U1745" s="35"/>
      <c r="V1745" s="35"/>
      <c r="W1745" s="35"/>
      <c r="X1745" s="35"/>
      <c r="Y1745" s="52"/>
      <c r="Z1745" s="52"/>
      <c r="AA1745" s="52"/>
      <c r="AB1745" s="52"/>
      <c r="AC1745" s="52"/>
      <c r="AD1745" s="52"/>
      <c r="AE1745" s="52"/>
      <c r="AF1745" s="52"/>
      <c r="AG1745" s="52" t="s">
        <v>358</v>
      </c>
      <c r="AH1745" s="52">
        <v>0</v>
      </c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  <c r="AT1745" s="52"/>
      <c r="AU1745" s="52"/>
      <c r="AV1745" s="52"/>
      <c r="AW1745" s="52"/>
      <c r="AX1745" s="52"/>
      <c r="AY1745" s="52"/>
      <c r="AZ1745" s="52"/>
      <c r="BA1745" s="52"/>
      <c r="BB1745" s="52"/>
      <c r="BC1745" s="52"/>
      <c r="BD1745" s="52"/>
      <c r="BE1745" s="52"/>
      <c r="BF1745" s="52"/>
      <c r="BG1745" s="52"/>
      <c r="BH1745" s="52"/>
    </row>
    <row r="1746" spans="1:60" outlineLevel="1" x14ac:dyDescent="0.2">
      <c r="A1746" s="31"/>
      <c r="B1746" s="32"/>
      <c r="C1746" s="231" t="s">
        <v>1537</v>
      </c>
      <c r="D1746" s="77"/>
      <c r="E1746" s="78">
        <v>7.7</v>
      </c>
      <c r="F1746" s="35"/>
      <c r="G1746" s="35"/>
      <c r="H1746" s="35"/>
      <c r="I1746" s="35"/>
      <c r="J1746" s="35"/>
      <c r="K1746" s="35"/>
      <c r="L1746" s="35"/>
      <c r="M1746" s="35"/>
      <c r="N1746" s="35"/>
      <c r="O1746" s="35"/>
      <c r="P1746" s="35"/>
      <c r="Q1746" s="35"/>
      <c r="R1746" s="35"/>
      <c r="S1746" s="35"/>
      <c r="T1746" s="35"/>
      <c r="U1746" s="35"/>
      <c r="V1746" s="35"/>
      <c r="W1746" s="35"/>
      <c r="X1746" s="35"/>
      <c r="Y1746" s="52"/>
      <c r="Z1746" s="52"/>
      <c r="AA1746" s="52"/>
      <c r="AB1746" s="52"/>
      <c r="AC1746" s="52"/>
      <c r="AD1746" s="52"/>
      <c r="AE1746" s="52"/>
      <c r="AF1746" s="52"/>
      <c r="AG1746" s="52" t="s">
        <v>358</v>
      </c>
      <c r="AH1746" s="52">
        <v>4</v>
      </c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  <c r="AT1746" s="52"/>
      <c r="AU1746" s="52"/>
      <c r="AV1746" s="52"/>
      <c r="AW1746" s="52"/>
      <c r="AX1746" s="52"/>
      <c r="AY1746" s="52"/>
      <c r="AZ1746" s="52"/>
      <c r="BA1746" s="52"/>
      <c r="BB1746" s="52"/>
      <c r="BC1746" s="52"/>
      <c r="BD1746" s="52"/>
      <c r="BE1746" s="52"/>
      <c r="BF1746" s="52"/>
      <c r="BG1746" s="52"/>
      <c r="BH1746" s="52"/>
    </row>
    <row r="1747" spans="1:60" ht="22.5" outlineLevel="1" x14ac:dyDescent="0.2">
      <c r="A1747" s="24">
        <v>198</v>
      </c>
      <c r="B1747" s="25" t="s">
        <v>1541</v>
      </c>
      <c r="C1747" s="26" t="s">
        <v>1542</v>
      </c>
      <c r="D1747" s="27" t="s">
        <v>425</v>
      </c>
      <c r="E1747" s="28">
        <v>405.30466000000001</v>
      </c>
      <c r="F1747" s="29"/>
      <c r="G1747" s="30">
        <f>ROUND(E1747*F1747,2)</f>
        <v>0</v>
      </c>
      <c r="H1747" s="29"/>
      <c r="I1747" s="30">
        <f>ROUND(E1747*H1747,2)</f>
        <v>0</v>
      </c>
      <c r="J1747" s="29"/>
      <c r="K1747" s="30">
        <f>ROUND(E1747*J1747,2)</f>
        <v>0</v>
      </c>
      <c r="L1747" s="30">
        <v>21</v>
      </c>
      <c r="M1747" s="30">
        <f>G1747*(1+L1747/100)</f>
        <v>0</v>
      </c>
      <c r="N1747" s="30">
        <v>4.4999999999999999E-4</v>
      </c>
      <c r="O1747" s="30">
        <f>ROUND(E1747*N1747,2)</f>
        <v>0.18</v>
      </c>
      <c r="P1747" s="30">
        <v>0</v>
      </c>
      <c r="Q1747" s="30">
        <f>ROUND(E1747*P1747,2)</f>
        <v>0</v>
      </c>
      <c r="R1747" s="30" t="s">
        <v>489</v>
      </c>
      <c r="S1747" s="30" t="s">
        <v>329</v>
      </c>
      <c r="T1747" s="49" t="s">
        <v>330</v>
      </c>
      <c r="U1747" s="35">
        <v>0</v>
      </c>
      <c r="V1747" s="35">
        <f>ROUND(E1747*U1747,2)</f>
        <v>0</v>
      </c>
      <c r="W1747" s="35"/>
      <c r="X1747" s="50"/>
      <c r="Y1747" s="52"/>
      <c r="Z1747" s="52"/>
      <c r="AA1747" s="52"/>
      <c r="AB1747" s="52"/>
      <c r="AC1747" s="52"/>
      <c r="AD1747" s="52"/>
      <c r="AE1747" s="52"/>
      <c r="AF1747" s="52"/>
      <c r="AG1747" s="52" t="s">
        <v>490</v>
      </c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  <c r="AT1747" s="52"/>
      <c r="AU1747" s="52"/>
      <c r="AV1747" s="52"/>
      <c r="AW1747" s="52"/>
      <c r="AX1747" s="52"/>
      <c r="AY1747" s="52"/>
      <c r="AZ1747" s="52"/>
      <c r="BA1747" s="52"/>
      <c r="BB1747" s="52"/>
      <c r="BC1747" s="52"/>
      <c r="BD1747" s="52"/>
      <c r="BE1747" s="52"/>
      <c r="BF1747" s="52"/>
      <c r="BG1747" s="52"/>
      <c r="BH1747" s="52"/>
    </row>
    <row r="1748" spans="1:60" outlineLevel="1" x14ac:dyDescent="0.2">
      <c r="A1748" s="31"/>
      <c r="B1748" s="32"/>
      <c r="C1748" s="230" t="s">
        <v>512</v>
      </c>
      <c r="D1748" s="33"/>
      <c r="E1748" s="34"/>
      <c r="F1748" s="35"/>
      <c r="G1748" s="35"/>
      <c r="H1748" s="35"/>
      <c r="I1748" s="35"/>
      <c r="J1748" s="35"/>
      <c r="K1748" s="35"/>
      <c r="L1748" s="35"/>
      <c r="M1748" s="35"/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52"/>
      <c r="Z1748" s="52"/>
      <c r="AA1748" s="52"/>
      <c r="AB1748" s="52"/>
      <c r="AC1748" s="52"/>
      <c r="AD1748" s="52"/>
      <c r="AE1748" s="52"/>
      <c r="AF1748" s="52"/>
      <c r="AG1748" s="52" t="s">
        <v>358</v>
      </c>
      <c r="AH1748" s="52">
        <v>0</v>
      </c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  <c r="AT1748" s="52"/>
      <c r="AU1748" s="52"/>
      <c r="AV1748" s="52"/>
      <c r="AW1748" s="52"/>
      <c r="AX1748" s="52"/>
      <c r="AY1748" s="52"/>
      <c r="AZ1748" s="52"/>
      <c r="BA1748" s="52"/>
      <c r="BB1748" s="52"/>
      <c r="BC1748" s="52"/>
      <c r="BD1748" s="52"/>
      <c r="BE1748" s="52"/>
      <c r="BF1748" s="52"/>
      <c r="BG1748" s="52"/>
      <c r="BH1748" s="52"/>
    </row>
    <row r="1749" spans="1:60" outlineLevel="1" x14ac:dyDescent="0.2">
      <c r="A1749" s="31"/>
      <c r="B1749" s="32"/>
      <c r="C1749" s="230" t="s">
        <v>1543</v>
      </c>
      <c r="D1749" s="33"/>
      <c r="E1749" s="34">
        <v>378.7894</v>
      </c>
      <c r="F1749" s="35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52"/>
      <c r="Z1749" s="52"/>
      <c r="AA1749" s="52"/>
      <c r="AB1749" s="52"/>
      <c r="AC1749" s="52"/>
      <c r="AD1749" s="52"/>
      <c r="AE1749" s="52"/>
      <c r="AF1749" s="52"/>
      <c r="AG1749" s="52" t="s">
        <v>358</v>
      </c>
      <c r="AH1749" s="52">
        <v>5</v>
      </c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  <c r="AT1749" s="52"/>
      <c r="AU1749" s="52"/>
      <c r="AV1749" s="52"/>
      <c r="AW1749" s="52"/>
      <c r="AX1749" s="52"/>
      <c r="AY1749" s="52"/>
      <c r="AZ1749" s="52"/>
      <c r="BA1749" s="52"/>
      <c r="BB1749" s="52"/>
      <c r="BC1749" s="52"/>
      <c r="BD1749" s="52"/>
      <c r="BE1749" s="52"/>
      <c r="BF1749" s="52"/>
      <c r="BG1749" s="52"/>
      <c r="BH1749" s="52"/>
    </row>
    <row r="1750" spans="1:60" outlineLevel="1" x14ac:dyDescent="0.2">
      <c r="A1750" s="31"/>
      <c r="B1750" s="32"/>
      <c r="C1750" s="231" t="s">
        <v>1537</v>
      </c>
      <c r="D1750" s="77"/>
      <c r="E1750" s="78">
        <v>26.515260000000001</v>
      </c>
      <c r="F1750" s="35"/>
      <c r="G1750" s="35"/>
      <c r="H1750" s="35"/>
      <c r="I1750" s="35"/>
      <c r="J1750" s="35"/>
      <c r="K1750" s="35"/>
      <c r="L1750" s="35"/>
      <c r="M1750" s="35"/>
      <c r="N1750" s="35"/>
      <c r="O1750" s="35"/>
      <c r="P1750" s="35"/>
      <c r="Q1750" s="35"/>
      <c r="R1750" s="35"/>
      <c r="S1750" s="35"/>
      <c r="T1750" s="35"/>
      <c r="U1750" s="35"/>
      <c r="V1750" s="35"/>
      <c r="W1750" s="35"/>
      <c r="X1750" s="35"/>
      <c r="Y1750" s="52"/>
      <c r="Z1750" s="52"/>
      <c r="AA1750" s="52"/>
      <c r="AB1750" s="52"/>
      <c r="AC1750" s="52"/>
      <c r="AD1750" s="52"/>
      <c r="AE1750" s="52"/>
      <c r="AF1750" s="52"/>
      <c r="AG1750" s="52" t="s">
        <v>358</v>
      </c>
      <c r="AH1750" s="52">
        <v>4</v>
      </c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  <c r="AT1750" s="52"/>
      <c r="AU1750" s="52"/>
      <c r="AV1750" s="52"/>
      <c r="AW1750" s="52"/>
      <c r="AX1750" s="52"/>
      <c r="AY1750" s="52"/>
      <c r="AZ1750" s="52"/>
      <c r="BA1750" s="52"/>
      <c r="BB1750" s="52"/>
      <c r="BC1750" s="52"/>
      <c r="BD1750" s="52"/>
      <c r="BE1750" s="52"/>
      <c r="BF1750" s="52"/>
      <c r="BG1750" s="52"/>
      <c r="BH1750" s="52"/>
    </row>
    <row r="1751" spans="1:60" outlineLevel="1" x14ac:dyDescent="0.2">
      <c r="A1751" s="31">
        <v>199</v>
      </c>
      <c r="B1751" s="32" t="s">
        <v>1544</v>
      </c>
      <c r="C1751" s="80" t="s">
        <v>1545</v>
      </c>
      <c r="D1751" s="81" t="s">
        <v>25</v>
      </c>
      <c r="E1751" s="82"/>
      <c r="F1751" s="83"/>
      <c r="G1751" s="35">
        <f>ROUND(E1751*F1751,2)</f>
        <v>0</v>
      </c>
      <c r="H1751" s="83"/>
      <c r="I1751" s="35">
        <f>ROUND(E1751*H1751,2)</f>
        <v>0</v>
      </c>
      <c r="J1751" s="83"/>
      <c r="K1751" s="35">
        <f>ROUND(E1751*J1751,2)</f>
        <v>0</v>
      </c>
      <c r="L1751" s="35">
        <v>21</v>
      </c>
      <c r="M1751" s="35">
        <f>G1751*(1+L1751/100)</f>
        <v>0</v>
      </c>
      <c r="N1751" s="35">
        <v>0</v>
      </c>
      <c r="O1751" s="35">
        <f>ROUND(E1751*N1751,2)</f>
        <v>0</v>
      </c>
      <c r="P1751" s="35">
        <v>0</v>
      </c>
      <c r="Q1751" s="35">
        <f>ROUND(E1751*P1751,2)</f>
        <v>0</v>
      </c>
      <c r="R1751" s="35" t="s">
        <v>1515</v>
      </c>
      <c r="S1751" s="35" t="s">
        <v>329</v>
      </c>
      <c r="T1751" s="35" t="s">
        <v>330</v>
      </c>
      <c r="U1751" s="35">
        <v>0</v>
      </c>
      <c r="V1751" s="35">
        <f>ROUND(E1751*U1751,2)</f>
        <v>0</v>
      </c>
      <c r="W1751" s="35"/>
      <c r="X1751" s="35"/>
      <c r="Y1751" s="52"/>
      <c r="Z1751" s="52"/>
      <c r="AA1751" s="52"/>
      <c r="AB1751" s="52"/>
      <c r="AC1751" s="52"/>
      <c r="AD1751" s="52"/>
      <c r="AE1751" s="52"/>
      <c r="AF1751" s="52"/>
      <c r="AG1751" s="52" t="s">
        <v>922</v>
      </c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  <c r="AT1751" s="52"/>
      <c r="AU1751" s="52"/>
      <c r="AV1751" s="52"/>
      <c r="AW1751" s="52"/>
      <c r="AX1751" s="52"/>
      <c r="AY1751" s="52"/>
      <c r="AZ1751" s="52"/>
      <c r="BA1751" s="52"/>
      <c r="BB1751" s="52"/>
      <c r="BC1751" s="52"/>
      <c r="BD1751" s="52"/>
      <c r="BE1751" s="52"/>
      <c r="BF1751" s="52"/>
      <c r="BG1751" s="52"/>
      <c r="BH1751" s="52"/>
    </row>
    <row r="1752" spans="1:60" outlineLevel="1" x14ac:dyDescent="0.2">
      <c r="A1752" s="31"/>
      <c r="B1752" s="32"/>
      <c r="C1752" s="290" t="s">
        <v>1003</v>
      </c>
      <c r="D1752" s="291"/>
      <c r="E1752" s="291"/>
      <c r="F1752" s="291"/>
      <c r="G1752" s="291"/>
      <c r="H1752" s="35"/>
      <c r="I1752" s="35"/>
      <c r="J1752" s="35"/>
      <c r="K1752" s="35"/>
      <c r="L1752" s="35"/>
      <c r="M1752" s="35"/>
      <c r="N1752" s="35"/>
      <c r="O1752" s="35"/>
      <c r="P1752" s="35"/>
      <c r="Q1752" s="35"/>
      <c r="R1752" s="35"/>
      <c r="S1752" s="35"/>
      <c r="T1752" s="35"/>
      <c r="U1752" s="35"/>
      <c r="V1752" s="35"/>
      <c r="W1752" s="35"/>
      <c r="X1752" s="35"/>
      <c r="Y1752" s="52"/>
      <c r="Z1752" s="52"/>
      <c r="AA1752" s="52"/>
      <c r="AB1752" s="52"/>
      <c r="AC1752" s="52"/>
      <c r="AD1752" s="52"/>
      <c r="AE1752" s="52"/>
      <c r="AF1752" s="52"/>
      <c r="AG1752" s="52" t="s">
        <v>356</v>
      </c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  <c r="AT1752" s="52"/>
      <c r="AU1752" s="52"/>
      <c r="AV1752" s="52"/>
      <c r="AW1752" s="52"/>
      <c r="AX1752" s="52"/>
      <c r="AY1752" s="52"/>
      <c r="AZ1752" s="52"/>
      <c r="BA1752" s="52"/>
      <c r="BB1752" s="52"/>
      <c r="BC1752" s="52"/>
      <c r="BD1752" s="52"/>
      <c r="BE1752" s="52"/>
      <c r="BF1752" s="52"/>
      <c r="BG1752" s="52"/>
      <c r="BH1752" s="52"/>
    </row>
    <row r="1753" spans="1:60" x14ac:dyDescent="0.2">
      <c r="A1753" s="18" t="s">
        <v>324</v>
      </c>
      <c r="B1753" s="19" t="s">
        <v>174</v>
      </c>
      <c r="C1753" s="20" t="s">
        <v>175</v>
      </c>
      <c r="D1753" s="21"/>
      <c r="E1753" s="22"/>
      <c r="F1753" s="23"/>
      <c r="G1753" s="23">
        <f>SUMIF(AG1754:AG1829,"&lt;&gt;NOR",G1754:G1829)</f>
        <v>0</v>
      </c>
      <c r="H1753" s="23"/>
      <c r="I1753" s="23">
        <f>SUM(I1754:I1829)</f>
        <v>0</v>
      </c>
      <c r="J1753" s="23"/>
      <c r="K1753" s="23">
        <f>SUM(K1754:K1829)</f>
        <v>0</v>
      </c>
      <c r="L1753" s="23"/>
      <c r="M1753" s="23">
        <f>SUM(M1754:M1829)</f>
        <v>0</v>
      </c>
      <c r="N1753" s="23"/>
      <c r="O1753" s="23">
        <f>SUM(O1754:O1829)</f>
        <v>14.21</v>
      </c>
      <c r="P1753" s="23"/>
      <c r="Q1753" s="23">
        <f>SUM(Q1754:Q1829)</f>
        <v>0</v>
      </c>
      <c r="R1753" s="23"/>
      <c r="S1753" s="23"/>
      <c r="T1753" s="46"/>
      <c r="U1753" s="47"/>
      <c r="V1753" s="47">
        <f>SUM(V1754:V1829)</f>
        <v>325.22999999999996</v>
      </c>
      <c r="W1753" s="47"/>
      <c r="X1753" s="46"/>
      <c r="AG1753" t="s">
        <v>325</v>
      </c>
    </row>
    <row r="1754" spans="1:60" outlineLevel="1" x14ac:dyDescent="0.2">
      <c r="A1754" s="72">
        <v>200</v>
      </c>
      <c r="B1754" s="73" t="s">
        <v>1546</v>
      </c>
      <c r="C1754" s="74" t="s">
        <v>1547</v>
      </c>
      <c r="D1754" s="27" t="s">
        <v>456</v>
      </c>
      <c r="E1754" s="28">
        <v>387.40199999999999</v>
      </c>
      <c r="F1754" s="29"/>
      <c r="G1754" s="30">
        <f>ROUND(E1754*F1754,2)</f>
        <v>0</v>
      </c>
      <c r="H1754" s="29"/>
      <c r="I1754" s="30">
        <f>ROUND(E1754*H1754,2)</f>
        <v>0</v>
      </c>
      <c r="J1754" s="29"/>
      <c r="K1754" s="30">
        <f>ROUND(E1754*J1754,2)</f>
        <v>0</v>
      </c>
      <c r="L1754" s="30">
        <v>21</v>
      </c>
      <c r="M1754" s="30">
        <f>G1754*(1+L1754/100)</f>
        <v>0</v>
      </c>
      <c r="N1754" s="30">
        <v>2.0000000000000002E-5</v>
      </c>
      <c r="O1754" s="30">
        <f>ROUND(E1754*N1754,2)</f>
        <v>0.01</v>
      </c>
      <c r="P1754" s="30">
        <v>0</v>
      </c>
      <c r="Q1754" s="30">
        <f>ROUND(E1754*P1754,2)</f>
        <v>0</v>
      </c>
      <c r="R1754" s="30" t="s">
        <v>1548</v>
      </c>
      <c r="S1754" s="30" t="s">
        <v>329</v>
      </c>
      <c r="T1754" s="49" t="s">
        <v>330</v>
      </c>
      <c r="U1754" s="35">
        <v>7.2599999999999998E-2</v>
      </c>
      <c r="V1754" s="35">
        <f>ROUND(E1754*U1754,2)</f>
        <v>28.13</v>
      </c>
      <c r="W1754" s="35"/>
      <c r="X1754" s="49"/>
      <c r="Y1754" s="52"/>
      <c r="Z1754" s="52"/>
      <c r="AA1754" s="52"/>
      <c r="AB1754" s="52"/>
      <c r="AC1754" s="52"/>
      <c r="AD1754" s="52"/>
      <c r="AE1754" s="52"/>
      <c r="AF1754" s="52"/>
      <c r="AG1754" s="52" t="s">
        <v>354</v>
      </c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  <c r="AT1754" s="52"/>
      <c r="AU1754" s="52"/>
      <c r="AV1754" s="52"/>
      <c r="AW1754" s="52"/>
      <c r="AX1754" s="52"/>
      <c r="AY1754" s="52"/>
      <c r="AZ1754" s="52"/>
      <c r="BA1754" s="52"/>
      <c r="BB1754" s="52"/>
      <c r="BC1754" s="52"/>
      <c r="BD1754" s="52"/>
      <c r="BE1754" s="52"/>
      <c r="BF1754" s="52"/>
      <c r="BG1754" s="52"/>
      <c r="BH1754" s="52"/>
    </row>
    <row r="1755" spans="1:60" outlineLevel="1" x14ac:dyDescent="0.2">
      <c r="A1755" s="31"/>
      <c r="B1755" s="32"/>
      <c r="C1755" s="230" t="s">
        <v>512</v>
      </c>
      <c r="D1755" s="33"/>
      <c r="E1755" s="34"/>
      <c r="F1755" s="35"/>
      <c r="G1755" s="35"/>
      <c r="H1755" s="35"/>
      <c r="I1755" s="35"/>
      <c r="J1755" s="35"/>
      <c r="K1755" s="35"/>
      <c r="L1755" s="35"/>
      <c r="M1755" s="35"/>
      <c r="N1755" s="35"/>
      <c r="O1755" s="35"/>
      <c r="P1755" s="35"/>
      <c r="Q1755" s="35"/>
      <c r="R1755" s="35"/>
      <c r="S1755" s="35"/>
      <c r="T1755" s="35"/>
      <c r="U1755" s="35"/>
      <c r="V1755" s="35"/>
      <c r="W1755" s="35"/>
      <c r="X1755" s="35"/>
      <c r="Y1755" s="52"/>
      <c r="Z1755" s="52"/>
      <c r="AA1755" s="52"/>
      <c r="AB1755" s="52"/>
      <c r="AC1755" s="52"/>
      <c r="AD1755" s="52"/>
      <c r="AE1755" s="52"/>
      <c r="AF1755" s="52"/>
      <c r="AG1755" s="52" t="s">
        <v>358</v>
      </c>
      <c r="AH1755" s="52">
        <v>0</v>
      </c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  <c r="AT1755" s="52"/>
      <c r="AU1755" s="52"/>
      <c r="AV1755" s="52"/>
      <c r="AW1755" s="52"/>
      <c r="AX1755" s="52"/>
      <c r="AY1755" s="52"/>
      <c r="AZ1755" s="52"/>
      <c r="BA1755" s="52"/>
      <c r="BB1755" s="52"/>
      <c r="BC1755" s="52"/>
      <c r="BD1755" s="52"/>
      <c r="BE1755" s="52"/>
      <c r="BF1755" s="52"/>
      <c r="BG1755" s="52"/>
      <c r="BH1755" s="52"/>
    </row>
    <row r="1756" spans="1:60" outlineLevel="1" x14ac:dyDescent="0.2">
      <c r="A1756" s="31"/>
      <c r="B1756" s="32"/>
      <c r="C1756" s="230" t="s">
        <v>1549</v>
      </c>
      <c r="D1756" s="33"/>
      <c r="E1756" s="34">
        <v>115.765</v>
      </c>
      <c r="F1756" s="35"/>
      <c r="G1756" s="35"/>
      <c r="H1756" s="35"/>
      <c r="I1756" s="35"/>
      <c r="J1756" s="35"/>
      <c r="K1756" s="35"/>
      <c r="L1756" s="35"/>
      <c r="M1756" s="35"/>
      <c r="N1756" s="35"/>
      <c r="O1756" s="35"/>
      <c r="P1756" s="35"/>
      <c r="Q1756" s="35"/>
      <c r="R1756" s="35"/>
      <c r="S1756" s="35"/>
      <c r="T1756" s="35"/>
      <c r="U1756" s="35"/>
      <c r="V1756" s="35"/>
      <c r="W1756" s="35"/>
      <c r="X1756" s="35"/>
      <c r="Y1756" s="52"/>
      <c r="Z1756" s="52"/>
      <c r="AA1756" s="52"/>
      <c r="AB1756" s="52"/>
      <c r="AC1756" s="52"/>
      <c r="AD1756" s="52"/>
      <c r="AE1756" s="52"/>
      <c r="AF1756" s="52"/>
      <c r="AG1756" s="52" t="s">
        <v>358</v>
      </c>
      <c r="AH1756" s="52">
        <v>0</v>
      </c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  <c r="AT1756" s="52"/>
      <c r="AU1756" s="52"/>
      <c r="AV1756" s="52"/>
      <c r="AW1756" s="52"/>
      <c r="AX1756" s="52"/>
      <c r="AY1756" s="52"/>
      <c r="AZ1756" s="52"/>
      <c r="BA1756" s="52"/>
      <c r="BB1756" s="52"/>
      <c r="BC1756" s="52"/>
      <c r="BD1756" s="52"/>
      <c r="BE1756" s="52"/>
      <c r="BF1756" s="52"/>
      <c r="BG1756" s="52"/>
      <c r="BH1756" s="52"/>
    </row>
    <row r="1757" spans="1:60" outlineLevel="1" x14ac:dyDescent="0.2">
      <c r="A1757" s="31"/>
      <c r="B1757" s="32"/>
      <c r="C1757" s="230" t="s">
        <v>1550</v>
      </c>
      <c r="D1757" s="33"/>
      <c r="E1757" s="34">
        <v>19.5</v>
      </c>
      <c r="F1757" s="35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52"/>
      <c r="Z1757" s="52"/>
      <c r="AA1757" s="52"/>
      <c r="AB1757" s="52"/>
      <c r="AC1757" s="52"/>
      <c r="AD1757" s="52"/>
      <c r="AE1757" s="52"/>
      <c r="AF1757" s="52"/>
      <c r="AG1757" s="52" t="s">
        <v>358</v>
      </c>
      <c r="AH1757" s="52">
        <v>0</v>
      </c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  <c r="AT1757" s="52"/>
      <c r="AU1757" s="52"/>
      <c r="AV1757" s="52"/>
      <c r="AW1757" s="52"/>
      <c r="AX1757" s="52"/>
      <c r="AY1757" s="52"/>
      <c r="AZ1757" s="52"/>
      <c r="BA1757" s="52"/>
      <c r="BB1757" s="52"/>
      <c r="BC1757" s="52"/>
      <c r="BD1757" s="52"/>
      <c r="BE1757" s="52"/>
      <c r="BF1757" s="52"/>
      <c r="BG1757" s="52"/>
      <c r="BH1757" s="52"/>
    </row>
    <row r="1758" spans="1:60" outlineLevel="1" x14ac:dyDescent="0.2">
      <c r="A1758" s="31"/>
      <c r="B1758" s="32"/>
      <c r="C1758" s="230" t="s">
        <v>1551</v>
      </c>
      <c r="D1758" s="33"/>
      <c r="E1758" s="34">
        <v>17.489999999999998</v>
      </c>
      <c r="F1758" s="35"/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52"/>
      <c r="Z1758" s="52"/>
      <c r="AA1758" s="52"/>
      <c r="AB1758" s="52"/>
      <c r="AC1758" s="52"/>
      <c r="AD1758" s="52"/>
      <c r="AE1758" s="52"/>
      <c r="AF1758" s="52"/>
      <c r="AG1758" s="52" t="s">
        <v>358</v>
      </c>
      <c r="AH1758" s="52">
        <v>0</v>
      </c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  <c r="AT1758" s="52"/>
      <c r="AU1758" s="52"/>
      <c r="AV1758" s="52"/>
      <c r="AW1758" s="52"/>
      <c r="AX1758" s="52"/>
      <c r="AY1758" s="52"/>
      <c r="AZ1758" s="52"/>
      <c r="BA1758" s="52"/>
      <c r="BB1758" s="52"/>
      <c r="BC1758" s="52"/>
      <c r="BD1758" s="52"/>
      <c r="BE1758" s="52"/>
      <c r="BF1758" s="52"/>
      <c r="BG1758" s="52"/>
      <c r="BH1758" s="52"/>
    </row>
    <row r="1759" spans="1:60" outlineLevel="1" x14ac:dyDescent="0.2">
      <c r="A1759" s="31"/>
      <c r="B1759" s="32"/>
      <c r="C1759" s="230" t="s">
        <v>1552</v>
      </c>
      <c r="D1759" s="33"/>
      <c r="E1759" s="34">
        <v>25.8</v>
      </c>
      <c r="F1759" s="35"/>
      <c r="G1759" s="35"/>
      <c r="H1759" s="35"/>
      <c r="I1759" s="35"/>
      <c r="J1759" s="35"/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52"/>
      <c r="Z1759" s="52"/>
      <c r="AA1759" s="52"/>
      <c r="AB1759" s="52"/>
      <c r="AC1759" s="52"/>
      <c r="AD1759" s="52"/>
      <c r="AE1759" s="52"/>
      <c r="AF1759" s="52"/>
      <c r="AG1759" s="52" t="s">
        <v>358</v>
      </c>
      <c r="AH1759" s="52">
        <v>0</v>
      </c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  <c r="AT1759" s="52"/>
      <c r="AU1759" s="52"/>
      <c r="AV1759" s="52"/>
      <c r="AW1759" s="52"/>
      <c r="AX1759" s="52"/>
      <c r="AY1759" s="52"/>
      <c r="AZ1759" s="52"/>
      <c r="BA1759" s="52"/>
      <c r="BB1759" s="52"/>
      <c r="BC1759" s="52"/>
      <c r="BD1759" s="52"/>
      <c r="BE1759" s="52"/>
      <c r="BF1759" s="52"/>
      <c r="BG1759" s="52"/>
      <c r="BH1759" s="52"/>
    </row>
    <row r="1760" spans="1:60" outlineLevel="1" x14ac:dyDescent="0.2">
      <c r="A1760" s="31"/>
      <c r="B1760" s="32"/>
      <c r="C1760" s="230" t="s">
        <v>1553</v>
      </c>
      <c r="D1760" s="33"/>
      <c r="E1760" s="34">
        <v>20.2</v>
      </c>
      <c r="F1760" s="35"/>
      <c r="G1760" s="35"/>
      <c r="H1760" s="35"/>
      <c r="I1760" s="35"/>
      <c r="J1760" s="35"/>
      <c r="K1760" s="35"/>
      <c r="L1760" s="35"/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52"/>
      <c r="Z1760" s="52"/>
      <c r="AA1760" s="52"/>
      <c r="AB1760" s="52"/>
      <c r="AC1760" s="52"/>
      <c r="AD1760" s="52"/>
      <c r="AE1760" s="52"/>
      <c r="AF1760" s="52"/>
      <c r="AG1760" s="52" t="s">
        <v>358</v>
      </c>
      <c r="AH1760" s="52">
        <v>0</v>
      </c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  <c r="AT1760" s="52"/>
      <c r="AU1760" s="52"/>
      <c r="AV1760" s="52"/>
      <c r="AW1760" s="52"/>
      <c r="AX1760" s="52"/>
      <c r="AY1760" s="52"/>
      <c r="AZ1760" s="52"/>
      <c r="BA1760" s="52"/>
      <c r="BB1760" s="52"/>
      <c r="BC1760" s="52"/>
      <c r="BD1760" s="52"/>
      <c r="BE1760" s="52"/>
      <c r="BF1760" s="52"/>
      <c r="BG1760" s="52"/>
      <c r="BH1760" s="52"/>
    </row>
    <row r="1761" spans="1:60" outlineLevel="1" x14ac:dyDescent="0.2">
      <c r="A1761" s="31"/>
      <c r="B1761" s="32"/>
      <c r="C1761" s="230" t="s">
        <v>1554</v>
      </c>
      <c r="D1761" s="33"/>
      <c r="E1761" s="34">
        <v>39.046999999999997</v>
      </c>
      <c r="F1761" s="35"/>
      <c r="G1761" s="35"/>
      <c r="H1761" s="35"/>
      <c r="I1761" s="35"/>
      <c r="J1761" s="35"/>
      <c r="K1761" s="35"/>
      <c r="L1761" s="35"/>
      <c r="M1761" s="35"/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52"/>
      <c r="Z1761" s="52"/>
      <c r="AA1761" s="52"/>
      <c r="AB1761" s="52"/>
      <c r="AC1761" s="52"/>
      <c r="AD1761" s="52"/>
      <c r="AE1761" s="52"/>
      <c r="AF1761" s="52"/>
      <c r="AG1761" s="52" t="s">
        <v>358</v>
      </c>
      <c r="AH1761" s="52">
        <v>0</v>
      </c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  <c r="AT1761" s="52"/>
      <c r="AU1761" s="52"/>
      <c r="AV1761" s="52"/>
      <c r="AW1761" s="52"/>
      <c r="AX1761" s="52"/>
      <c r="AY1761" s="52"/>
      <c r="AZ1761" s="52"/>
      <c r="BA1761" s="52"/>
      <c r="BB1761" s="52"/>
      <c r="BC1761" s="52"/>
      <c r="BD1761" s="52"/>
      <c r="BE1761" s="52"/>
      <c r="BF1761" s="52"/>
      <c r="BG1761" s="52"/>
      <c r="BH1761" s="52"/>
    </row>
    <row r="1762" spans="1:60" outlineLevel="1" x14ac:dyDescent="0.2">
      <c r="A1762" s="31"/>
      <c r="B1762" s="32"/>
      <c r="C1762" s="230" t="s">
        <v>1555</v>
      </c>
      <c r="D1762" s="33"/>
      <c r="E1762" s="34">
        <v>30.3</v>
      </c>
      <c r="F1762" s="35"/>
      <c r="G1762" s="35"/>
      <c r="H1762" s="35"/>
      <c r="I1762" s="35"/>
      <c r="J1762" s="35"/>
      <c r="K1762" s="35"/>
      <c r="L1762" s="35"/>
      <c r="M1762" s="35"/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52"/>
      <c r="Z1762" s="52"/>
      <c r="AA1762" s="52"/>
      <c r="AB1762" s="52"/>
      <c r="AC1762" s="52"/>
      <c r="AD1762" s="52"/>
      <c r="AE1762" s="52"/>
      <c r="AF1762" s="52"/>
      <c r="AG1762" s="52" t="s">
        <v>358</v>
      </c>
      <c r="AH1762" s="52">
        <v>0</v>
      </c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  <c r="AT1762" s="52"/>
      <c r="AU1762" s="52"/>
      <c r="AV1762" s="52"/>
      <c r="AW1762" s="52"/>
      <c r="AX1762" s="52"/>
      <c r="AY1762" s="52"/>
      <c r="AZ1762" s="52"/>
      <c r="BA1762" s="52"/>
      <c r="BB1762" s="52"/>
      <c r="BC1762" s="52"/>
      <c r="BD1762" s="52"/>
      <c r="BE1762" s="52"/>
      <c r="BF1762" s="52"/>
      <c r="BG1762" s="52"/>
      <c r="BH1762" s="52"/>
    </row>
    <row r="1763" spans="1:60" outlineLevel="1" x14ac:dyDescent="0.2">
      <c r="A1763" s="31"/>
      <c r="B1763" s="32"/>
      <c r="C1763" s="230" t="s">
        <v>1556</v>
      </c>
      <c r="D1763" s="33"/>
      <c r="E1763" s="34">
        <v>14.75</v>
      </c>
      <c r="F1763" s="35"/>
      <c r="G1763" s="35"/>
      <c r="H1763" s="35"/>
      <c r="I1763" s="35"/>
      <c r="J1763" s="35"/>
      <c r="K1763" s="35"/>
      <c r="L1763" s="35"/>
      <c r="M1763" s="35"/>
      <c r="N1763" s="35"/>
      <c r="O1763" s="35"/>
      <c r="P1763" s="35"/>
      <c r="Q1763" s="35"/>
      <c r="R1763" s="35"/>
      <c r="S1763" s="35"/>
      <c r="T1763" s="35"/>
      <c r="U1763" s="35"/>
      <c r="V1763" s="35"/>
      <c r="W1763" s="35"/>
      <c r="X1763" s="35"/>
      <c r="Y1763" s="52"/>
      <c r="Z1763" s="52"/>
      <c r="AA1763" s="52"/>
      <c r="AB1763" s="52"/>
      <c r="AC1763" s="52"/>
      <c r="AD1763" s="52"/>
      <c r="AE1763" s="52"/>
      <c r="AF1763" s="52"/>
      <c r="AG1763" s="52" t="s">
        <v>358</v>
      </c>
      <c r="AH1763" s="52">
        <v>0</v>
      </c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  <c r="AT1763" s="52"/>
      <c r="AU1763" s="52"/>
      <c r="AV1763" s="52"/>
      <c r="AW1763" s="52"/>
      <c r="AX1763" s="52"/>
      <c r="AY1763" s="52"/>
      <c r="AZ1763" s="52"/>
      <c r="BA1763" s="52"/>
      <c r="BB1763" s="52"/>
      <c r="BC1763" s="52"/>
      <c r="BD1763" s="52"/>
      <c r="BE1763" s="52"/>
      <c r="BF1763" s="52"/>
      <c r="BG1763" s="52"/>
      <c r="BH1763" s="52"/>
    </row>
    <row r="1764" spans="1:60" outlineLevel="1" x14ac:dyDescent="0.2">
      <c r="A1764" s="31"/>
      <c r="B1764" s="32"/>
      <c r="C1764" s="230" t="s">
        <v>1557</v>
      </c>
      <c r="D1764" s="33"/>
      <c r="E1764" s="34">
        <v>27</v>
      </c>
      <c r="F1764" s="35"/>
      <c r="G1764" s="35"/>
      <c r="H1764" s="35"/>
      <c r="I1764" s="35"/>
      <c r="J1764" s="35"/>
      <c r="K1764" s="35"/>
      <c r="L1764" s="35"/>
      <c r="M1764" s="35"/>
      <c r="N1764" s="35"/>
      <c r="O1764" s="35"/>
      <c r="P1764" s="35"/>
      <c r="Q1764" s="35"/>
      <c r="R1764" s="35"/>
      <c r="S1764" s="35"/>
      <c r="T1764" s="35"/>
      <c r="U1764" s="35"/>
      <c r="V1764" s="35"/>
      <c r="W1764" s="35"/>
      <c r="X1764" s="35"/>
      <c r="Y1764" s="52"/>
      <c r="Z1764" s="52"/>
      <c r="AA1764" s="52"/>
      <c r="AB1764" s="52"/>
      <c r="AC1764" s="52"/>
      <c r="AD1764" s="52"/>
      <c r="AE1764" s="52"/>
      <c r="AF1764" s="52"/>
      <c r="AG1764" s="52" t="s">
        <v>358</v>
      </c>
      <c r="AH1764" s="52">
        <v>0</v>
      </c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  <c r="AT1764" s="52"/>
      <c r="AU1764" s="52"/>
      <c r="AV1764" s="52"/>
      <c r="AW1764" s="52"/>
      <c r="AX1764" s="52"/>
      <c r="AY1764" s="52"/>
      <c r="AZ1764" s="52"/>
      <c r="BA1764" s="52"/>
      <c r="BB1764" s="52"/>
      <c r="BC1764" s="52"/>
      <c r="BD1764" s="52"/>
      <c r="BE1764" s="52"/>
      <c r="BF1764" s="52"/>
      <c r="BG1764" s="52"/>
      <c r="BH1764" s="52"/>
    </row>
    <row r="1765" spans="1:60" outlineLevel="1" x14ac:dyDescent="0.2">
      <c r="A1765" s="31"/>
      <c r="B1765" s="32"/>
      <c r="C1765" s="230" t="s">
        <v>1558</v>
      </c>
      <c r="D1765" s="33"/>
      <c r="E1765" s="34">
        <v>27</v>
      </c>
      <c r="F1765" s="35"/>
      <c r="G1765" s="35"/>
      <c r="H1765" s="35"/>
      <c r="I1765" s="35"/>
      <c r="J1765" s="35"/>
      <c r="K1765" s="35"/>
      <c r="L1765" s="35"/>
      <c r="M1765" s="35"/>
      <c r="N1765" s="35"/>
      <c r="O1765" s="35"/>
      <c r="P1765" s="35"/>
      <c r="Q1765" s="35"/>
      <c r="R1765" s="35"/>
      <c r="S1765" s="35"/>
      <c r="T1765" s="35"/>
      <c r="U1765" s="35"/>
      <c r="V1765" s="35"/>
      <c r="W1765" s="35"/>
      <c r="X1765" s="35"/>
      <c r="Y1765" s="52"/>
      <c r="Z1765" s="52"/>
      <c r="AA1765" s="52"/>
      <c r="AB1765" s="52"/>
      <c r="AC1765" s="52"/>
      <c r="AD1765" s="52"/>
      <c r="AE1765" s="52"/>
      <c r="AF1765" s="52"/>
      <c r="AG1765" s="52" t="s">
        <v>358</v>
      </c>
      <c r="AH1765" s="52">
        <v>0</v>
      </c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  <c r="AT1765" s="52"/>
      <c r="AU1765" s="52"/>
      <c r="AV1765" s="52"/>
      <c r="AW1765" s="52"/>
      <c r="AX1765" s="52"/>
      <c r="AY1765" s="52"/>
      <c r="AZ1765" s="52"/>
      <c r="BA1765" s="52"/>
      <c r="BB1765" s="52"/>
      <c r="BC1765" s="52"/>
      <c r="BD1765" s="52"/>
      <c r="BE1765" s="52"/>
      <c r="BF1765" s="52"/>
      <c r="BG1765" s="52"/>
      <c r="BH1765" s="52"/>
    </row>
    <row r="1766" spans="1:60" outlineLevel="1" x14ac:dyDescent="0.2">
      <c r="A1766" s="31"/>
      <c r="B1766" s="32"/>
      <c r="C1766" s="230" t="s">
        <v>1559</v>
      </c>
      <c r="D1766" s="33"/>
      <c r="E1766" s="34">
        <v>18.8</v>
      </c>
      <c r="F1766" s="35"/>
      <c r="G1766" s="35"/>
      <c r="H1766" s="35"/>
      <c r="I1766" s="35"/>
      <c r="J1766" s="35"/>
      <c r="K1766" s="35"/>
      <c r="L1766" s="35"/>
      <c r="M1766" s="35"/>
      <c r="N1766" s="35"/>
      <c r="O1766" s="35"/>
      <c r="P1766" s="35"/>
      <c r="Q1766" s="35"/>
      <c r="R1766" s="35"/>
      <c r="S1766" s="35"/>
      <c r="T1766" s="35"/>
      <c r="U1766" s="35"/>
      <c r="V1766" s="35"/>
      <c r="W1766" s="35"/>
      <c r="X1766" s="35"/>
      <c r="Y1766" s="52"/>
      <c r="Z1766" s="52"/>
      <c r="AA1766" s="52"/>
      <c r="AB1766" s="52"/>
      <c r="AC1766" s="52"/>
      <c r="AD1766" s="52"/>
      <c r="AE1766" s="52"/>
      <c r="AF1766" s="52"/>
      <c r="AG1766" s="52" t="s">
        <v>358</v>
      </c>
      <c r="AH1766" s="52">
        <v>0</v>
      </c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  <c r="AT1766" s="52"/>
      <c r="AU1766" s="52"/>
      <c r="AV1766" s="52"/>
      <c r="AW1766" s="52"/>
      <c r="AX1766" s="52"/>
      <c r="AY1766" s="52"/>
      <c r="AZ1766" s="52"/>
      <c r="BA1766" s="52"/>
      <c r="BB1766" s="52"/>
      <c r="BC1766" s="52"/>
      <c r="BD1766" s="52"/>
      <c r="BE1766" s="52"/>
      <c r="BF1766" s="52"/>
      <c r="BG1766" s="52"/>
      <c r="BH1766" s="52"/>
    </row>
    <row r="1767" spans="1:60" outlineLevel="1" x14ac:dyDescent="0.2">
      <c r="A1767" s="31"/>
      <c r="B1767" s="32"/>
      <c r="C1767" s="230" t="s">
        <v>1560</v>
      </c>
      <c r="D1767" s="33"/>
      <c r="E1767" s="34">
        <v>31.75</v>
      </c>
      <c r="F1767" s="35"/>
      <c r="G1767" s="35"/>
      <c r="H1767" s="35"/>
      <c r="I1767" s="35"/>
      <c r="J1767" s="35"/>
      <c r="K1767" s="35"/>
      <c r="L1767" s="35"/>
      <c r="M1767" s="35"/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52"/>
      <c r="Z1767" s="52"/>
      <c r="AA1767" s="52"/>
      <c r="AB1767" s="52"/>
      <c r="AC1767" s="52"/>
      <c r="AD1767" s="52"/>
      <c r="AE1767" s="52"/>
      <c r="AF1767" s="52"/>
      <c r="AG1767" s="52" t="s">
        <v>358</v>
      </c>
      <c r="AH1767" s="52">
        <v>0</v>
      </c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  <c r="AT1767" s="52"/>
      <c r="AU1767" s="52"/>
      <c r="AV1767" s="52"/>
      <c r="AW1767" s="52"/>
      <c r="AX1767" s="52"/>
      <c r="AY1767" s="52"/>
      <c r="AZ1767" s="52"/>
      <c r="BA1767" s="52"/>
      <c r="BB1767" s="52"/>
      <c r="BC1767" s="52"/>
      <c r="BD1767" s="52"/>
      <c r="BE1767" s="52"/>
      <c r="BF1767" s="52"/>
      <c r="BG1767" s="52"/>
      <c r="BH1767" s="52"/>
    </row>
    <row r="1768" spans="1:60" ht="22.5" outlineLevel="1" x14ac:dyDescent="0.2">
      <c r="A1768" s="72">
        <v>201</v>
      </c>
      <c r="B1768" s="73" t="s">
        <v>1561</v>
      </c>
      <c r="C1768" s="74" t="s">
        <v>1562</v>
      </c>
      <c r="D1768" s="27" t="s">
        <v>456</v>
      </c>
      <c r="E1768" s="28">
        <v>10.8</v>
      </c>
      <c r="F1768" s="29"/>
      <c r="G1768" s="30">
        <f>ROUND(E1768*F1768,2)</f>
        <v>0</v>
      </c>
      <c r="H1768" s="29"/>
      <c r="I1768" s="30">
        <f>ROUND(E1768*H1768,2)</f>
        <v>0</v>
      </c>
      <c r="J1768" s="29"/>
      <c r="K1768" s="30">
        <f>ROUND(E1768*J1768,2)</f>
        <v>0</v>
      </c>
      <c r="L1768" s="30">
        <v>21</v>
      </c>
      <c r="M1768" s="30">
        <f>G1768*(1+L1768/100)</f>
        <v>0</v>
      </c>
      <c r="N1768" s="30">
        <v>8.0000000000000007E-5</v>
      </c>
      <c r="O1768" s="30">
        <f>ROUND(E1768*N1768,2)</f>
        <v>0</v>
      </c>
      <c r="P1768" s="30">
        <v>0</v>
      </c>
      <c r="Q1768" s="30">
        <f>ROUND(E1768*P1768,2)</f>
        <v>0</v>
      </c>
      <c r="R1768" s="30" t="s">
        <v>1548</v>
      </c>
      <c r="S1768" s="30" t="s">
        <v>329</v>
      </c>
      <c r="T1768" s="49" t="s">
        <v>330</v>
      </c>
      <c r="U1768" s="35">
        <v>0.13719999999999999</v>
      </c>
      <c r="V1768" s="35">
        <f>ROUND(E1768*U1768,2)</f>
        <v>1.48</v>
      </c>
      <c r="W1768" s="35"/>
      <c r="X1768" s="49"/>
      <c r="Y1768" s="52"/>
      <c r="Z1768" s="52"/>
      <c r="AA1768" s="52"/>
      <c r="AB1768" s="52"/>
      <c r="AC1768" s="52"/>
      <c r="AD1768" s="52"/>
      <c r="AE1768" s="52"/>
      <c r="AF1768" s="52"/>
      <c r="AG1768" s="52" t="s">
        <v>354</v>
      </c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  <c r="AT1768" s="52"/>
      <c r="AU1768" s="52"/>
      <c r="AV1768" s="52"/>
      <c r="AW1768" s="52"/>
      <c r="AX1768" s="52"/>
      <c r="AY1768" s="52"/>
      <c r="AZ1768" s="52"/>
      <c r="BA1768" s="52"/>
      <c r="BB1768" s="52"/>
      <c r="BC1768" s="52"/>
      <c r="BD1768" s="52"/>
      <c r="BE1768" s="52"/>
      <c r="BF1768" s="52"/>
      <c r="BG1768" s="52"/>
      <c r="BH1768" s="52"/>
    </row>
    <row r="1769" spans="1:60" outlineLevel="1" x14ac:dyDescent="0.2">
      <c r="A1769" s="31"/>
      <c r="B1769" s="32"/>
      <c r="C1769" s="230" t="s">
        <v>512</v>
      </c>
      <c r="D1769" s="33"/>
      <c r="E1769" s="34"/>
      <c r="F1769" s="35"/>
      <c r="G1769" s="35"/>
      <c r="H1769" s="35"/>
      <c r="I1769" s="35"/>
      <c r="J1769" s="35"/>
      <c r="K1769" s="35"/>
      <c r="L1769" s="35"/>
      <c r="M1769" s="35"/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52"/>
      <c r="Z1769" s="52"/>
      <c r="AA1769" s="52"/>
      <c r="AB1769" s="52"/>
      <c r="AC1769" s="52"/>
      <c r="AD1769" s="52"/>
      <c r="AE1769" s="52"/>
      <c r="AF1769" s="52"/>
      <c r="AG1769" s="52" t="s">
        <v>358</v>
      </c>
      <c r="AH1769" s="52">
        <v>0</v>
      </c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  <c r="AT1769" s="52"/>
      <c r="AU1769" s="52"/>
      <c r="AV1769" s="52"/>
      <c r="AW1769" s="52"/>
      <c r="AX1769" s="52"/>
      <c r="AY1769" s="52"/>
      <c r="AZ1769" s="52"/>
      <c r="BA1769" s="52"/>
      <c r="BB1769" s="52"/>
      <c r="BC1769" s="52"/>
      <c r="BD1769" s="52"/>
      <c r="BE1769" s="52"/>
      <c r="BF1769" s="52"/>
      <c r="BG1769" s="52"/>
      <c r="BH1769" s="52"/>
    </row>
    <row r="1770" spans="1:60" outlineLevel="1" x14ac:dyDescent="0.2">
      <c r="A1770" s="31"/>
      <c r="B1770" s="32"/>
      <c r="C1770" s="230" t="s">
        <v>1563</v>
      </c>
      <c r="D1770" s="33"/>
      <c r="E1770" s="34">
        <v>10.8</v>
      </c>
      <c r="F1770" s="35"/>
      <c r="G1770" s="35"/>
      <c r="H1770" s="35"/>
      <c r="I1770" s="35"/>
      <c r="J1770" s="35"/>
      <c r="K1770" s="35"/>
      <c r="L1770" s="35"/>
      <c r="M1770" s="35"/>
      <c r="N1770" s="35"/>
      <c r="O1770" s="35"/>
      <c r="P1770" s="35"/>
      <c r="Q1770" s="35"/>
      <c r="R1770" s="35"/>
      <c r="S1770" s="35"/>
      <c r="T1770" s="35"/>
      <c r="U1770" s="35"/>
      <c r="V1770" s="35"/>
      <c r="W1770" s="35"/>
      <c r="X1770" s="35"/>
      <c r="Y1770" s="52"/>
      <c r="Z1770" s="52"/>
      <c r="AA1770" s="52"/>
      <c r="AB1770" s="52"/>
      <c r="AC1770" s="52"/>
      <c r="AD1770" s="52"/>
      <c r="AE1770" s="52"/>
      <c r="AF1770" s="52"/>
      <c r="AG1770" s="52" t="s">
        <v>358</v>
      </c>
      <c r="AH1770" s="52">
        <v>0</v>
      </c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  <c r="AT1770" s="52"/>
      <c r="AU1770" s="52"/>
      <c r="AV1770" s="52"/>
      <c r="AW1770" s="52"/>
      <c r="AX1770" s="52"/>
      <c r="AY1770" s="52"/>
      <c r="AZ1770" s="52"/>
      <c r="BA1770" s="52"/>
      <c r="BB1770" s="52"/>
      <c r="BC1770" s="52"/>
      <c r="BD1770" s="52"/>
      <c r="BE1770" s="52"/>
      <c r="BF1770" s="52"/>
      <c r="BG1770" s="52"/>
      <c r="BH1770" s="52"/>
    </row>
    <row r="1771" spans="1:60" ht="22.5" outlineLevel="1" x14ac:dyDescent="0.2">
      <c r="A1771" s="72">
        <v>202</v>
      </c>
      <c r="B1771" s="73" t="s">
        <v>1564</v>
      </c>
      <c r="C1771" s="74" t="s">
        <v>1565</v>
      </c>
      <c r="D1771" s="27" t="s">
        <v>380</v>
      </c>
      <c r="E1771" s="28">
        <v>8</v>
      </c>
      <c r="F1771" s="29"/>
      <c r="G1771" s="30">
        <f>ROUND(E1771*F1771,2)</f>
        <v>0</v>
      </c>
      <c r="H1771" s="29"/>
      <c r="I1771" s="30">
        <f>ROUND(E1771*H1771,2)</f>
        <v>0</v>
      </c>
      <c r="J1771" s="29"/>
      <c r="K1771" s="30">
        <f>ROUND(E1771*J1771,2)</f>
        <v>0</v>
      </c>
      <c r="L1771" s="30">
        <v>21</v>
      </c>
      <c r="M1771" s="30">
        <f>G1771*(1+L1771/100)</f>
        <v>0</v>
      </c>
      <c r="N1771" s="30">
        <v>8.4899999999999993E-3</v>
      </c>
      <c r="O1771" s="30">
        <f>ROUND(E1771*N1771,2)</f>
        <v>7.0000000000000007E-2</v>
      </c>
      <c r="P1771" s="30">
        <v>0</v>
      </c>
      <c r="Q1771" s="30">
        <f>ROUND(E1771*P1771,2)</f>
        <v>0</v>
      </c>
      <c r="R1771" s="30" t="s">
        <v>1548</v>
      </c>
      <c r="S1771" s="30" t="s">
        <v>329</v>
      </c>
      <c r="T1771" s="49" t="s">
        <v>330</v>
      </c>
      <c r="U1771" s="35">
        <v>0.26519999999999999</v>
      </c>
      <c r="V1771" s="35">
        <f>ROUND(E1771*U1771,2)</f>
        <v>2.12</v>
      </c>
      <c r="W1771" s="35"/>
      <c r="X1771" s="49"/>
      <c r="Y1771" s="52"/>
      <c r="Z1771" s="52"/>
      <c r="AA1771" s="52"/>
      <c r="AB1771" s="52"/>
      <c r="AC1771" s="52"/>
      <c r="AD1771" s="52"/>
      <c r="AE1771" s="52"/>
      <c r="AF1771" s="52"/>
      <c r="AG1771" s="52" t="s">
        <v>354</v>
      </c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  <c r="AT1771" s="52"/>
      <c r="AU1771" s="52"/>
      <c r="AV1771" s="52"/>
      <c r="AW1771" s="52"/>
      <c r="AX1771" s="52"/>
      <c r="AY1771" s="52"/>
      <c r="AZ1771" s="52"/>
      <c r="BA1771" s="52"/>
      <c r="BB1771" s="52"/>
      <c r="BC1771" s="52"/>
      <c r="BD1771" s="52"/>
      <c r="BE1771" s="52"/>
      <c r="BF1771" s="52"/>
      <c r="BG1771" s="52"/>
      <c r="BH1771" s="52"/>
    </row>
    <row r="1772" spans="1:60" outlineLevel="1" x14ac:dyDescent="0.2">
      <c r="A1772" s="31"/>
      <c r="B1772" s="32"/>
      <c r="C1772" s="230" t="s">
        <v>593</v>
      </c>
      <c r="D1772" s="33"/>
      <c r="E1772" s="34"/>
      <c r="F1772" s="35"/>
      <c r="G1772" s="35"/>
      <c r="H1772" s="35"/>
      <c r="I1772" s="35"/>
      <c r="J1772" s="35"/>
      <c r="K1772" s="35"/>
      <c r="L1772" s="35"/>
      <c r="M1772" s="35"/>
      <c r="N1772" s="35"/>
      <c r="O1772" s="35"/>
      <c r="P1772" s="35"/>
      <c r="Q1772" s="35"/>
      <c r="R1772" s="35"/>
      <c r="S1772" s="35"/>
      <c r="T1772" s="35"/>
      <c r="U1772" s="35"/>
      <c r="V1772" s="35"/>
      <c r="W1772" s="35"/>
      <c r="X1772" s="35"/>
      <c r="Y1772" s="52"/>
      <c r="Z1772" s="52"/>
      <c r="AA1772" s="52"/>
      <c r="AB1772" s="52"/>
      <c r="AC1772" s="52"/>
      <c r="AD1772" s="52"/>
      <c r="AE1772" s="52"/>
      <c r="AF1772" s="52"/>
      <c r="AG1772" s="52" t="s">
        <v>358</v>
      </c>
      <c r="AH1772" s="52">
        <v>0</v>
      </c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  <c r="AT1772" s="52"/>
      <c r="AU1772" s="52"/>
      <c r="AV1772" s="52"/>
      <c r="AW1772" s="52"/>
      <c r="AX1772" s="52"/>
      <c r="AY1772" s="52"/>
      <c r="AZ1772" s="52"/>
      <c r="BA1772" s="52"/>
      <c r="BB1772" s="52"/>
      <c r="BC1772" s="52"/>
      <c r="BD1772" s="52"/>
      <c r="BE1772" s="52"/>
      <c r="BF1772" s="52"/>
      <c r="BG1772" s="52"/>
      <c r="BH1772" s="52"/>
    </row>
    <row r="1773" spans="1:60" outlineLevel="1" x14ac:dyDescent="0.2">
      <c r="A1773" s="31"/>
      <c r="B1773" s="32"/>
      <c r="C1773" s="230" t="s">
        <v>628</v>
      </c>
      <c r="D1773" s="33"/>
      <c r="E1773" s="34">
        <v>8</v>
      </c>
      <c r="F1773" s="35"/>
      <c r="G1773" s="35"/>
      <c r="H1773" s="35"/>
      <c r="I1773" s="35"/>
      <c r="J1773" s="35"/>
      <c r="K1773" s="35"/>
      <c r="L1773" s="35"/>
      <c r="M1773" s="35"/>
      <c r="N1773" s="35"/>
      <c r="O1773" s="35"/>
      <c r="P1773" s="35"/>
      <c r="Q1773" s="35"/>
      <c r="R1773" s="35"/>
      <c r="S1773" s="35"/>
      <c r="T1773" s="35"/>
      <c r="U1773" s="35"/>
      <c r="V1773" s="35"/>
      <c r="W1773" s="35"/>
      <c r="X1773" s="35"/>
      <c r="Y1773" s="52"/>
      <c r="Z1773" s="52"/>
      <c r="AA1773" s="52"/>
      <c r="AB1773" s="52"/>
      <c r="AC1773" s="52"/>
      <c r="AD1773" s="52"/>
      <c r="AE1773" s="52"/>
      <c r="AF1773" s="52"/>
      <c r="AG1773" s="52" t="s">
        <v>358</v>
      </c>
      <c r="AH1773" s="52">
        <v>0</v>
      </c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  <c r="AT1773" s="52"/>
      <c r="AU1773" s="52"/>
      <c r="AV1773" s="52"/>
      <c r="AW1773" s="52"/>
      <c r="AX1773" s="52"/>
      <c r="AY1773" s="52"/>
      <c r="AZ1773" s="52"/>
      <c r="BA1773" s="52"/>
      <c r="BB1773" s="52"/>
      <c r="BC1773" s="52"/>
      <c r="BD1773" s="52"/>
      <c r="BE1773" s="52"/>
      <c r="BF1773" s="52"/>
      <c r="BG1773" s="52"/>
      <c r="BH1773" s="52"/>
    </row>
    <row r="1774" spans="1:60" ht="22.5" outlineLevel="1" x14ac:dyDescent="0.2">
      <c r="A1774" s="72">
        <v>203</v>
      </c>
      <c r="B1774" s="73" t="s">
        <v>1566</v>
      </c>
      <c r="C1774" s="26" t="s">
        <v>1567</v>
      </c>
      <c r="D1774" s="27" t="s">
        <v>380</v>
      </c>
      <c r="E1774" s="28">
        <v>121.46</v>
      </c>
      <c r="F1774" s="29"/>
      <c r="G1774" s="30">
        <f>ROUND(E1774*F1774,2)</f>
        <v>0</v>
      </c>
      <c r="H1774" s="29"/>
      <c r="I1774" s="30">
        <f>ROUND(E1774*H1774,2)</f>
        <v>0</v>
      </c>
      <c r="J1774" s="29"/>
      <c r="K1774" s="30">
        <f>ROUND(E1774*J1774,2)</f>
        <v>0</v>
      </c>
      <c r="L1774" s="30">
        <v>21</v>
      </c>
      <c r="M1774" s="30">
        <f>G1774*(1+L1774/100)</f>
        <v>0</v>
      </c>
      <c r="N1774" s="30">
        <v>4.0000000000000002E-4</v>
      </c>
      <c r="O1774" s="30">
        <f>ROUND(E1774*N1774,2)</f>
        <v>0.05</v>
      </c>
      <c r="P1774" s="30">
        <v>0</v>
      </c>
      <c r="Q1774" s="30">
        <f>ROUND(E1774*P1774,2)</f>
        <v>0</v>
      </c>
      <c r="R1774" s="30" t="s">
        <v>1548</v>
      </c>
      <c r="S1774" s="30" t="s">
        <v>329</v>
      </c>
      <c r="T1774" s="49" t="s">
        <v>330</v>
      </c>
      <c r="U1774" s="35">
        <v>0.38</v>
      </c>
      <c r="V1774" s="35">
        <f>ROUND(E1774*U1774,2)</f>
        <v>46.15</v>
      </c>
      <c r="W1774" s="35"/>
      <c r="X1774" s="50"/>
      <c r="Y1774" s="52"/>
      <c r="Z1774" s="52"/>
      <c r="AA1774" s="52"/>
      <c r="AB1774" s="52"/>
      <c r="AC1774" s="52"/>
      <c r="AD1774" s="52"/>
      <c r="AE1774" s="52"/>
      <c r="AF1774" s="52"/>
      <c r="AG1774" s="52" t="s">
        <v>354</v>
      </c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  <c r="AT1774" s="52"/>
      <c r="AU1774" s="52"/>
      <c r="AV1774" s="52"/>
      <c r="AW1774" s="52"/>
      <c r="AX1774" s="52"/>
      <c r="AY1774" s="52"/>
      <c r="AZ1774" s="52"/>
      <c r="BA1774" s="52"/>
      <c r="BB1774" s="52"/>
      <c r="BC1774" s="52"/>
      <c r="BD1774" s="52"/>
      <c r="BE1774" s="52"/>
      <c r="BF1774" s="52"/>
      <c r="BG1774" s="52"/>
      <c r="BH1774" s="52"/>
    </row>
    <row r="1775" spans="1:60" outlineLevel="1" x14ac:dyDescent="0.2">
      <c r="A1775" s="31"/>
      <c r="B1775" s="32"/>
      <c r="C1775" s="230" t="s">
        <v>593</v>
      </c>
      <c r="D1775" s="33"/>
      <c r="E1775" s="34"/>
      <c r="F1775" s="35"/>
      <c r="G1775" s="35"/>
      <c r="H1775" s="35"/>
      <c r="I1775" s="35"/>
      <c r="J1775" s="35"/>
      <c r="K1775" s="35"/>
      <c r="L1775" s="35"/>
      <c r="M1775" s="35"/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52"/>
      <c r="Z1775" s="52"/>
      <c r="AA1775" s="52"/>
      <c r="AB1775" s="52"/>
      <c r="AC1775" s="52"/>
      <c r="AD1775" s="52"/>
      <c r="AE1775" s="52"/>
      <c r="AF1775" s="52"/>
      <c r="AG1775" s="52" t="s">
        <v>358</v>
      </c>
      <c r="AH1775" s="52">
        <v>0</v>
      </c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  <c r="AT1775" s="52"/>
      <c r="AU1775" s="52"/>
      <c r="AV1775" s="52"/>
      <c r="AW1775" s="52"/>
      <c r="AX1775" s="52"/>
      <c r="AY1775" s="52"/>
      <c r="AZ1775" s="52"/>
      <c r="BA1775" s="52"/>
      <c r="BB1775" s="52"/>
      <c r="BC1775" s="52"/>
      <c r="BD1775" s="52"/>
      <c r="BE1775" s="52"/>
      <c r="BF1775" s="52"/>
      <c r="BG1775" s="52"/>
      <c r="BH1775" s="52"/>
    </row>
    <row r="1776" spans="1:60" outlineLevel="1" x14ac:dyDescent="0.2">
      <c r="A1776" s="31"/>
      <c r="B1776" s="32"/>
      <c r="C1776" s="230" t="s">
        <v>627</v>
      </c>
      <c r="D1776" s="33"/>
      <c r="E1776" s="34">
        <v>121.46</v>
      </c>
      <c r="F1776" s="35"/>
      <c r="G1776" s="35"/>
      <c r="H1776" s="35"/>
      <c r="I1776" s="35"/>
      <c r="J1776" s="35"/>
      <c r="K1776" s="35"/>
      <c r="L1776" s="35"/>
      <c r="M1776" s="35"/>
      <c r="N1776" s="35"/>
      <c r="O1776" s="35"/>
      <c r="P1776" s="35"/>
      <c r="Q1776" s="35"/>
      <c r="R1776" s="35"/>
      <c r="S1776" s="35"/>
      <c r="T1776" s="35"/>
      <c r="U1776" s="35"/>
      <c r="V1776" s="35"/>
      <c r="W1776" s="35"/>
      <c r="X1776" s="35"/>
      <c r="Y1776" s="52"/>
      <c r="Z1776" s="52"/>
      <c r="AA1776" s="52"/>
      <c r="AB1776" s="52"/>
      <c r="AC1776" s="52"/>
      <c r="AD1776" s="52"/>
      <c r="AE1776" s="52"/>
      <c r="AF1776" s="52"/>
      <c r="AG1776" s="52" t="s">
        <v>358</v>
      </c>
      <c r="AH1776" s="52">
        <v>0</v>
      </c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  <c r="AT1776" s="52"/>
      <c r="AU1776" s="52"/>
      <c r="AV1776" s="52"/>
      <c r="AW1776" s="52"/>
      <c r="AX1776" s="52"/>
      <c r="AY1776" s="52"/>
      <c r="AZ1776" s="52"/>
      <c r="BA1776" s="52"/>
      <c r="BB1776" s="52"/>
      <c r="BC1776" s="52"/>
      <c r="BD1776" s="52"/>
      <c r="BE1776" s="52"/>
      <c r="BF1776" s="52"/>
      <c r="BG1776" s="52"/>
      <c r="BH1776" s="52"/>
    </row>
    <row r="1777" spans="1:60" outlineLevel="1" x14ac:dyDescent="0.2">
      <c r="A1777" s="72">
        <v>204</v>
      </c>
      <c r="B1777" s="73" t="s">
        <v>1568</v>
      </c>
      <c r="C1777" s="74" t="s">
        <v>1569</v>
      </c>
      <c r="D1777" s="27" t="s">
        <v>380</v>
      </c>
      <c r="E1777" s="28">
        <v>63.07</v>
      </c>
      <c r="F1777" s="29"/>
      <c r="G1777" s="30">
        <f>ROUND(E1777*F1777,2)</f>
        <v>0</v>
      </c>
      <c r="H1777" s="29"/>
      <c r="I1777" s="30">
        <f>ROUND(E1777*H1777,2)</f>
        <v>0</v>
      </c>
      <c r="J1777" s="29"/>
      <c r="K1777" s="30">
        <f>ROUND(E1777*J1777,2)</f>
        <v>0</v>
      </c>
      <c r="L1777" s="30">
        <v>21</v>
      </c>
      <c r="M1777" s="30">
        <f>G1777*(1+L1777/100)</f>
        <v>0</v>
      </c>
      <c r="N1777" s="30">
        <v>0</v>
      </c>
      <c r="O1777" s="30">
        <f>ROUND(E1777*N1777,2)</f>
        <v>0</v>
      </c>
      <c r="P1777" s="30">
        <v>0</v>
      </c>
      <c r="Q1777" s="30">
        <f>ROUND(E1777*P1777,2)</f>
        <v>0</v>
      </c>
      <c r="R1777" s="30" t="s">
        <v>1548</v>
      </c>
      <c r="S1777" s="30" t="s">
        <v>329</v>
      </c>
      <c r="T1777" s="49" t="s">
        <v>330</v>
      </c>
      <c r="U1777" s="35">
        <v>0.02</v>
      </c>
      <c r="V1777" s="35">
        <f>ROUND(E1777*U1777,2)</f>
        <v>1.26</v>
      </c>
      <c r="W1777" s="35"/>
      <c r="X1777" s="49"/>
      <c r="Y1777" s="52"/>
      <c r="Z1777" s="52"/>
      <c r="AA1777" s="52"/>
      <c r="AB1777" s="52"/>
      <c r="AC1777" s="52"/>
      <c r="AD1777" s="52"/>
      <c r="AE1777" s="52"/>
      <c r="AF1777" s="52"/>
      <c r="AG1777" s="52" t="s">
        <v>354</v>
      </c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  <c r="AT1777" s="52"/>
      <c r="AU1777" s="52"/>
      <c r="AV1777" s="52"/>
      <c r="AW1777" s="52"/>
      <c r="AX1777" s="52"/>
      <c r="AY1777" s="52"/>
      <c r="AZ1777" s="52"/>
      <c r="BA1777" s="52"/>
      <c r="BB1777" s="52"/>
      <c r="BC1777" s="52"/>
      <c r="BD1777" s="52"/>
      <c r="BE1777" s="52"/>
      <c r="BF1777" s="52"/>
      <c r="BG1777" s="52"/>
      <c r="BH1777" s="52"/>
    </row>
    <row r="1778" spans="1:60" outlineLevel="1" x14ac:dyDescent="0.2">
      <c r="A1778" s="31"/>
      <c r="B1778" s="32"/>
      <c r="C1778" s="230" t="s">
        <v>593</v>
      </c>
      <c r="D1778" s="33"/>
      <c r="E1778" s="34"/>
      <c r="F1778" s="35"/>
      <c r="G1778" s="35"/>
      <c r="H1778" s="35"/>
      <c r="I1778" s="35"/>
      <c r="J1778" s="35"/>
      <c r="K1778" s="35"/>
      <c r="L1778" s="35"/>
      <c r="M1778" s="35"/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52"/>
      <c r="Z1778" s="52"/>
      <c r="AA1778" s="52"/>
      <c r="AB1778" s="52"/>
      <c r="AC1778" s="52"/>
      <c r="AD1778" s="52"/>
      <c r="AE1778" s="52"/>
      <c r="AF1778" s="52"/>
      <c r="AG1778" s="52" t="s">
        <v>358</v>
      </c>
      <c r="AH1778" s="52">
        <v>0</v>
      </c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  <c r="AT1778" s="52"/>
      <c r="AU1778" s="52"/>
      <c r="AV1778" s="52"/>
      <c r="AW1778" s="52"/>
      <c r="AX1778" s="52"/>
      <c r="AY1778" s="52"/>
      <c r="AZ1778" s="52"/>
      <c r="BA1778" s="52"/>
      <c r="BB1778" s="52"/>
      <c r="BC1778" s="52"/>
      <c r="BD1778" s="52"/>
      <c r="BE1778" s="52"/>
      <c r="BF1778" s="52"/>
      <c r="BG1778" s="52"/>
      <c r="BH1778" s="52"/>
    </row>
    <row r="1779" spans="1:60" outlineLevel="1" x14ac:dyDescent="0.2">
      <c r="A1779" s="31"/>
      <c r="B1779" s="32"/>
      <c r="C1779" s="230" t="s">
        <v>1570</v>
      </c>
      <c r="D1779" s="33"/>
      <c r="E1779" s="34"/>
      <c r="F1779" s="35"/>
      <c r="G1779" s="35"/>
      <c r="H1779" s="35"/>
      <c r="I1779" s="35"/>
      <c r="J1779" s="35"/>
      <c r="K1779" s="35"/>
      <c r="L1779" s="35"/>
      <c r="M1779" s="35"/>
      <c r="N1779" s="35"/>
      <c r="O1779" s="35"/>
      <c r="P1779" s="35"/>
      <c r="Q1779" s="35"/>
      <c r="R1779" s="35"/>
      <c r="S1779" s="35"/>
      <c r="T1779" s="35"/>
      <c r="U1779" s="35"/>
      <c r="V1779" s="35"/>
      <c r="W1779" s="35"/>
      <c r="X1779" s="35"/>
      <c r="Y1779" s="52"/>
      <c r="Z1779" s="52"/>
      <c r="AA1779" s="52"/>
      <c r="AB1779" s="52"/>
      <c r="AC1779" s="52"/>
      <c r="AD1779" s="52"/>
      <c r="AE1779" s="52"/>
      <c r="AF1779" s="52"/>
      <c r="AG1779" s="52" t="s">
        <v>358</v>
      </c>
      <c r="AH1779" s="52">
        <v>0</v>
      </c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  <c r="AT1779" s="52"/>
      <c r="AU1779" s="52"/>
      <c r="AV1779" s="52"/>
      <c r="AW1779" s="52"/>
      <c r="AX1779" s="52"/>
      <c r="AY1779" s="52"/>
      <c r="AZ1779" s="52"/>
      <c r="BA1779" s="52"/>
      <c r="BB1779" s="52"/>
      <c r="BC1779" s="52"/>
      <c r="BD1779" s="52"/>
      <c r="BE1779" s="52"/>
      <c r="BF1779" s="52"/>
      <c r="BG1779" s="52"/>
      <c r="BH1779" s="52"/>
    </row>
    <row r="1780" spans="1:60" outlineLevel="1" x14ac:dyDescent="0.2">
      <c r="A1780" s="31"/>
      <c r="B1780" s="32"/>
      <c r="C1780" s="230" t="s">
        <v>943</v>
      </c>
      <c r="D1780" s="33"/>
      <c r="E1780" s="34">
        <v>63.07</v>
      </c>
      <c r="F1780" s="35"/>
      <c r="G1780" s="35"/>
      <c r="H1780" s="35"/>
      <c r="I1780" s="35"/>
      <c r="J1780" s="35"/>
      <c r="K1780" s="35"/>
      <c r="L1780" s="35"/>
      <c r="M1780" s="35"/>
      <c r="N1780" s="35"/>
      <c r="O1780" s="35"/>
      <c r="P1780" s="35"/>
      <c r="Q1780" s="35"/>
      <c r="R1780" s="35"/>
      <c r="S1780" s="35"/>
      <c r="T1780" s="35"/>
      <c r="U1780" s="35"/>
      <c r="V1780" s="35"/>
      <c r="W1780" s="35"/>
      <c r="X1780" s="35"/>
      <c r="Y1780" s="52"/>
      <c r="Z1780" s="52"/>
      <c r="AA1780" s="52"/>
      <c r="AB1780" s="52"/>
      <c r="AC1780" s="52"/>
      <c r="AD1780" s="52"/>
      <c r="AE1780" s="52"/>
      <c r="AF1780" s="52"/>
      <c r="AG1780" s="52" t="s">
        <v>358</v>
      </c>
      <c r="AH1780" s="52">
        <v>0</v>
      </c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  <c r="AT1780" s="52"/>
      <c r="AU1780" s="52"/>
      <c r="AV1780" s="52"/>
      <c r="AW1780" s="52"/>
      <c r="AX1780" s="52"/>
      <c r="AY1780" s="52"/>
      <c r="AZ1780" s="52"/>
      <c r="BA1780" s="52"/>
      <c r="BB1780" s="52"/>
      <c r="BC1780" s="52"/>
      <c r="BD1780" s="52"/>
      <c r="BE1780" s="52"/>
      <c r="BF1780" s="52"/>
      <c r="BG1780" s="52"/>
      <c r="BH1780" s="52"/>
    </row>
    <row r="1781" spans="1:60" outlineLevel="1" x14ac:dyDescent="0.2">
      <c r="A1781" s="72">
        <v>205</v>
      </c>
      <c r="B1781" s="73" t="s">
        <v>1571</v>
      </c>
      <c r="C1781" s="74" t="s">
        <v>1572</v>
      </c>
      <c r="D1781" s="27" t="s">
        <v>380</v>
      </c>
      <c r="E1781" s="28">
        <v>950.56600000000003</v>
      </c>
      <c r="F1781" s="29"/>
      <c r="G1781" s="30">
        <f>ROUND(E1781*F1781,2)</f>
        <v>0</v>
      </c>
      <c r="H1781" s="29"/>
      <c r="I1781" s="30">
        <f>ROUND(E1781*H1781,2)</f>
        <v>0</v>
      </c>
      <c r="J1781" s="29"/>
      <c r="K1781" s="30">
        <f>ROUND(E1781*J1781,2)</f>
        <v>0</v>
      </c>
      <c r="L1781" s="30">
        <v>21</v>
      </c>
      <c r="M1781" s="30">
        <f>G1781*(1+L1781/100)</f>
        <v>0</v>
      </c>
      <c r="N1781" s="30">
        <v>2.5000000000000001E-4</v>
      </c>
      <c r="O1781" s="30">
        <f>ROUND(E1781*N1781,2)</f>
        <v>0.24</v>
      </c>
      <c r="P1781" s="30">
        <v>0</v>
      </c>
      <c r="Q1781" s="30">
        <f>ROUND(E1781*P1781,2)</f>
        <v>0</v>
      </c>
      <c r="R1781" s="30" t="s">
        <v>1548</v>
      </c>
      <c r="S1781" s="30" t="s">
        <v>329</v>
      </c>
      <c r="T1781" s="49" t="s">
        <v>330</v>
      </c>
      <c r="U1781" s="35">
        <v>0.25800000000000001</v>
      </c>
      <c r="V1781" s="35">
        <f>ROUND(E1781*U1781,2)</f>
        <v>245.25</v>
      </c>
      <c r="W1781" s="35"/>
      <c r="X1781" s="49"/>
      <c r="Y1781" s="52"/>
      <c r="Z1781" s="52"/>
      <c r="AA1781" s="52"/>
      <c r="AB1781" s="52"/>
      <c r="AC1781" s="52"/>
      <c r="AD1781" s="52"/>
      <c r="AE1781" s="52"/>
      <c r="AF1781" s="52"/>
      <c r="AG1781" s="52" t="s">
        <v>354</v>
      </c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  <c r="AT1781" s="52"/>
      <c r="AU1781" s="52"/>
      <c r="AV1781" s="52"/>
      <c r="AW1781" s="52"/>
      <c r="AX1781" s="52"/>
      <c r="AY1781" s="52"/>
      <c r="AZ1781" s="52"/>
      <c r="BA1781" s="52"/>
      <c r="BB1781" s="52"/>
      <c r="BC1781" s="52"/>
      <c r="BD1781" s="52"/>
      <c r="BE1781" s="52"/>
      <c r="BF1781" s="52"/>
      <c r="BG1781" s="52"/>
      <c r="BH1781" s="52"/>
    </row>
    <row r="1782" spans="1:60" outlineLevel="1" x14ac:dyDescent="0.2">
      <c r="A1782" s="31"/>
      <c r="B1782" s="32"/>
      <c r="C1782" s="230" t="s">
        <v>593</v>
      </c>
      <c r="D1782" s="33"/>
      <c r="E1782" s="34"/>
      <c r="F1782" s="35"/>
      <c r="G1782" s="35"/>
      <c r="H1782" s="35"/>
      <c r="I1782" s="35"/>
      <c r="J1782" s="35"/>
      <c r="K1782" s="35"/>
      <c r="L1782" s="35"/>
      <c r="M1782" s="35"/>
      <c r="N1782" s="35"/>
      <c r="O1782" s="35"/>
      <c r="P1782" s="35"/>
      <c r="Q1782" s="35"/>
      <c r="R1782" s="35"/>
      <c r="S1782" s="35"/>
      <c r="T1782" s="35"/>
      <c r="U1782" s="35"/>
      <c r="V1782" s="35"/>
      <c r="W1782" s="35"/>
      <c r="X1782" s="35"/>
      <c r="Y1782" s="52"/>
      <c r="Z1782" s="52"/>
      <c r="AA1782" s="52"/>
      <c r="AB1782" s="52"/>
      <c r="AC1782" s="52"/>
      <c r="AD1782" s="52"/>
      <c r="AE1782" s="52"/>
      <c r="AF1782" s="52"/>
      <c r="AG1782" s="52" t="s">
        <v>358</v>
      </c>
      <c r="AH1782" s="52">
        <v>0</v>
      </c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  <c r="AT1782" s="52"/>
      <c r="AU1782" s="52"/>
      <c r="AV1782" s="52"/>
      <c r="AW1782" s="52"/>
      <c r="AX1782" s="52"/>
      <c r="AY1782" s="52"/>
      <c r="AZ1782" s="52"/>
      <c r="BA1782" s="52"/>
      <c r="BB1782" s="52"/>
      <c r="BC1782" s="52"/>
      <c r="BD1782" s="52"/>
      <c r="BE1782" s="52"/>
      <c r="BF1782" s="52"/>
      <c r="BG1782" s="52"/>
      <c r="BH1782" s="52"/>
    </row>
    <row r="1783" spans="1:60" outlineLevel="1" x14ac:dyDescent="0.2">
      <c r="A1783" s="31"/>
      <c r="B1783" s="32"/>
      <c r="C1783" s="230" t="s">
        <v>1573</v>
      </c>
      <c r="D1783" s="33"/>
      <c r="E1783" s="34"/>
      <c r="F1783" s="35"/>
      <c r="G1783" s="35"/>
      <c r="H1783" s="35"/>
      <c r="I1783" s="35"/>
      <c r="J1783" s="35"/>
      <c r="K1783" s="35"/>
      <c r="L1783" s="35"/>
      <c r="M1783" s="35"/>
      <c r="N1783" s="35"/>
      <c r="O1783" s="35"/>
      <c r="P1783" s="35"/>
      <c r="Q1783" s="35"/>
      <c r="R1783" s="35"/>
      <c r="S1783" s="35"/>
      <c r="T1783" s="35"/>
      <c r="U1783" s="35"/>
      <c r="V1783" s="35"/>
      <c r="W1783" s="35"/>
      <c r="X1783" s="35"/>
      <c r="Y1783" s="52"/>
      <c r="Z1783" s="52"/>
      <c r="AA1783" s="52"/>
      <c r="AB1783" s="52"/>
      <c r="AC1783" s="52"/>
      <c r="AD1783" s="52"/>
      <c r="AE1783" s="52"/>
      <c r="AF1783" s="52"/>
      <c r="AG1783" s="52" t="s">
        <v>358</v>
      </c>
      <c r="AH1783" s="52">
        <v>0</v>
      </c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  <c r="AT1783" s="52"/>
      <c r="AU1783" s="52"/>
      <c r="AV1783" s="52"/>
      <c r="AW1783" s="52"/>
      <c r="AX1783" s="52"/>
      <c r="AY1783" s="52"/>
      <c r="AZ1783" s="52"/>
      <c r="BA1783" s="52"/>
      <c r="BB1783" s="52"/>
      <c r="BC1783" s="52"/>
      <c r="BD1783" s="52"/>
      <c r="BE1783" s="52"/>
      <c r="BF1783" s="52"/>
      <c r="BG1783" s="52"/>
      <c r="BH1783" s="52"/>
    </row>
    <row r="1784" spans="1:60" outlineLevel="1" x14ac:dyDescent="0.2">
      <c r="A1784" s="31"/>
      <c r="B1784" s="32"/>
      <c r="C1784" s="230" t="s">
        <v>1007</v>
      </c>
      <c r="D1784" s="33"/>
      <c r="E1784" s="34">
        <v>490.73</v>
      </c>
      <c r="F1784" s="35"/>
      <c r="G1784" s="35"/>
      <c r="H1784" s="35"/>
      <c r="I1784" s="35"/>
      <c r="J1784" s="35"/>
      <c r="K1784" s="35"/>
      <c r="L1784" s="35"/>
      <c r="M1784" s="35"/>
      <c r="N1784" s="35"/>
      <c r="O1784" s="35"/>
      <c r="P1784" s="35"/>
      <c r="Q1784" s="35"/>
      <c r="R1784" s="35"/>
      <c r="S1784" s="35"/>
      <c r="T1784" s="35"/>
      <c r="U1784" s="35"/>
      <c r="V1784" s="35"/>
      <c r="W1784" s="35"/>
      <c r="X1784" s="35"/>
      <c r="Y1784" s="52"/>
      <c r="Z1784" s="52"/>
      <c r="AA1784" s="52"/>
      <c r="AB1784" s="52"/>
      <c r="AC1784" s="52"/>
      <c r="AD1784" s="52"/>
      <c r="AE1784" s="52"/>
      <c r="AF1784" s="52"/>
      <c r="AG1784" s="52" t="s">
        <v>358</v>
      </c>
      <c r="AH1784" s="52">
        <v>0</v>
      </c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  <c r="AT1784" s="52"/>
      <c r="AU1784" s="52"/>
      <c r="AV1784" s="52"/>
      <c r="AW1784" s="52"/>
      <c r="AX1784" s="52"/>
      <c r="AY1784" s="52"/>
      <c r="AZ1784" s="52"/>
      <c r="BA1784" s="52"/>
      <c r="BB1784" s="52"/>
      <c r="BC1784" s="52"/>
      <c r="BD1784" s="52"/>
      <c r="BE1784" s="52"/>
      <c r="BF1784" s="52"/>
      <c r="BG1784" s="52"/>
      <c r="BH1784" s="52"/>
    </row>
    <row r="1785" spans="1:60" outlineLevel="1" x14ac:dyDescent="0.2">
      <c r="A1785" s="31"/>
      <c r="B1785" s="32"/>
      <c r="C1785" s="230" t="s">
        <v>1574</v>
      </c>
      <c r="D1785" s="33"/>
      <c r="E1785" s="34">
        <v>-1.4039999999999999</v>
      </c>
      <c r="F1785" s="35"/>
      <c r="G1785" s="35"/>
      <c r="H1785" s="35"/>
      <c r="I1785" s="35"/>
      <c r="J1785" s="35"/>
      <c r="K1785" s="35"/>
      <c r="L1785" s="35"/>
      <c r="M1785" s="35"/>
      <c r="N1785" s="35"/>
      <c r="O1785" s="35"/>
      <c r="P1785" s="35"/>
      <c r="Q1785" s="35"/>
      <c r="R1785" s="35"/>
      <c r="S1785" s="35"/>
      <c r="T1785" s="35"/>
      <c r="U1785" s="35"/>
      <c r="V1785" s="35"/>
      <c r="W1785" s="35"/>
      <c r="X1785" s="35"/>
      <c r="Y1785" s="52"/>
      <c r="Z1785" s="52"/>
      <c r="AA1785" s="52"/>
      <c r="AB1785" s="52"/>
      <c r="AC1785" s="52"/>
      <c r="AD1785" s="52"/>
      <c r="AE1785" s="52"/>
      <c r="AF1785" s="52"/>
      <c r="AG1785" s="52" t="s">
        <v>358</v>
      </c>
      <c r="AH1785" s="52">
        <v>0</v>
      </c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  <c r="AT1785" s="52"/>
      <c r="AU1785" s="52"/>
      <c r="AV1785" s="52"/>
      <c r="AW1785" s="52"/>
      <c r="AX1785" s="52"/>
      <c r="AY1785" s="52"/>
      <c r="AZ1785" s="52"/>
      <c r="BA1785" s="52"/>
      <c r="BB1785" s="52"/>
      <c r="BC1785" s="52"/>
      <c r="BD1785" s="52"/>
      <c r="BE1785" s="52"/>
      <c r="BF1785" s="52"/>
      <c r="BG1785" s="52"/>
      <c r="BH1785" s="52"/>
    </row>
    <row r="1786" spans="1:60" outlineLevel="1" x14ac:dyDescent="0.2">
      <c r="A1786" s="31"/>
      <c r="B1786" s="32"/>
      <c r="C1786" s="230" t="s">
        <v>1570</v>
      </c>
      <c r="D1786" s="33"/>
      <c r="E1786" s="34"/>
      <c r="F1786" s="35"/>
      <c r="G1786" s="35"/>
      <c r="H1786" s="35"/>
      <c r="I1786" s="35"/>
      <c r="J1786" s="35"/>
      <c r="K1786" s="35"/>
      <c r="L1786" s="35"/>
      <c r="M1786" s="35"/>
      <c r="N1786" s="35"/>
      <c r="O1786" s="35"/>
      <c r="P1786" s="35"/>
      <c r="Q1786" s="35"/>
      <c r="R1786" s="35"/>
      <c r="S1786" s="35"/>
      <c r="T1786" s="35"/>
      <c r="U1786" s="35"/>
      <c r="V1786" s="35"/>
      <c r="W1786" s="35"/>
      <c r="X1786" s="35"/>
      <c r="Y1786" s="52"/>
      <c r="Z1786" s="52"/>
      <c r="AA1786" s="52"/>
      <c r="AB1786" s="52"/>
      <c r="AC1786" s="52"/>
      <c r="AD1786" s="52"/>
      <c r="AE1786" s="52"/>
      <c r="AF1786" s="52"/>
      <c r="AG1786" s="52" t="s">
        <v>358</v>
      </c>
      <c r="AH1786" s="52">
        <v>0</v>
      </c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  <c r="AT1786" s="52"/>
      <c r="AU1786" s="52"/>
      <c r="AV1786" s="52"/>
      <c r="AW1786" s="52"/>
      <c r="AX1786" s="52"/>
      <c r="AY1786" s="52"/>
      <c r="AZ1786" s="52"/>
      <c r="BA1786" s="52"/>
      <c r="BB1786" s="52"/>
      <c r="BC1786" s="52"/>
      <c r="BD1786" s="52"/>
      <c r="BE1786" s="52"/>
      <c r="BF1786" s="52"/>
      <c r="BG1786" s="52"/>
      <c r="BH1786" s="52"/>
    </row>
    <row r="1787" spans="1:60" outlineLevel="1" x14ac:dyDescent="0.2">
      <c r="A1787" s="31"/>
      <c r="B1787" s="32"/>
      <c r="C1787" s="230" t="s">
        <v>1016</v>
      </c>
      <c r="D1787" s="33"/>
      <c r="E1787" s="34">
        <v>9.0500000000000007</v>
      </c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52"/>
      <c r="Z1787" s="52"/>
      <c r="AA1787" s="52"/>
      <c r="AB1787" s="52"/>
      <c r="AC1787" s="52"/>
      <c r="AD1787" s="52"/>
      <c r="AE1787" s="52"/>
      <c r="AF1787" s="52"/>
      <c r="AG1787" s="52" t="s">
        <v>358</v>
      </c>
      <c r="AH1787" s="52">
        <v>0</v>
      </c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  <c r="AT1787" s="52"/>
      <c r="AU1787" s="52"/>
      <c r="AV1787" s="52"/>
      <c r="AW1787" s="52"/>
      <c r="AX1787" s="52"/>
      <c r="AY1787" s="52"/>
      <c r="AZ1787" s="52"/>
      <c r="BA1787" s="52"/>
      <c r="BB1787" s="52"/>
      <c r="BC1787" s="52"/>
      <c r="BD1787" s="52"/>
      <c r="BE1787" s="52"/>
      <c r="BF1787" s="52"/>
      <c r="BG1787" s="52"/>
      <c r="BH1787" s="52"/>
    </row>
    <row r="1788" spans="1:60" outlineLevel="1" x14ac:dyDescent="0.2">
      <c r="A1788" s="31"/>
      <c r="B1788" s="32"/>
      <c r="C1788" s="230" t="s">
        <v>1575</v>
      </c>
      <c r="D1788" s="33"/>
      <c r="E1788" s="34"/>
      <c r="F1788" s="35"/>
      <c r="G1788" s="35"/>
      <c r="H1788" s="35"/>
      <c r="I1788" s="35"/>
      <c r="J1788" s="35"/>
      <c r="K1788" s="35"/>
      <c r="L1788" s="35"/>
      <c r="M1788" s="35"/>
      <c r="N1788" s="35"/>
      <c r="O1788" s="35"/>
      <c r="P1788" s="35"/>
      <c r="Q1788" s="35"/>
      <c r="R1788" s="35"/>
      <c r="S1788" s="35"/>
      <c r="T1788" s="35"/>
      <c r="U1788" s="35"/>
      <c r="V1788" s="35"/>
      <c r="W1788" s="35"/>
      <c r="X1788" s="35"/>
      <c r="Y1788" s="52"/>
      <c r="Z1788" s="52"/>
      <c r="AA1788" s="52"/>
      <c r="AB1788" s="52"/>
      <c r="AC1788" s="52"/>
      <c r="AD1788" s="52"/>
      <c r="AE1788" s="52"/>
      <c r="AF1788" s="52"/>
      <c r="AG1788" s="52" t="s">
        <v>358</v>
      </c>
      <c r="AH1788" s="52">
        <v>0</v>
      </c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  <c r="AT1788" s="52"/>
      <c r="AU1788" s="52"/>
      <c r="AV1788" s="52"/>
      <c r="AW1788" s="52"/>
      <c r="AX1788" s="52"/>
      <c r="AY1788" s="52"/>
      <c r="AZ1788" s="52"/>
      <c r="BA1788" s="52"/>
      <c r="BB1788" s="52"/>
      <c r="BC1788" s="52"/>
      <c r="BD1788" s="52"/>
      <c r="BE1788" s="52"/>
      <c r="BF1788" s="52"/>
      <c r="BG1788" s="52"/>
      <c r="BH1788" s="52"/>
    </row>
    <row r="1789" spans="1:60" outlineLevel="1" x14ac:dyDescent="0.2">
      <c r="A1789" s="31"/>
      <c r="B1789" s="32"/>
      <c r="C1789" s="230" t="s">
        <v>1576</v>
      </c>
      <c r="D1789" s="33"/>
      <c r="E1789" s="34">
        <v>39.1</v>
      </c>
      <c r="F1789" s="35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Q1789" s="35"/>
      <c r="R1789" s="35"/>
      <c r="S1789" s="35"/>
      <c r="T1789" s="35"/>
      <c r="U1789" s="35"/>
      <c r="V1789" s="35"/>
      <c r="W1789" s="35"/>
      <c r="X1789" s="35"/>
      <c r="Y1789" s="52"/>
      <c r="Z1789" s="52"/>
      <c r="AA1789" s="52"/>
      <c r="AB1789" s="52"/>
      <c r="AC1789" s="52"/>
      <c r="AD1789" s="52"/>
      <c r="AE1789" s="52"/>
      <c r="AF1789" s="52"/>
      <c r="AG1789" s="52" t="s">
        <v>358</v>
      </c>
      <c r="AH1789" s="52">
        <v>0</v>
      </c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  <c r="AT1789" s="52"/>
      <c r="AU1789" s="52"/>
      <c r="AV1789" s="52"/>
      <c r="AW1789" s="52"/>
      <c r="AX1789" s="52"/>
      <c r="AY1789" s="52"/>
      <c r="AZ1789" s="52"/>
      <c r="BA1789" s="52"/>
      <c r="BB1789" s="52"/>
      <c r="BC1789" s="52"/>
      <c r="BD1789" s="52"/>
      <c r="BE1789" s="52"/>
      <c r="BF1789" s="52"/>
      <c r="BG1789" s="52"/>
      <c r="BH1789" s="52"/>
    </row>
    <row r="1790" spans="1:60" outlineLevel="1" x14ac:dyDescent="0.2">
      <c r="A1790" s="31"/>
      <c r="B1790" s="32"/>
      <c r="C1790" s="230" t="s">
        <v>1013</v>
      </c>
      <c r="D1790" s="33"/>
      <c r="E1790" s="34">
        <v>343.28</v>
      </c>
      <c r="F1790" s="35"/>
      <c r="G1790" s="35"/>
      <c r="H1790" s="35"/>
      <c r="I1790" s="35"/>
      <c r="J1790" s="35"/>
      <c r="K1790" s="35"/>
      <c r="L1790" s="35"/>
      <c r="M1790" s="35"/>
      <c r="N1790" s="35"/>
      <c r="O1790" s="35"/>
      <c r="P1790" s="35"/>
      <c r="Q1790" s="35"/>
      <c r="R1790" s="35"/>
      <c r="S1790" s="35"/>
      <c r="T1790" s="35"/>
      <c r="U1790" s="35"/>
      <c r="V1790" s="35"/>
      <c r="W1790" s="35"/>
      <c r="X1790" s="35"/>
      <c r="Y1790" s="52"/>
      <c r="Z1790" s="52"/>
      <c r="AA1790" s="52"/>
      <c r="AB1790" s="52"/>
      <c r="AC1790" s="52"/>
      <c r="AD1790" s="52"/>
      <c r="AE1790" s="52"/>
      <c r="AF1790" s="52"/>
      <c r="AG1790" s="52" t="s">
        <v>358</v>
      </c>
      <c r="AH1790" s="52">
        <v>0</v>
      </c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  <c r="AT1790" s="52"/>
      <c r="AU1790" s="52"/>
      <c r="AV1790" s="52"/>
      <c r="AW1790" s="52"/>
      <c r="AX1790" s="52"/>
      <c r="AY1790" s="52"/>
      <c r="AZ1790" s="52"/>
      <c r="BA1790" s="52"/>
      <c r="BB1790" s="52"/>
      <c r="BC1790" s="52"/>
      <c r="BD1790" s="52"/>
      <c r="BE1790" s="52"/>
      <c r="BF1790" s="52"/>
      <c r="BG1790" s="52"/>
      <c r="BH1790" s="52"/>
    </row>
    <row r="1791" spans="1:60" outlineLevel="1" x14ac:dyDescent="0.2">
      <c r="A1791" s="31"/>
      <c r="B1791" s="32"/>
      <c r="C1791" s="230" t="s">
        <v>1014</v>
      </c>
      <c r="D1791" s="33"/>
      <c r="E1791" s="34">
        <v>69.81</v>
      </c>
      <c r="F1791" s="35"/>
      <c r="G1791" s="35"/>
      <c r="H1791" s="35"/>
      <c r="I1791" s="35"/>
      <c r="J1791" s="35"/>
      <c r="K1791" s="35"/>
      <c r="L1791" s="35"/>
      <c r="M1791" s="35"/>
      <c r="N1791" s="35"/>
      <c r="O1791" s="35"/>
      <c r="P1791" s="35"/>
      <c r="Q1791" s="35"/>
      <c r="R1791" s="35"/>
      <c r="S1791" s="35"/>
      <c r="T1791" s="35"/>
      <c r="U1791" s="35"/>
      <c r="V1791" s="35"/>
      <c r="W1791" s="35"/>
      <c r="X1791" s="35"/>
      <c r="Y1791" s="52"/>
      <c r="Z1791" s="52"/>
      <c r="AA1791" s="52"/>
      <c r="AB1791" s="52"/>
      <c r="AC1791" s="52"/>
      <c r="AD1791" s="52"/>
      <c r="AE1791" s="52"/>
      <c r="AF1791" s="52"/>
      <c r="AG1791" s="52" t="s">
        <v>358</v>
      </c>
      <c r="AH1791" s="52">
        <v>0</v>
      </c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  <c r="AT1791" s="52"/>
      <c r="AU1791" s="52"/>
      <c r="AV1791" s="52"/>
      <c r="AW1791" s="52"/>
      <c r="AX1791" s="52"/>
      <c r="AY1791" s="52"/>
      <c r="AZ1791" s="52"/>
      <c r="BA1791" s="52"/>
      <c r="BB1791" s="52"/>
      <c r="BC1791" s="52"/>
      <c r="BD1791" s="52"/>
      <c r="BE1791" s="52"/>
      <c r="BF1791" s="52"/>
      <c r="BG1791" s="52"/>
      <c r="BH1791" s="52"/>
    </row>
    <row r="1792" spans="1:60" outlineLevel="1" x14ac:dyDescent="0.2">
      <c r="A1792" s="72">
        <v>206</v>
      </c>
      <c r="B1792" s="73" t="s">
        <v>1577</v>
      </c>
      <c r="C1792" s="74" t="s">
        <v>1578</v>
      </c>
      <c r="D1792" s="27" t="s">
        <v>380</v>
      </c>
      <c r="E1792" s="28">
        <v>16.71</v>
      </c>
      <c r="F1792" s="29"/>
      <c r="G1792" s="30">
        <f>ROUND(E1792*F1792,2)</f>
        <v>0</v>
      </c>
      <c r="H1792" s="29"/>
      <c r="I1792" s="30">
        <f>ROUND(E1792*H1792,2)</f>
        <v>0</v>
      </c>
      <c r="J1792" s="29"/>
      <c r="K1792" s="30">
        <v>0</v>
      </c>
      <c r="L1792" s="30">
        <v>21</v>
      </c>
      <c r="M1792" s="30">
        <f>G1792*(1+L1792/100)</f>
        <v>0</v>
      </c>
      <c r="N1792" s="30">
        <v>4.0000000000000001E-3</v>
      </c>
      <c r="O1792" s="30">
        <f>ROUND(E1792*N1792,2)</f>
        <v>7.0000000000000007E-2</v>
      </c>
      <c r="P1792" s="30">
        <v>0</v>
      </c>
      <c r="Q1792" s="30">
        <f>ROUND(E1792*P1792,2)</f>
        <v>0</v>
      </c>
      <c r="R1792" s="30" t="s">
        <v>1548</v>
      </c>
      <c r="S1792" s="30" t="s">
        <v>329</v>
      </c>
      <c r="T1792" s="49" t="s">
        <v>330</v>
      </c>
      <c r="U1792" s="35">
        <v>0.05</v>
      </c>
      <c r="V1792" s="35">
        <f>ROUND(E1792*U1792,2)</f>
        <v>0.84</v>
      </c>
      <c r="W1792" s="35"/>
      <c r="X1792" s="49"/>
      <c r="Y1792" s="52"/>
      <c r="Z1792" s="52"/>
      <c r="AA1792" s="52"/>
      <c r="AB1792" s="52"/>
      <c r="AC1792" s="52"/>
      <c r="AD1792" s="52"/>
      <c r="AE1792" s="52"/>
      <c r="AF1792" s="52"/>
      <c r="AG1792" s="52" t="s">
        <v>354</v>
      </c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  <c r="AT1792" s="52"/>
      <c r="AU1792" s="52"/>
      <c r="AV1792" s="52"/>
      <c r="AW1792" s="52"/>
      <c r="AX1792" s="52"/>
      <c r="AY1792" s="52"/>
      <c r="AZ1792" s="52"/>
      <c r="BA1792" s="52"/>
      <c r="BB1792" s="52"/>
      <c r="BC1792" s="52"/>
      <c r="BD1792" s="52"/>
      <c r="BE1792" s="52"/>
      <c r="BF1792" s="52"/>
      <c r="BG1792" s="52"/>
      <c r="BH1792" s="52"/>
    </row>
    <row r="1793" spans="1:60" outlineLevel="1" x14ac:dyDescent="0.2">
      <c r="A1793" s="31"/>
      <c r="B1793" s="32"/>
      <c r="C1793" s="230" t="s">
        <v>593</v>
      </c>
      <c r="D1793" s="33"/>
      <c r="E1793" s="34"/>
      <c r="F1793" s="35"/>
      <c r="G1793" s="35"/>
      <c r="H1793" s="35"/>
      <c r="I1793" s="35"/>
      <c r="J1793" s="35"/>
      <c r="K1793" s="35"/>
      <c r="L1793" s="35"/>
      <c r="M1793" s="35"/>
      <c r="N1793" s="35"/>
      <c r="O1793" s="35"/>
      <c r="P1793" s="35"/>
      <c r="Q1793" s="35"/>
      <c r="R1793" s="35"/>
      <c r="S1793" s="35"/>
      <c r="T1793" s="35"/>
      <c r="U1793" s="35"/>
      <c r="V1793" s="35"/>
      <c r="W1793" s="35"/>
      <c r="X1793" s="35"/>
      <c r="Y1793" s="52"/>
      <c r="Z1793" s="52"/>
      <c r="AA1793" s="52"/>
      <c r="AB1793" s="52"/>
      <c r="AC1793" s="52"/>
      <c r="AD1793" s="52"/>
      <c r="AE1793" s="52"/>
      <c r="AF1793" s="52"/>
      <c r="AG1793" s="52" t="s">
        <v>358</v>
      </c>
      <c r="AH1793" s="52">
        <v>0</v>
      </c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  <c r="AT1793" s="52"/>
      <c r="AU1793" s="52"/>
      <c r="AV1793" s="52"/>
      <c r="AW1793" s="52"/>
      <c r="AX1793" s="52"/>
      <c r="AY1793" s="52"/>
      <c r="AZ1793" s="52"/>
      <c r="BA1793" s="52"/>
      <c r="BB1793" s="52"/>
      <c r="BC1793" s="52"/>
      <c r="BD1793" s="52"/>
      <c r="BE1793" s="52"/>
      <c r="BF1793" s="52"/>
      <c r="BG1793" s="52"/>
      <c r="BH1793" s="52"/>
    </row>
    <row r="1794" spans="1:60" outlineLevel="1" x14ac:dyDescent="0.2">
      <c r="A1794" s="31"/>
      <c r="B1794" s="32"/>
      <c r="C1794" s="230" t="s">
        <v>1012</v>
      </c>
      <c r="D1794" s="33"/>
      <c r="E1794" s="34">
        <v>16.71</v>
      </c>
      <c r="F1794" s="35"/>
      <c r="G1794" s="35"/>
      <c r="H1794" s="35"/>
      <c r="I1794" s="35"/>
      <c r="J1794" s="35"/>
      <c r="K1794" s="35"/>
      <c r="L1794" s="35"/>
      <c r="M1794" s="35"/>
      <c r="N1794" s="35"/>
      <c r="O1794" s="35"/>
      <c r="P1794" s="35"/>
      <c r="Q1794" s="35"/>
      <c r="R1794" s="35"/>
      <c r="S1794" s="35"/>
      <c r="T1794" s="35"/>
      <c r="U1794" s="35"/>
      <c r="V1794" s="35"/>
      <c r="W1794" s="35"/>
      <c r="X1794" s="35"/>
      <c r="Y1794" s="52"/>
      <c r="Z1794" s="52"/>
      <c r="AA1794" s="52"/>
      <c r="AB1794" s="52"/>
      <c r="AC1794" s="52"/>
      <c r="AD1794" s="52"/>
      <c r="AE1794" s="52"/>
      <c r="AF1794" s="52"/>
      <c r="AG1794" s="52" t="s">
        <v>358</v>
      </c>
      <c r="AH1794" s="52">
        <v>0</v>
      </c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  <c r="AT1794" s="52"/>
      <c r="AU1794" s="52"/>
      <c r="AV1794" s="52"/>
      <c r="AW1794" s="52"/>
      <c r="AX1794" s="52"/>
      <c r="AY1794" s="52"/>
      <c r="AZ1794" s="52"/>
      <c r="BA1794" s="52"/>
      <c r="BB1794" s="52"/>
      <c r="BC1794" s="52"/>
      <c r="BD1794" s="52"/>
      <c r="BE1794" s="52"/>
      <c r="BF1794" s="52"/>
      <c r="BG1794" s="52"/>
      <c r="BH1794" s="52"/>
    </row>
    <row r="1795" spans="1:60" ht="33.75" outlineLevel="1" x14ac:dyDescent="0.2">
      <c r="A1795" s="24">
        <v>207</v>
      </c>
      <c r="B1795" s="25" t="s">
        <v>1579</v>
      </c>
      <c r="C1795" s="26" t="s">
        <v>1580</v>
      </c>
      <c r="D1795" s="27" t="s">
        <v>380</v>
      </c>
      <c r="E1795" s="28">
        <v>9.6835000000000004</v>
      </c>
      <c r="F1795" s="29"/>
      <c r="G1795" s="30">
        <f>ROUND(E1795*F1795,2)</f>
        <v>0</v>
      </c>
      <c r="H1795" s="29"/>
      <c r="I1795" s="30">
        <f>ROUND(E1795*H1795,2)</f>
        <v>0</v>
      </c>
      <c r="J1795" s="29"/>
      <c r="K1795" s="30">
        <f>ROUND(E1795*J1795,2)</f>
        <v>0</v>
      </c>
      <c r="L1795" s="30">
        <v>21</v>
      </c>
      <c r="M1795" s="30">
        <f>G1795*(1+L1795/100)</f>
        <v>0</v>
      </c>
      <c r="N1795" s="30">
        <v>1.2E-2</v>
      </c>
      <c r="O1795" s="30">
        <f>ROUND(E1795*N1795,2)</f>
        <v>0.12</v>
      </c>
      <c r="P1795" s="30">
        <v>0</v>
      </c>
      <c r="Q1795" s="30">
        <f>ROUND(E1795*P1795,2)</f>
        <v>0</v>
      </c>
      <c r="R1795" s="30" t="s">
        <v>489</v>
      </c>
      <c r="S1795" s="30" t="s">
        <v>329</v>
      </c>
      <c r="T1795" s="49" t="s">
        <v>330</v>
      </c>
      <c r="U1795" s="35">
        <v>0</v>
      </c>
      <c r="V1795" s="35">
        <f>ROUND(E1795*U1795,2)</f>
        <v>0</v>
      </c>
      <c r="W1795" s="35"/>
      <c r="X1795" s="50"/>
      <c r="Y1795" s="52"/>
      <c r="Z1795" s="52"/>
      <c r="AA1795" s="52"/>
      <c r="AB1795" s="52"/>
      <c r="AC1795" s="52"/>
      <c r="AD1795" s="52"/>
      <c r="AE1795" s="52"/>
      <c r="AF1795" s="52"/>
      <c r="AG1795" s="52" t="s">
        <v>490</v>
      </c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  <c r="AT1795" s="52"/>
      <c r="AU1795" s="52"/>
      <c r="AV1795" s="52"/>
      <c r="AW1795" s="52"/>
      <c r="AX1795" s="52"/>
      <c r="AY1795" s="52"/>
      <c r="AZ1795" s="52"/>
      <c r="BA1795" s="52"/>
      <c r="BB1795" s="52"/>
      <c r="BC1795" s="52"/>
      <c r="BD1795" s="52"/>
      <c r="BE1795" s="52"/>
      <c r="BF1795" s="52"/>
      <c r="BG1795" s="52"/>
      <c r="BH1795" s="52"/>
    </row>
    <row r="1796" spans="1:60" outlineLevel="1" x14ac:dyDescent="0.2">
      <c r="A1796" s="31"/>
      <c r="B1796" s="32"/>
      <c r="C1796" s="230" t="s">
        <v>593</v>
      </c>
      <c r="D1796" s="33"/>
      <c r="E1796" s="34"/>
      <c r="F1796" s="35"/>
      <c r="G1796" s="35"/>
      <c r="H1796" s="35"/>
      <c r="I1796" s="35"/>
      <c r="J1796" s="35"/>
      <c r="K1796" s="35"/>
      <c r="L1796" s="35"/>
      <c r="M1796" s="35"/>
      <c r="N1796" s="35"/>
      <c r="O1796" s="35"/>
      <c r="P1796" s="35"/>
      <c r="Q1796" s="35"/>
      <c r="R1796" s="35"/>
      <c r="S1796" s="35"/>
      <c r="T1796" s="35"/>
      <c r="U1796" s="35"/>
      <c r="V1796" s="35"/>
      <c r="W1796" s="35"/>
      <c r="X1796" s="35"/>
      <c r="Y1796" s="52"/>
      <c r="Z1796" s="52"/>
      <c r="AA1796" s="52"/>
      <c r="AB1796" s="52"/>
      <c r="AC1796" s="52"/>
      <c r="AD1796" s="52"/>
      <c r="AE1796" s="52"/>
      <c r="AF1796" s="52"/>
      <c r="AG1796" s="52" t="s">
        <v>358</v>
      </c>
      <c r="AH1796" s="52">
        <v>0</v>
      </c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  <c r="AT1796" s="52"/>
      <c r="AU1796" s="52"/>
      <c r="AV1796" s="52"/>
      <c r="AW1796" s="52"/>
      <c r="AX1796" s="52"/>
      <c r="AY1796" s="52"/>
      <c r="AZ1796" s="52"/>
      <c r="BA1796" s="52"/>
      <c r="BB1796" s="52"/>
      <c r="BC1796" s="52"/>
      <c r="BD1796" s="52"/>
      <c r="BE1796" s="52"/>
      <c r="BF1796" s="52"/>
      <c r="BG1796" s="52"/>
      <c r="BH1796" s="52"/>
    </row>
    <row r="1797" spans="1:60" outlineLevel="1" x14ac:dyDescent="0.2">
      <c r="A1797" s="31"/>
      <c r="B1797" s="32"/>
      <c r="C1797" s="230" t="s">
        <v>1570</v>
      </c>
      <c r="D1797" s="33"/>
      <c r="E1797" s="34"/>
      <c r="F1797" s="35"/>
      <c r="G1797" s="35"/>
      <c r="H1797" s="35"/>
      <c r="I1797" s="35"/>
      <c r="J1797" s="35"/>
      <c r="K1797" s="35"/>
      <c r="L1797" s="35"/>
      <c r="M1797" s="35"/>
      <c r="N1797" s="35"/>
      <c r="O1797" s="35"/>
      <c r="P1797" s="35"/>
      <c r="Q1797" s="35"/>
      <c r="R1797" s="35"/>
      <c r="S1797" s="35"/>
      <c r="T1797" s="35"/>
      <c r="U1797" s="35"/>
      <c r="V1797" s="35"/>
      <c r="W1797" s="35"/>
      <c r="X1797" s="35"/>
      <c r="Y1797" s="52"/>
      <c r="Z1797" s="52"/>
      <c r="AA1797" s="52"/>
      <c r="AB1797" s="52"/>
      <c r="AC1797" s="52"/>
      <c r="AD1797" s="52"/>
      <c r="AE1797" s="52"/>
      <c r="AF1797" s="52"/>
      <c r="AG1797" s="52" t="s">
        <v>358</v>
      </c>
      <c r="AH1797" s="52">
        <v>0</v>
      </c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  <c r="AT1797" s="52"/>
      <c r="AU1797" s="52"/>
      <c r="AV1797" s="52"/>
      <c r="AW1797" s="52"/>
      <c r="AX1797" s="52"/>
      <c r="AY1797" s="52"/>
      <c r="AZ1797" s="52"/>
      <c r="BA1797" s="52"/>
      <c r="BB1797" s="52"/>
      <c r="BC1797" s="52"/>
      <c r="BD1797" s="52"/>
      <c r="BE1797" s="52"/>
      <c r="BF1797" s="52"/>
      <c r="BG1797" s="52"/>
      <c r="BH1797" s="52"/>
    </row>
    <row r="1798" spans="1:60" outlineLevel="1" x14ac:dyDescent="0.2">
      <c r="A1798" s="31"/>
      <c r="B1798" s="32"/>
      <c r="C1798" s="230" t="s">
        <v>1016</v>
      </c>
      <c r="D1798" s="33"/>
      <c r="E1798" s="34">
        <v>9.0500000000000007</v>
      </c>
      <c r="F1798" s="35"/>
      <c r="G1798" s="35"/>
      <c r="H1798" s="35"/>
      <c r="I1798" s="35"/>
      <c r="J1798" s="35"/>
      <c r="K1798" s="35"/>
      <c r="L1798" s="35"/>
      <c r="M1798" s="35"/>
      <c r="N1798" s="35"/>
      <c r="O1798" s="35"/>
      <c r="P1798" s="35"/>
      <c r="Q1798" s="35"/>
      <c r="R1798" s="35"/>
      <c r="S1798" s="35"/>
      <c r="T1798" s="35"/>
      <c r="U1798" s="35"/>
      <c r="V1798" s="35"/>
      <c r="W1798" s="35"/>
      <c r="X1798" s="35"/>
      <c r="Y1798" s="52"/>
      <c r="Z1798" s="52"/>
      <c r="AA1798" s="52"/>
      <c r="AB1798" s="52"/>
      <c r="AC1798" s="52"/>
      <c r="AD1798" s="52"/>
      <c r="AE1798" s="52"/>
      <c r="AF1798" s="52"/>
      <c r="AG1798" s="52" t="s">
        <v>358</v>
      </c>
      <c r="AH1798" s="52">
        <v>0</v>
      </c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  <c r="AT1798" s="52"/>
      <c r="AU1798" s="52"/>
      <c r="AV1798" s="52"/>
      <c r="AW1798" s="52"/>
      <c r="AX1798" s="52"/>
      <c r="AY1798" s="52"/>
      <c r="AZ1798" s="52"/>
      <c r="BA1798" s="52"/>
      <c r="BB1798" s="52"/>
      <c r="BC1798" s="52"/>
      <c r="BD1798" s="52"/>
      <c r="BE1798" s="52"/>
      <c r="BF1798" s="52"/>
      <c r="BG1798" s="52"/>
      <c r="BH1798" s="52"/>
    </row>
    <row r="1799" spans="1:60" outlineLevel="1" x14ac:dyDescent="0.2">
      <c r="A1799" s="31"/>
      <c r="B1799" s="32"/>
      <c r="C1799" s="231" t="s">
        <v>1537</v>
      </c>
      <c r="D1799" s="77"/>
      <c r="E1799" s="78">
        <v>0.63349999999999995</v>
      </c>
      <c r="F1799" s="35"/>
      <c r="G1799" s="35"/>
      <c r="H1799" s="35"/>
      <c r="I1799" s="35"/>
      <c r="J1799" s="35"/>
      <c r="K1799" s="35"/>
      <c r="L1799" s="35"/>
      <c r="M1799" s="35"/>
      <c r="N1799" s="35"/>
      <c r="O1799" s="35"/>
      <c r="P1799" s="35"/>
      <c r="Q1799" s="35"/>
      <c r="R1799" s="35"/>
      <c r="S1799" s="35"/>
      <c r="T1799" s="35"/>
      <c r="U1799" s="35"/>
      <c r="V1799" s="35"/>
      <c r="W1799" s="35"/>
      <c r="X1799" s="35"/>
      <c r="Y1799" s="52"/>
      <c r="Z1799" s="52"/>
      <c r="AA1799" s="52"/>
      <c r="AB1799" s="52"/>
      <c r="AC1799" s="52"/>
      <c r="AD1799" s="52"/>
      <c r="AE1799" s="52"/>
      <c r="AF1799" s="52"/>
      <c r="AG1799" s="52" t="s">
        <v>358</v>
      </c>
      <c r="AH1799" s="52">
        <v>4</v>
      </c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  <c r="AT1799" s="52"/>
      <c r="AU1799" s="52"/>
      <c r="AV1799" s="52"/>
      <c r="AW1799" s="52"/>
      <c r="AX1799" s="52"/>
      <c r="AY1799" s="52"/>
      <c r="AZ1799" s="52"/>
      <c r="BA1799" s="52"/>
      <c r="BB1799" s="52"/>
      <c r="BC1799" s="52"/>
      <c r="BD1799" s="52"/>
      <c r="BE1799" s="52"/>
      <c r="BF1799" s="52"/>
      <c r="BG1799" s="52"/>
      <c r="BH1799" s="52"/>
    </row>
    <row r="1800" spans="1:60" ht="33.75" outlineLevel="1" x14ac:dyDescent="0.2">
      <c r="A1800" s="24">
        <v>208</v>
      </c>
      <c r="B1800" s="25" t="s">
        <v>1581</v>
      </c>
      <c r="C1800" s="26" t="s">
        <v>1582</v>
      </c>
      <c r="D1800" s="27" t="s">
        <v>380</v>
      </c>
      <c r="E1800" s="28">
        <v>565.03083000000004</v>
      </c>
      <c r="F1800" s="29"/>
      <c r="G1800" s="30">
        <f>ROUND(E1800*F1800,2)</f>
        <v>0</v>
      </c>
      <c r="H1800" s="29"/>
      <c r="I1800" s="30">
        <f>ROUND(E1800*H1800,2)</f>
        <v>0</v>
      </c>
      <c r="J1800" s="29"/>
      <c r="K1800" s="30">
        <f>ROUND(E1800*J1800,2)</f>
        <v>0</v>
      </c>
      <c r="L1800" s="30">
        <v>21</v>
      </c>
      <c r="M1800" s="30">
        <f>G1800*(1+L1800/100)</f>
        <v>0</v>
      </c>
      <c r="N1800" s="30">
        <v>8.8999999999999999E-3</v>
      </c>
      <c r="O1800" s="30">
        <f>ROUND(E1800*N1800,2)</f>
        <v>5.03</v>
      </c>
      <c r="P1800" s="30">
        <v>0</v>
      </c>
      <c r="Q1800" s="30">
        <f>ROUND(E1800*P1800,2)</f>
        <v>0</v>
      </c>
      <c r="R1800" s="30" t="s">
        <v>489</v>
      </c>
      <c r="S1800" s="30" t="s">
        <v>329</v>
      </c>
      <c r="T1800" s="49" t="s">
        <v>330</v>
      </c>
      <c r="U1800" s="35">
        <v>0</v>
      </c>
      <c r="V1800" s="35">
        <f>ROUND(E1800*U1800,2)</f>
        <v>0</v>
      </c>
      <c r="W1800" s="35"/>
      <c r="X1800" s="50"/>
      <c r="Y1800" s="52"/>
      <c r="Z1800" s="52"/>
      <c r="AA1800" s="52"/>
      <c r="AB1800" s="52"/>
      <c r="AC1800" s="52"/>
      <c r="AD1800" s="52"/>
      <c r="AE1800" s="52"/>
      <c r="AF1800" s="52"/>
      <c r="AG1800" s="52" t="s">
        <v>490</v>
      </c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  <c r="AT1800" s="52"/>
      <c r="AU1800" s="52"/>
      <c r="AV1800" s="52"/>
      <c r="AW1800" s="52"/>
      <c r="AX1800" s="52"/>
      <c r="AY1800" s="52"/>
      <c r="AZ1800" s="52"/>
      <c r="BA1800" s="52"/>
      <c r="BB1800" s="52"/>
      <c r="BC1800" s="52"/>
      <c r="BD1800" s="52"/>
      <c r="BE1800" s="52"/>
      <c r="BF1800" s="52"/>
      <c r="BG1800" s="52"/>
      <c r="BH1800" s="52"/>
    </row>
    <row r="1801" spans="1:60" outlineLevel="1" x14ac:dyDescent="0.2">
      <c r="A1801" s="31"/>
      <c r="B1801" s="32"/>
      <c r="C1801" s="230" t="s">
        <v>593</v>
      </c>
      <c r="D1801" s="33"/>
      <c r="E1801" s="34"/>
      <c r="F1801" s="35"/>
      <c r="G1801" s="35"/>
      <c r="H1801" s="35"/>
      <c r="I1801" s="35"/>
      <c r="J1801" s="35"/>
      <c r="K1801" s="35"/>
      <c r="L1801" s="35"/>
      <c r="M1801" s="35"/>
      <c r="N1801" s="35"/>
      <c r="O1801" s="35"/>
      <c r="P1801" s="35"/>
      <c r="Q1801" s="35"/>
      <c r="R1801" s="35"/>
      <c r="S1801" s="35"/>
      <c r="T1801" s="35"/>
      <c r="U1801" s="35"/>
      <c r="V1801" s="35"/>
      <c r="W1801" s="35"/>
      <c r="X1801" s="35"/>
      <c r="Y1801" s="52"/>
      <c r="Z1801" s="52"/>
      <c r="AA1801" s="52"/>
      <c r="AB1801" s="52"/>
      <c r="AC1801" s="52"/>
      <c r="AD1801" s="52"/>
      <c r="AE1801" s="52"/>
      <c r="AF1801" s="52"/>
      <c r="AG1801" s="52" t="s">
        <v>358</v>
      </c>
      <c r="AH1801" s="52">
        <v>0</v>
      </c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  <c r="AT1801" s="52"/>
      <c r="AU1801" s="52"/>
      <c r="AV1801" s="52"/>
      <c r="AW1801" s="52"/>
      <c r="AX1801" s="52"/>
      <c r="AY1801" s="52"/>
      <c r="AZ1801" s="52"/>
      <c r="BA1801" s="52"/>
      <c r="BB1801" s="52"/>
      <c r="BC1801" s="52"/>
      <c r="BD1801" s="52"/>
      <c r="BE1801" s="52"/>
      <c r="BF1801" s="52"/>
      <c r="BG1801" s="52"/>
      <c r="BH1801" s="52"/>
    </row>
    <row r="1802" spans="1:60" outlineLevel="1" x14ac:dyDescent="0.2">
      <c r="A1802" s="31"/>
      <c r="B1802" s="32"/>
      <c r="C1802" s="230" t="s">
        <v>1573</v>
      </c>
      <c r="D1802" s="33"/>
      <c r="E1802" s="34"/>
      <c r="F1802" s="35"/>
      <c r="G1802" s="35"/>
      <c r="H1802" s="35"/>
      <c r="I1802" s="35"/>
      <c r="J1802" s="35"/>
      <c r="K1802" s="35"/>
      <c r="L1802" s="35"/>
      <c r="M1802" s="35"/>
      <c r="N1802" s="35"/>
      <c r="O1802" s="35"/>
      <c r="P1802" s="35"/>
      <c r="Q1802" s="35"/>
      <c r="R1802" s="35"/>
      <c r="S1802" s="35"/>
      <c r="T1802" s="35"/>
      <c r="U1802" s="35"/>
      <c r="V1802" s="35"/>
      <c r="W1802" s="35"/>
      <c r="X1802" s="35"/>
      <c r="Y1802" s="52"/>
      <c r="Z1802" s="52"/>
      <c r="AA1802" s="52"/>
      <c r="AB1802" s="52"/>
      <c r="AC1802" s="52"/>
      <c r="AD1802" s="52"/>
      <c r="AE1802" s="52"/>
      <c r="AF1802" s="52"/>
      <c r="AG1802" s="52" t="s">
        <v>358</v>
      </c>
      <c r="AH1802" s="52">
        <v>0</v>
      </c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  <c r="AT1802" s="52"/>
      <c r="AU1802" s="52"/>
      <c r="AV1802" s="52"/>
      <c r="AW1802" s="52"/>
      <c r="AX1802" s="52"/>
      <c r="AY1802" s="52"/>
      <c r="AZ1802" s="52"/>
      <c r="BA1802" s="52"/>
      <c r="BB1802" s="52"/>
      <c r="BC1802" s="52"/>
      <c r="BD1802" s="52"/>
      <c r="BE1802" s="52"/>
      <c r="BF1802" s="52"/>
      <c r="BG1802" s="52"/>
      <c r="BH1802" s="52"/>
    </row>
    <row r="1803" spans="1:60" outlineLevel="1" x14ac:dyDescent="0.2">
      <c r="A1803" s="31"/>
      <c r="B1803" s="32"/>
      <c r="C1803" s="230" t="s">
        <v>1007</v>
      </c>
      <c r="D1803" s="33"/>
      <c r="E1803" s="34">
        <v>490.73</v>
      </c>
      <c r="F1803" s="35"/>
      <c r="G1803" s="35"/>
      <c r="H1803" s="35"/>
      <c r="I1803" s="35"/>
      <c r="J1803" s="35"/>
      <c r="K1803" s="35"/>
      <c r="L1803" s="35"/>
      <c r="M1803" s="35"/>
      <c r="N1803" s="35"/>
      <c r="O1803" s="35"/>
      <c r="P1803" s="35"/>
      <c r="Q1803" s="35"/>
      <c r="R1803" s="35"/>
      <c r="S1803" s="35"/>
      <c r="T1803" s="35"/>
      <c r="U1803" s="35"/>
      <c r="V1803" s="35"/>
      <c r="W1803" s="35"/>
      <c r="X1803" s="35"/>
      <c r="Y1803" s="52"/>
      <c r="Z1803" s="52"/>
      <c r="AA1803" s="52"/>
      <c r="AB1803" s="52"/>
      <c r="AC1803" s="52"/>
      <c r="AD1803" s="52"/>
      <c r="AE1803" s="52"/>
      <c r="AF1803" s="52"/>
      <c r="AG1803" s="52" t="s">
        <v>358</v>
      </c>
      <c r="AH1803" s="52">
        <v>0</v>
      </c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  <c r="AT1803" s="52"/>
      <c r="AU1803" s="52"/>
      <c r="AV1803" s="52"/>
      <c r="AW1803" s="52"/>
      <c r="AX1803" s="52"/>
      <c r="AY1803" s="52"/>
      <c r="AZ1803" s="52"/>
      <c r="BA1803" s="52"/>
      <c r="BB1803" s="52"/>
      <c r="BC1803" s="52"/>
      <c r="BD1803" s="52"/>
      <c r="BE1803" s="52"/>
      <c r="BF1803" s="52"/>
      <c r="BG1803" s="52"/>
      <c r="BH1803" s="52"/>
    </row>
    <row r="1804" spans="1:60" outlineLevel="1" x14ac:dyDescent="0.2">
      <c r="A1804" s="31"/>
      <c r="B1804" s="32"/>
      <c r="C1804" s="230" t="s">
        <v>1574</v>
      </c>
      <c r="D1804" s="33"/>
      <c r="E1804" s="34">
        <v>-1.4039999999999999</v>
      </c>
      <c r="F1804" s="35"/>
      <c r="G1804" s="35"/>
      <c r="H1804" s="35"/>
      <c r="I1804" s="35"/>
      <c r="J1804" s="35"/>
      <c r="K1804" s="35"/>
      <c r="L1804" s="35"/>
      <c r="M1804" s="35"/>
      <c r="N1804" s="35"/>
      <c r="O1804" s="35"/>
      <c r="P1804" s="35"/>
      <c r="Q1804" s="35"/>
      <c r="R1804" s="35"/>
      <c r="S1804" s="35"/>
      <c r="T1804" s="35"/>
      <c r="U1804" s="35"/>
      <c r="V1804" s="35"/>
      <c r="W1804" s="35"/>
      <c r="X1804" s="35"/>
      <c r="Y1804" s="52"/>
      <c r="Z1804" s="52"/>
      <c r="AA1804" s="52"/>
      <c r="AB1804" s="52"/>
      <c r="AC1804" s="52"/>
      <c r="AD1804" s="52"/>
      <c r="AE1804" s="52"/>
      <c r="AF1804" s="52"/>
      <c r="AG1804" s="52" t="s">
        <v>358</v>
      </c>
      <c r="AH1804" s="52">
        <v>0</v>
      </c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  <c r="AT1804" s="52"/>
      <c r="AU1804" s="52"/>
      <c r="AV1804" s="52"/>
      <c r="AW1804" s="52"/>
      <c r="AX1804" s="52"/>
      <c r="AY1804" s="52"/>
      <c r="AZ1804" s="52"/>
      <c r="BA1804" s="52"/>
      <c r="BB1804" s="52"/>
      <c r="BC1804" s="52"/>
      <c r="BD1804" s="52"/>
      <c r="BE1804" s="52"/>
      <c r="BF1804" s="52"/>
      <c r="BG1804" s="52"/>
      <c r="BH1804" s="52"/>
    </row>
    <row r="1805" spans="1:60" outlineLevel="1" x14ac:dyDescent="0.2">
      <c r="A1805" s="31"/>
      <c r="B1805" s="32"/>
      <c r="C1805" s="230" t="s">
        <v>492</v>
      </c>
      <c r="D1805" s="33"/>
      <c r="E1805" s="34"/>
      <c r="F1805" s="35"/>
      <c r="G1805" s="35"/>
      <c r="H1805" s="35"/>
      <c r="I1805" s="35"/>
      <c r="J1805" s="35"/>
      <c r="K1805" s="35"/>
      <c r="L1805" s="35"/>
      <c r="M1805" s="35"/>
      <c r="N1805" s="35"/>
      <c r="O1805" s="35"/>
      <c r="P1805" s="35"/>
      <c r="Q1805" s="35"/>
      <c r="R1805" s="35"/>
      <c r="S1805" s="35"/>
      <c r="T1805" s="35"/>
      <c r="U1805" s="35"/>
      <c r="V1805" s="35"/>
      <c r="W1805" s="35"/>
      <c r="X1805" s="35"/>
      <c r="Y1805" s="52"/>
      <c r="Z1805" s="52"/>
      <c r="AA1805" s="52"/>
      <c r="AB1805" s="52"/>
      <c r="AC1805" s="52"/>
      <c r="AD1805" s="52"/>
      <c r="AE1805" s="52"/>
      <c r="AF1805" s="52"/>
      <c r="AG1805" s="52" t="s">
        <v>358</v>
      </c>
      <c r="AH1805" s="52">
        <v>0</v>
      </c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  <c r="AT1805" s="52"/>
      <c r="AU1805" s="52"/>
      <c r="AV1805" s="52"/>
      <c r="AW1805" s="52"/>
      <c r="AX1805" s="52"/>
      <c r="AY1805" s="52"/>
      <c r="AZ1805" s="52"/>
      <c r="BA1805" s="52"/>
      <c r="BB1805" s="52"/>
      <c r="BC1805" s="52"/>
      <c r="BD1805" s="52"/>
      <c r="BE1805" s="52"/>
      <c r="BF1805" s="52"/>
      <c r="BG1805" s="52"/>
      <c r="BH1805" s="52"/>
    </row>
    <row r="1806" spans="1:60" outlineLevel="1" x14ac:dyDescent="0.2">
      <c r="A1806" s="31"/>
      <c r="B1806" s="32"/>
      <c r="C1806" s="230" t="s">
        <v>1583</v>
      </c>
      <c r="D1806" s="33"/>
      <c r="E1806" s="34"/>
      <c r="F1806" s="35"/>
      <c r="G1806" s="35"/>
      <c r="H1806" s="35"/>
      <c r="I1806" s="35"/>
      <c r="J1806" s="35"/>
      <c r="K1806" s="35"/>
      <c r="L1806" s="35"/>
      <c r="M1806" s="35"/>
      <c r="N1806" s="35"/>
      <c r="O1806" s="35"/>
      <c r="P1806" s="35"/>
      <c r="Q1806" s="35"/>
      <c r="R1806" s="35"/>
      <c r="S1806" s="35"/>
      <c r="T1806" s="35"/>
      <c r="U1806" s="35"/>
      <c r="V1806" s="35"/>
      <c r="W1806" s="35"/>
      <c r="X1806" s="35"/>
      <c r="Y1806" s="52"/>
      <c r="Z1806" s="52"/>
      <c r="AA1806" s="52"/>
      <c r="AB1806" s="52"/>
      <c r="AC1806" s="52"/>
      <c r="AD1806" s="52"/>
      <c r="AE1806" s="52"/>
      <c r="AF1806" s="52"/>
      <c r="AG1806" s="52" t="s">
        <v>358</v>
      </c>
      <c r="AH1806" s="52">
        <v>0</v>
      </c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  <c r="AT1806" s="52"/>
      <c r="AU1806" s="52"/>
      <c r="AV1806" s="52"/>
      <c r="AW1806" s="52"/>
      <c r="AX1806" s="52"/>
      <c r="AY1806" s="52"/>
      <c r="AZ1806" s="52"/>
      <c r="BA1806" s="52"/>
      <c r="BB1806" s="52"/>
      <c r="BC1806" s="52"/>
      <c r="BD1806" s="52"/>
      <c r="BE1806" s="52"/>
      <c r="BF1806" s="52"/>
      <c r="BG1806" s="52"/>
      <c r="BH1806" s="52"/>
    </row>
    <row r="1807" spans="1:60" outlineLevel="1" x14ac:dyDescent="0.2">
      <c r="A1807" s="31"/>
      <c r="B1807" s="32"/>
      <c r="C1807" s="230" t="s">
        <v>1584</v>
      </c>
      <c r="D1807" s="33"/>
      <c r="E1807" s="34">
        <v>38.740200000000002</v>
      </c>
      <c r="F1807" s="35"/>
      <c r="G1807" s="35"/>
      <c r="H1807" s="35"/>
      <c r="I1807" s="35"/>
      <c r="J1807" s="35"/>
      <c r="K1807" s="35"/>
      <c r="L1807" s="35"/>
      <c r="M1807" s="35"/>
      <c r="N1807" s="35"/>
      <c r="O1807" s="35"/>
      <c r="P1807" s="35"/>
      <c r="Q1807" s="35"/>
      <c r="R1807" s="35"/>
      <c r="S1807" s="35"/>
      <c r="T1807" s="35"/>
      <c r="U1807" s="35"/>
      <c r="V1807" s="35"/>
      <c r="W1807" s="35"/>
      <c r="X1807" s="35"/>
      <c r="Y1807" s="52"/>
      <c r="Z1807" s="52"/>
      <c r="AA1807" s="52"/>
      <c r="AB1807" s="52"/>
      <c r="AC1807" s="52"/>
      <c r="AD1807" s="52"/>
      <c r="AE1807" s="52"/>
      <c r="AF1807" s="52"/>
      <c r="AG1807" s="52" t="s">
        <v>358</v>
      </c>
      <c r="AH1807" s="52">
        <v>5</v>
      </c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  <c r="AT1807" s="52"/>
      <c r="AU1807" s="52"/>
      <c r="AV1807" s="52"/>
      <c r="AW1807" s="52"/>
      <c r="AX1807" s="52"/>
      <c r="AY1807" s="52"/>
      <c r="AZ1807" s="52"/>
      <c r="BA1807" s="52"/>
      <c r="BB1807" s="52"/>
      <c r="BC1807" s="52"/>
      <c r="BD1807" s="52"/>
      <c r="BE1807" s="52"/>
      <c r="BF1807" s="52"/>
      <c r="BG1807" s="52"/>
      <c r="BH1807" s="52"/>
    </row>
    <row r="1808" spans="1:60" outlineLevel="1" x14ac:dyDescent="0.2">
      <c r="A1808" s="31"/>
      <c r="B1808" s="32"/>
      <c r="C1808" s="230" t="s">
        <v>492</v>
      </c>
      <c r="D1808" s="33"/>
      <c r="E1808" s="34"/>
      <c r="F1808" s="35"/>
      <c r="G1808" s="35"/>
      <c r="H1808" s="35"/>
      <c r="I1808" s="35"/>
      <c r="J1808" s="35"/>
      <c r="K1808" s="35"/>
      <c r="L1808" s="35"/>
      <c r="M1808" s="35"/>
      <c r="N1808" s="35"/>
      <c r="O1808" s="35"/>
      <c r="P1808" s="35"/>
      <c r="Q1808" s="35"/>
      <c r="R1808" s="35"/>
      <c r="S1808" s="35"/>
      <c r="T1808" s="35"/>
      <c r="U1808" s="35"/>
      <c r="V1808" s="35"/>
      <c r="W1808" s="35"/>
      <c r="X1808" s="35"/>
      <c r="Y1808" s="52"/>
      <c r="Z1808" s="52"/>
      <c r="AA1808" s="52"/>
      <c r="AB1808" s="52"/>
      <c r="AC1808" s="52"/>
      <c r="AD1808" s="52"/>
      <c r="AE1808" s="52"/>
      <c r="AF1808" s="52"/>
      <c r="AG1808" s="52" t="s">
        <v>358</v>
      </c>
      <c r="AH1808" s="52">
        <v>0</v>
      </c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  <c r="AT1808" s="52"/>
      <c r="AU1808" s="52"/>
      <c r="AV1808" s="52"/>
      <c r="AW1808" s="52"/>
      <c r="AX1808" s="52"/>
      <c r="AY1808" s="52"/>
      <c r="AZ1808" s="52"/>
      <c r="BA1808" s="52"/>
      <c r="BB1808" s="52"/>
      <c r="BC1808" s="52"/>
      <c r="BD1808" s="52"/>
      <c r="BE1808" s="52"/>
      <c r="BF1808" s="52"/>
      <c r="BG1808" s="52"/>
      <c r="BH1808" s="52"/>
    </row>
    <row r="1809" spans="1:60" outlineLevel="1" x14ac:dyDescent="0.2">
      <c r="A1809" s="31"/>
      <c r="B1809" s="32"/>
      <c r="C1809" s="231" t="s">
        <v>1537</v>
      </c>
      <c r="D1809" s="77"/>
      <c r="E1809" s="78">
        <v>36.96463</v>
      </c>
      <c r="F1809" s="35"/>
      <c r="G1809" s="35"/>
      <c r="H1809" s="35"/>
      <c r="I1809" s="35"/>
      <c r="J1809" s="35"/>
      <c r="K1809" s="35"/>
      <c r="L1809" s="35"/>
      <c r="M1809" s="35"/>
      <c r="N1809" s="35"/>
      <c r="O1809" s="35"/>
      <c r="P1809" s="35"/>
      <c r="Q1809" s="35"/>
      <c r="R1809" s="35"/>
      <c r="S1809" s="35"/>
      <c r="T1809" s="35"/>
      <c r="U1809" s="35"/>
      <c r="V1809" s="35"/>
      <c r="W1809" s="35"/>
      <c r="X1809" s="35"/>
      <c r="Y1809" s="52"/>
      <c r="Z1809" s="52"/>
      <c r="AA1809" s="52"/>
      <c r="AB1809" s="52"/>
      <c r="AC1809" s="52"/>
      <c r="AD1809" s="52"/>
      <c r="AE1809" s="52"/>
      <c r="AF1809" s="52"/>
      <c r="AG1809" s="52" t="s">
        <v>358</v>
      </c>
      <c r="AH1809" s="52">
        <v>4</v>
      </c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  <c r="AT1809" s="52"/>
      <c r="AU1809" s="52"/>
      <c r="AV1809" s="52"/>
      <c r="AW1809" s="52"/>
      <c r="AX1809" s="52"/>
      <c r="AY1809" s="52"/>
      <c r="AZ1809" s="52"/>
      <c r="BA1809" s="52"/>
      <c r="BB1809" s="52"/>
      <c r="BC1809" s="52"/>
      <c r="BD1809" s="52"/>
      <c r="BE1809" s="52"/>
      <c r="BF1809" s="52"/>
      <c r="BG1809" s="52"/>
      <c r="BH1809" s="52"/>
    </row>
    <row r="1810" spans="1:60" outlineLevel="1" x14ac:dyDescent="0.2">
      <c r="A1810" s="31"/>
      <c r="B1810" s="32"/>
      <c r="C1810" s="231" t="s">
        <v>492</v>
      </c>
      <c r="D1810" s="77"/>
      <c r="E1810" s="78"/>
      <c r="F1810" s="35"/>
      <c r="G1810" s="35"/>
      <c r="H1810" s="35"/>
      <c r="I1810" s="35"/>
      <c r="J1810" s="35"/>
      <c r="K1810" s="35"/>
      <c r="L1810" s="35"/>
      <c r="M1810" s="35"/>
      <c r="N1810" s="35"/>
      <c r="O1810" s="35"/>
      <c r="P1810" s="35"/>
      <c r="Q1810" s="35"/>
      <c r="R1810" s="35"/>
      <c r="S1810" s="35"/>
      <c r="T1810" s="35"/>
      <c r="U1810" s="35"/>
      <c r="V1810" s="35"/>
      <c r="W1810" s="35"/>
      <c r="X1810" s="35"/>
      <c r="Y1810" s="52"/>
      <c r="Z1810" s="52"/>
      <c r="AA1810" s="52"/>
      <c r="AB1810" s="52"/>
      <c r="AC1810" s="52"/>
      <c r="AD1810" s="52"/>
      <c r="AE1810" s="52"/>
      <c r="AF1810" s="52"/>
      <c r="AG1810" s="52" t="s">
        <v>358</v>
      </c>
      <c r="AH1810" s="52">
        <v>4</v>
      </c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  <c r="AT1810" s="52"/>
      <c r="AU1810" s="52"/>
      <c r="AV1810" s="52"/>
      <c r="AW1810" s="52"/>
      <c r="AX1810" s="52"/>
      <c r="AY1810" s="52"/>
      <c r="AZ1810" s="52"/>
      <c r="BA1810" s="52"/>
      <c r="BB1810" s="52"/>
      <c r="BC1810" s="52"/>
      <c r="BD1810" s="52"/>
      <c r="BE1810" s="52"/>
      <c r="BF1810" s="52"/>
      <c r="BG1810" s="52"/>
      <c r="BH1810" s="52"/>
    </row>
    <row r="1811" spans="1:60" ht="33.75" outlineLevel="1" x14ac:dyDescent="0.2">
      <c r="A1811" s="24">
        <v>209</v>
      </c>
      <c r="B1811" s="25" t="s">
        <v>1585</v>
      </c>
      <c r="C1811" s="26" t="s">
        <v>1586</v>
      </c>
      <c r="D1811" s="27" t="s">
        <v>380</v>
      </c>
      <c r="E1811" s="28">
        <v>67.484899999999996</v>
      </c>
      <c r="F1811" s="29"/>
      <c r="G1811" s="30">
        <f>ROUND(E1811*F1811,2)</f>
        <v>0</v>
      </c>
      <c r="H1811" s="29"/>
      <c r="I1811" s="30">
        <f>ROUND(E1811*H1811,2)</f>
        <v>0</v>
      </c>
      <c r="J1811" s="29"/>
      <c r="K1811" s="30">
        <f>ROUND(E1811*J1811,2)</f>
        <v>0</v>
      </c>
      <c r="L1811" s="30">
        <v>21</v>
      </c>
      <c r="M1811" s="30">
        <f>G1811*(1+L1811/100)</f>
        <v>0</v>
      </c>
      <c r="N1811" s="30">
        <v>1.2E-2</v>
      </c>
      <c r="O1811" s="30">
        <f>ROUND(E1811*N1811,2)</f>
        <v>0.81</v>
      </c>
      <c r="P1811" s="30">
        <v>0</v>
      </c>
      <c r="Q1811" s="30">
        <f>ROUND(E1811*P1811,2)</f>
        <v>0</v>
      </c>
      <c r="R1811" s="30" t="s">
        <v>489</v>
      </c>
      <c r="S1811" s="30" t="s">
        <v>329</v>
      </c>
      <c r="T1811" s="49" t="s">
        <v>330</v>
      </c>
      <c r="U1811" s="35">
        <v>0</v>
      </c>
      <c r="V1811" s="35">
        <f>ROUND(E1811*U1811,2)</f>
        <v>0</v>
      </c>
      <c r="W1811" s="35"/>
      <c r="X1811" s="50"/>
      <c r="Y1811" s="52"/>
      <c r="Z1811" s="52"/>
      <c r="AA1811" s="52"/>
      <c r="AB1811" s="52"/>
      <c r="AC1811" s="52"/>
      <c r="AD1811" s="52"/>
      <c r="AE1811" s="52"/>
      <c r="AF1811" s="52"/>
      <c r="AG1811" s="52" t="s">
        <v>490</v>
      </c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  <c r="AT1811" s="52"/>
      <c r="AU1811" s="52"/>
      <c r="AV1811" s="52"/>
      <c r="AW1811" s="52"/>
      <c r="AX1811" s="52"/>
      <c r="AY1811" s="52"/>
      <c r="AZ1811" s="52"/>
      <c r="BA1811" s="52"/>
      <c r="BB1811" s="52"/>
      <c r="BC1811" s="52"/>
      <c r="BD1811" s="52"/>
      <c r="BE1811" s="52"/>
      <c r="BF1811" s="52"/>
      <c r="BG1811" s="52"/>
      <c r="BH1811" s="52"/>
    </row>
    <row r="1812" spans="1:60" outlineLevel="1" x14ac:dyDescent="0.2">
      <c r="A1812" s="31"/>
      <c r="B1812" s="32"/>
      <c r="C1812" s="230" t="s">
        <v>593</v>
      </c>
      <c r="D1812" s="33"/>
      <c r="E1812" s="34"/>
      <c r="F1812" s="35"/>
      <c r="G1812" s="35"/>
      <c r="H1812" s="35"/>
      <c r="I1812" s="35"/>
      <c r="J1812" s="35"/>
      <c r="K1812" s="35"/>
      <c r="L1812" s="35"/>
      <c r="M1812" s="35"/>
      <c r="N1812" s="35"/>
      <c r="O1812" s="35"/>
      <c r="P1812" s="35"/>
      <c r="Q1812" s="35"/>
      <c r="R1812" s="35"/>
      <c r="S1812" s="35"/>
      <c r="T1812" s="35"/>
      <c r="U1812" s="35"/>
      <c r="V1812" s="35"/>
      <c r="W1812" s="35"/>
      <c r="X1812" s="35"/>
      <c r="Y1812" s="52"/>
      <c r="Z1812" s="52"/>
      <c r="AA1812" s="52"/>
      <c r="AB1812" s="52"/>
      <c r="AC1812" s="52"/>
      <c r="AD1812" s="52"/>
      <c r="AE1812" s="52"/>
      <c r="AF1812" s="52"/>
      <c r="AG1812" s="52" t="s">
        <v>358</v>
      </c>
      <c r="AH1812" s="52">
        <v>0</v>
      </c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  <c r="AT1812" s="52"/>
      <c r="AU1812" s="52"/>
      <c r="AV1812" s="52"/>
      <c r="AW1812" s="52"/>
      <c r="AX1812" s="52"/>
      <c r="AY1812" s="52"/>
      <c r="AZ1812" s="52"/>
      <c r="BA1812" s="52"/>
      <c r="BB1812" s="52"/>
      <c r="BC1812" s="52"/>
      <c r="BD1812" s="52"/>
      <c r="BE1812" s="52"/>
      <c r="BF1812" s="52"/>
      <c r="BG1812" s="52"/>
      <c r="BH1812" s="52"/>
    </row>
    <row r="1813" spans="1:60" outlineLevel="1" x14ac:dyDescent="0.2">
      <c r="A1813" s="31"/>
      <c r="B1813" s="32"/>
      <c r="C1813" s="230" t="s">
        <v>1570</v>
      </c>
      <c r="D1813" s="33"/>
      <c r="E1813" s="34"/>
      <c r="F1813" s="35"/>
      <c r="G1813" s="35"/>
      <c r="H1813" s="35"/>
      <c r="I1813" s="35"/>
      <c r="J1813" s="35"/>
      <c r="K1813" s="35"/>
      <c r="L1813" s="35"/>
      <c r="M1813" s="35"/>
      <c r="N1813" s="35"/>
      <c r="O1813" s="35"/>
      <c r="P1813" s="35"/>
      <c r="Q1813" s="35"/>
      <c r="R1813" s="35"/>
      <c r="S1813" s="35"/>
      <c r="T1813" s="35"/>
      <c r="U1813" s="35"/>
      <c r="V1813" s="35"/>
      <c r="W1813" s="35"/>
      <c r="X1813" s="35"/>
      <c r="Y1813" s="52"/>
      <c r="Z1813" s="52"/>
      <c r="AA1813" s="52"/>
      <c r="AB1813" s="52"/>
      <c r="AC1813" s="52"/>
      <c r="AD1813" s="52"/>
      <c r="AE1813" s="52"/>
      <c r="AF1813" s="52"/>
      <c r="AG1813" s="52" t="s">
        <v>358</v>
      </c>
      <c r="AH1813" s="52">
        <v>0</v>
      </c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  <c r="AT1813" s="52"/>
      <c r="AU1813" s="52"/>
      <c r="AV1813" s="52"/>
      <c r="AW1813" s="52"/>
      <c r="AX1813" s="52"/>
      <c r="AY1813" s="52"/>
      <c r="AZ1813" s="52"/>
      <c r="BA1813" s="52"/>
      <c r="BB1813" s="52"/>
      <c r="BC1813" s="52"/>
      <c r="BD1813" s="52"/>
      <c r="BE1813" s="52"/>
      <c r="BF1813" s="52"/>
      <c r="BG1813" s="52"/>
      <c r="BH1813" s="52"/>
    </row>
    <row r="1814" spans="1:60" outlineLevel="1" x14ac:dyDescent="0.2">
      <c r="A1814" s="31"/>
      <c r="B1814" s="32"/>
      <c r="C1814" s="230" t="s">
        <v>943</v>
      </c>
      <c r="D1814" s="33"/>
      <c r="E1814" s="34">
        <v>63.07</v>
      </c>
      <c r="F1814" s="35"/>
      <c r="G1814" s="35"/>
      <c r="H1814" s="35"/>
      <c r="I1814" s="35"/>
      <c r="J1814" s="35"/>
      <c r="K1814" s="35"/>
      <c r="L1814" s="35"/>
      <c r="M1814" s="35"/>
      <c r="N1814" s="35"/>
      <c r="O1814" s="35"/>
      <c r="P1814" s="35"/>
      <c r="Q1814" s="35"/>
      <c r="R1814" s="35"/>
      <c r="S1814" s="35"/>
      <c r="T1814" s="35"/>
      <c r="U1814" s="35"/>
      <c r="V1814" s="35"/>
      <c r="W1814" s="35"/>
      <c r="X1814" s="35"/>
      <c r="Y1814" s="52"/>
      <c r="Z1814" s="52"/>
      <c r="AA1814" s="52"/>
      <c r="AB1814" s="52"/>
      <c r="AC1814" s="52"/>
      <c r="AD1814" s="52"/>
      <c r="AE1814" s="52"/>
      <c r="AF1814" s="52"/>
      <c r="AG1814" s="52" t="s">
        <v>358</v>
      </c>
      <c r="AH1814" s="52">
        <v>0</v>
      </c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  <c r="AT1814" s="52"/>
      <c r="AU1814" s="52"/>
      <c r="AV1814" s="52"/>
      <c r="AW1814" s="52"/>
      <c r="AX1814" s="52"/>
      <c r="AY1814" s="52"/>
      <c r="AZ1814" s="52"/>
      <c r="BA1814" s="52"/>
      <c r="BB1814" s="52"/>
      <c r="BC1814" s="52"/>
      <c r="BD1814" s="52"/>
      <c r="BE1814" s="52"/>
      <c r="BF1814" s="52"/>
      <c r="BG1814" s="52"/>
      <c r="BH1814" s="52"/>
    </row>
    <row r="1815" spans="1:60" outlineLevel="1" x14ac:dyDescent="0.2">
      <c r="A1815" s="31"/>
      <c r="B1815" s="32"/>
      <c r="C1815" s="231" t="s">
        <v>1537</v>
      </c>
      <c r="D1815" s="77"/>
      <c r="E1815" s="78">
        <v>4.4149000000000003</v>
      </c>
      <c r="F1815" s="35"/>
      <c r="G1815" s="35"/>
      <c r="H1815" s="35"/>
      <c r="I1815" s="35"/>
      <c r="J1815" s="35"/>
      <c r="K1815" s="35"/>
      <c r="L1815" s="35"/>
      <c r="M1815" s="35"/>
      <c r="N1815" s="35"/>
      <c r="O1815" s="35"/>
      <c r="P1815" s="35"/>
      <c r="Q1815" s="35"/>
      <c r="R1815" s="35"/>
      <c r="S1815" s="35"/>
      <c r="T1815" s="35"/>
      <c r="U1815" s="35"/>
      <c r="V1815" s="35"/>
      <c r="W1815" s="35"/>
      <c r="X1815" s="35"/>
      <c r="Y1815" s="52"/>
      <c r="Z1815" s="52"/>
      <c r="AA1815" s="52"/>
      <c r="AB1815" s="52"/>
      <c r="AC1815" s="52"/>
      <c r="AD1815" s="52"/>
      <c r="AE1815" s="52"/>
      <c r="AF1815" s="52"/>
      <c r="AG1815" s="52" t="s">
        <v>358</v>
      </c>
      <c r="AH1815" s="52">
        <v>4</v>
      </c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  <c r="AT1815" s="52"/>
      <c r="AU1815" s="52"/>
      <c r="AV1815" s="52"/>
      <c r="AW1815" s="52"/>
      <c r="AX1815" s="52"/>
      <c r="AY1815" s="52"/>
      <c r="AZ1815" s="52"/>
      <c r="BA1815" s="52"/>
      <c r="BB1815" s="52"/>
      <c r="BC1815" s="52"/>
      <c r="BD1815" s="52"/>
      <c r="BE1815" s="52"/>
      <c r="BF1815" s="52"/>
      <c r="BG1815" s="52"/>
      <c r="BH1815" s="52"/>
    </row>
    <row r="1816" spans="1:60" ht="33.75" outlineLevel="1" x14ac:dyDescent="0.2">
      <c r="A1816" s="24">
        <v>210</v>
      </c>
      <c r="B1816" s="25" t="s">
        <v>1587</v>
      </c>
      <c r="C1816" s="26" t="s">
        <v>1588</v>
      </c>
      <c r="D1816" s="27" t="s">
        <v>380</v>
      </c>
      <c r="E1816" s="28">
        <v>483.8433</v>
      </c>
      <c r="F1816" s="29"/>
      <c r="G1816" s="30">
        <f>ROUND(E1816*F1816,2)</f>
        <v>0</v>
      </c>
      <c r="H1816" s="29"/>
      <c r="I1816" s="30">
        <f>ROUND(E1816*H1816,2)</f>
        <v>0</v>
      </c>
      <c r="J1816" s="29"/>
      <c r="K1816" s="30">
        <f>ROUND(E1816*J1816,2)</f>
        <v>0</v>
      </c>
      <c r="L1816" s="30">
        <v>21</v>
      </c>
      <c r="M1816" s="30">
        <f>G1816*(1+L1816/100)</f>
        <v>0</v>
      </c>
      <c r="N1816" s="30">
        <v>1.4999999999999999E-2</v>
      </c>
      <c r="O1816" s="30">
        <f>ROUND(E1816*N1816,2)</f>
        <v>7.26</v>
      </c>
      <c r="P1816" s="30">
        <v>0</v>
      </c>
      <c r="Q1816" s="30">
        <f>ROUND(E1816*P1816,2)</f>
        <v>0</v>
      </c>
      <c r="R1816" s="30" t="s">
        <v>489</v>
      </c>
      <c r="S1816" s="30" t="s">
        <v>329</v>
      </c>
      <c r="T1816" s="49" t="s">
        <v>330</v>
      </c>
      <c r="U1816" s="35">
        <v>0</v>
      </c>
      <c r="V1816" s="35">
        <f>ROUND(E1816*U1816,2)</f>
        <v>0</v>
      </c>
      <c r="W1816" s="35"/>
      <c r="X1816" s="50"/>
      <c r="Y1816" s="52"/>
      <c r="Z1816" s="52"/>
      <c r="AA1816" s="52"/>
      <c r="AB1816" s="52"/>
      <c r="AC1816" s="52"/>
      <c r="AD1816" s="52"/>
      <c r="AE1816" s="52"/>
      <c r="AF1816" s="52"/>
      <c r="AG1816" s="52" t="s">
        <v>490</v>
      </c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  <c r="AT1816" s="52"/>
      <c r="AU1816" s="52"/>
      <c r="AV1816" s="52"/>
      <c r="AW1816" s="52"/>
      <c r="AX1816" s="52"/>
      <c r="AY1816" s="52"/>
      <c r="AZ1816" s="52"/>
      <c r="BA1816" s="52"/>
      <c r="BB1816" s="52"/>
      <c r="BC1816" s="52"/>
      <c r="BD1816" s="52"/>
      <c r="BE1816" s="52"/>
      <c r="BF1816" s="52"/>
      <c r="BG1816" s="52"/>
      <c r="BH1816" s="52"/>
    </row>
    <row r="1817" spans="1:60" outlineLevel="1" x14ac:dyDescent="0.2">
      <c r="A1817" s="31"/>
      <c r="B1817" s="32"/>
      <c r="C1817" s="230" t="s">
        <v>593</v>
      </c>
      <c r="D1817" s="33"/>
      <c r="E1817" s="34"/>
      <c r="F1817" s="35"/>
      <c r="G1817" s="35"/>
      <c r="H1817" s="35"/>
      <c r="I1817" s="35"/>
      <c r="J1817" s="35"/>
      <c r="K1817" s="35"/>
      <c r="L1817" s="35"/>
      <c r="M1817" s="35"/>
      <c r="N1817" s="35"/>
      <c r="O1817" s="35"/>
      <c r="P1817" s="35"/>
      <c r="Q1817" s="35"/>
      <c r="R1817" s="35"/>
      <c r="S1817" s="35"/>
      <c r="T1817" s="35"/>
      <c r="U1817" s="35"/>
      <c r="V1817" s="35"/>
      <c r="W1817" s="35"/>
      <c r="X1817" s="35"/>
      <c r="Y1817" s="52"/>
      <c r="Z1817" s="52"/>
      <c r="AA1817" s="52"/>
      <c r="AB1817" s="52"/>
      <c r="AC1817" s="52"/>
      <c r="AD1817" s="52"/>
      <c r="AE1817" s="52"/>
      <c r="AF1817" s="52"/>
      <c r="AG1817" s="52" t="s">
        <v>358</v>
      </c>
      <c r="AH1817" s="52">
        <v>0</v>
      </c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  <c r="AT1817" s="52"/>
      <c r="AU1817" s="52"/>
      <c r="AV1817" s="52"/>
      <c r="AW1817" s="52"/>
      <c r="AX1817" s="52"/>
      <c r="AY1817" s="52"/>
      <c r="AZ1817" s="52"/>
      <c r="BA1817" s="52"/>
      <c r="BB1817" s="52"/>
      <c r="BC1817" s="52"/>
      <c r="BD1817" s="52"/>
      <c r="BE1817" s="52"/>
      <c r="BF1817" s="52"/>
      <c r="BG1817" s="52"/>
      <c r="BH1817" s="52"/>
    </row>
    <row r="1818" spans="1:60" outlineLevel="1" x14ac:dyDescent="0.2">
      <c r="A1818" s="31"/>
      <c r="B1818" s="32"/>
      <c r="C1818" s="230" t="s">
        <v>1575</v>
      </c>
      <c r="D1818" s="33"/>
      <c r="E1818" s="34"/>
      <c r="F1818" s="35"/>
      <c r="G1818" s="35"/>
      <c r="H1818" s="35"/>
      <c r="I1818" s="35"/>
      <c r="J1818" s="35"/>
      <c r="K1818" s="35"/>
      <c r="L1818" s="35"/>
      <c r="M1818" s="35"/>
      <c r="N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52"/>
      <c r="Z1818" s="52"/>
      <c r="AA1818" s="52"/>
      <c r="AB1818" s="52"/>
      <c r="AC1818" s="52"/>
      <c r="AD1818" s="52"/>
      <c r="AE1818" s="52"/>
      <c r="AF1818" s="52"/>
      <c r="AG1818" s="52" t="s">
        <v>358</v>
      </c>
      <c r="AH1818" s="52">
        <v>0</v>
      </c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  <c r="AT1818" s="52"/>
      <c r="AU1818" s="52"/>
      <c r="AV1818" s="52"/>
      <c r="AW1818" s="52"/>
      <c r="AX1818" s="52"/>
      <c r="AY1818" s="52"/>
      <c r="AZ1818" s="52"/>
      <c r="BA1818" s="52"/>
      <c r="BB1818" s="52"/>
      <c r="BC1818" s="52"/>
      <c r="BD1818" s="52"/>
      <c r="BE1818" s="52"/>
      <c r="BF1818" s="52"/>
      <c r="BG1818" s="52"/>
      <c r="BH1818" s="52"/>
    </row>
    <row r="1819" spans="1:60" outlineLevel="1" x14ac:dyDescent="0.2">
      <c r="A1819" s="31"/>
      <c r="B1819" s="32"/>
      <c r="C1819" s="230" t="s">
        <v>1576</v>
      </c>
      <c r="D1819" s="33"/>
      <c r="E1819" s="34">
        <v>39.1</v>
      </c>
      <c r="F1819" s="35"/>
      <c r="G1819" s="35"/>
      <c r="H1819" s="35"/>
      <c r="I1819" s="35"/>
      <c r="J1819" s="35"/>
      <c r="K1819" s="35"/>
      <c r="L1819" s="35"/>
      <c r="M1819" s="35"/>
      <c r="N1819" s="35"/>
      <c r="O1819" s="35"/>
      <c r="P1819" s="35"/>
      <c r="Q1819" s="35"/>
      <c r="R1819" s="35"/>
      <c r="S1819" s="35"/>
      <c r="T1819" s="35"/>
      <c r="U1819" s="35"/>
      <c r="V1819" s="35"/>
      <c r="W1819" s="35"/>
      <c r="X1819" s="35"/>
      <c r="Y1819" s="52"/>
      <c r="Z1819" s="52"/>
      <c r="AA1819" s="52"/>
      <c r="AB1819" s="52"/>
      <c r="AC1819" s="52"/>
      <c r="AD1819" s="52"/>
      <c r="AE1819" s="52"/>
      <c r="AF1819" s="52"/>
      <c r="AG1819" s="52" t="s">
        <v>358</v>
      </c>
      <c r="AH1819" s="52">
        <v>0</v>
      </c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  <c r="AT1819" s="52"/>
      <c r="AU1819" s="52"/>
      <c r="AV1819" s="52"/>
      <c r="AW1819" s="52"/>
      <c r="AX1819" s="52"/>
      <c r="AY1819" s="52"/>
      <c r="AZ1819" s="52"/>
      <c r="BA1819" s="52"/>
      <c r="BB1819" s="52"/>
      <c r="BC1819" s="52"/>
      <c r="BD1819" s="52"/>
      <c r="BE1819" s="52"/>
      <c r="BF1819" s="52"/>
      <c r="BG1819" s="52"/>
      <c r="BH1819" s="52"/>
    </row>
    <row r="1820" spans="1:60" outlineLevel="1" x14ac:dyDescent="0.2">
      <c r="A1820" s="31"/>
      <c r="B1820" s="32"/>
      <c r="C1820" s="230" t="s">
        <v>1013</v>
      </c>
      <c r="D1820" s="33"/>
      <c r="E1820" s="34">
        <v>343.28</v>
      </c>
      <c r="F1820" s="35"/>
      <c r="G1820" s="35"/>
      <c r="H1820" s="35"/>
      <c r="I1820" s="35"/>
      <c r="J1820" s="35"/>
      <c r="K1820" s="35"/>
      <c r="L1820" s="35"/>
      <c r="M1820" s="35"/>
      <c r="N1820" s="35"/>
      <c r="O1820" s="35"/>
      <c r="P1820" s="35"/>
      <c r="Q1820" s="35"/>
      <c r="R1820" s="35"/>
      <c r="S1820" s="35"/>
      <c r="T1820" s="35"/>
      <c r="U1820" s="35"/>
      <c r="V1820" s="35"/>
      <c r="W1820" s="35"/>
      <c r="X1820" s="35"/>
      <c r="Y1820" s="52"/>
      <c r="Z1820" s="52"/>
      <c r="AA1820" s="52"/>
      <c r="AB1820" s="52"/>
      <c r="AC1820" s="52"/>
      <c r="AD1820" s="52"/>
      <c r="AE1820" s="52"/>
      <c r="AF1820" s="52"/>
      <c r="AG1820" s="52" t="s">
        <v>358</v>
      </c>
      <c r="AH1820" s="52">
        <v>0</v>
      </c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  <c r="AT1820" s="52"/>
      <c r="AU1820" s="52"/>
      <c r="AV1820" s="52"/>
      <c r="AW1820" s="52"/>
      <c r="AX1820" s="52"/>
      <c r="AY1820" s="52"/>
      <c r="AZ1820" s="52"/>
      <c r="BA1820" s="52"/>
      <c r="BB1820" s="52"/>
      <c r="BC1820" s="52"/>
      <c r="BD1820" s="52"/>
      <c r="BE1820" s="52"/>
      <c r="BF1820" s="52"/>
      <c r="BG1820" s="52"/>
      <c r="BH1820" s="52"/>
    </row>
    <row r="1821" spans="1:60" outlineLevel="1" x14ac:dyDescent="0.2">
      <c r="A1821" s="31"/>
      <c r="B1821" s="32"/>
      <c r="C1821" s="230" t="s">
        <v>1014</v>
      </c>
      <c r="D1821" s="33"/>
      <c r="E1821" s="34">
        <v>69.81</v>
      </c>
      <c r="F1821" s="35"/>
      <c r="G1821" s="35"/>
      <c r="H1821" s="35"/>
      <c r="I1821" s="35"/>
      <c r="J1821" s="35"/>
      <c r="K1821" s="35"/>
      <c r="L1821" s="35"/>
      <c r="M1821" s="35"/>
      <c r="N1821" s="35"/>
      <c r="O1821" s="35"/>
      <c r="P1821" s="35"/>
      <c r="Q1821" s="35"/>
      <c r="R1821" s="35"/>
      <c r="S1821" s="35"/>
      <c r="T1821" s="35"/>
      <c r="U1821" s="35"/>
      <c r="V1821" s="35"/>
      <c r="W1821" s="35"/>
      <c r="X1821" s="35"/>
      <c r="Y1821" s="52"/>
      <c r="Z1821" s="52"/>
      <c r="AA1821" s="52"/>
      <c r="AB1821" s="52"/>
      <c r="AC1821" s="52"/>
      <c r="AD1821" s="52"/>
      <c r="AE1821" s="52"/>
      <c r="AF1821" s="52"/>
      <c r="AG1821" s="52" t="s">
        <v>358</v>
      </c>
      <c r="AH1821" s="52">
        <v>0</v>
      </c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  <c r="AT1821" s="52"/>
      <c r="AU1821" s="52"/>
      <c r="AV1821" s="52"/>
      <c r="AW1821" s="52"/>
      <c r="AX1821" s="52"/>
      <c r="AY1821" s="52"/>
      <c r="AZ1821" s="52"/>
      <c r="BA1821" s="52"/>
      <c r="BB1821" s="52"/>
      <c r="BC1821" s="52"/>
      <c r="BD1821" s="52"/>
      <c r="BE1821" s="52"/>
      <c r="BF1821" s="52"/>
      <c r="BG1821" s="52"/>
      <c r="BH1821" s="52"/>
    </row>
    <row r="1822" spans="1:60" outlineLevel="1" x14ac:dyDescent="0.2">
      <c r="A1822" s="31"/>
      <c r="B1822" s="32"/>
      <c r="C1822" s="231" t="s">
        <v>1537</v>
      </c>
      <c r="D1822" s="77"/>
      <c r="E1822" s="78">
        <v>31.653300000000002</v>
      </c>
      <c r="F1822" s="35"/>
      <c r="G1822" s="35"/>
      <c r="H1822" s="35"/>
      <c r="I1822" s="35"/>
      <c r="J1822" s="35"/>
      <c r="K1822" s="35"/>
      <c r="L1822" s="35"/>
      <c r="M1822" s="35"/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52"/>
      <c r="Z1822" s="52"/>
      <c r="AA1822" s="52"/>
      <c r="AB1822" s="52"/>
      <c r="AC1822" s="52"/>
      <c r="AD1822" s="52"/>
      <c r="AE1822" s="52"/>
      <c r="AF1822" s="52"/>
      <c r="AG1822" s="52" t="s">
        <v>358</v>
      </c>
      <c r="AH1822" s="52">
        <v>4</v>
      </c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  <c r="AT1822" s="52"/>
      <c r="AU1822" s="52"/>
      <c r="AV1822" s="52"/>
      <c r="AW1822" s="52"/>
      <c r="AX1822" s="52"/>
      <c r="AY1822" s="52"/>
      <c r="AZ1822" s="52"/>
      <c r="BA1822" s="52"/>
      <c r="BB1822" s="52"/>
      <c r="BC1822" s="52"/>
      <c r="BD1822" s="52"/>
      <c r="BE1822" s="52"/>
      <c r="BF1822" s="52"/>
      <c r="BG1822" s="52"/>
      <c r="BH1822" s="52"/>
    </row>
    <row r="1823" spans="1:60" ht="22.5" outlineLevel="1" x14ac:dyDescent="0.2">
      <c r="A1823" s="24">
        <v>211</v>
      </c>
      <c r="B1823" s="25" t="s">
        <v>1589</v>
      </c>
      <c r="C1823" s="26" t="s">
        <v>1590</v>
      </c>
      <c r="D1823" s="27" t="s">
        <v>380</v>
      </c>
      <c r="E1823" s="28">
        <v>128.74760000000001</v>
      </c>
      <c r="F1823" s="29"/>
      <c r="G1823" s="30">
        <f>ROUND(E1823*F1823,2)</f>
        <v>0</v>
      </c>
      <c r="H1823" s="29"/>
      <c r="I1823" s="30">
        <f>ROUND(E1823*H1823,2)</f>
        <v>0</v>
      </c>
      <c r="J1823" s="29"/>
      <c r="K1823" s="30">
        <f>ROUND(E1823*J1823,2)</f>
        <v>0</v>
      </c>
      <c r="L1823" s="30">
        <v>21</v>
      </c>
      <c r="M1823" s="30">
        <f>G1823*(1+L1823/100)</f>
        <v>0</v>
      </c>
      <c r="N1823" s="30">
        <v>4.3E-3</v>
      </c>
      <c r="O1823" s="30">
        <f>ROUND(E1823*N1823,2)</f>
        <v>0.55000000000000004</v>
      </c>
      <c r="P1823" s="30">
        <v>0</v>
      </c>
      <c r="Q1823" s="30">
        <f>ROUND(E1823*P1823,2)</f>
        <v>0</v>
      </c>
      <c r="R1823" s="30" t="s">
        <v>489</v>
      </c>
      <c r="S1823" s="30" t="s">
        <v>329</v>
      </c>
      <c r="T1823" s="49" t="s">
        <v>330</v>
      </c>
      <c r="U1823" s="35">
        <v>0</v>
      </c>
      <c r="V1823" s="35">
        <f>ROUND(E1823*U1823,2)</f>
        <v>0</v>
      </c>
      <c r="W1823" s="35"/>
      <c r="X1823" s="50"/>
      <c r="Y1823" s="52"/>
      <c r="Z1823" s="52"/>
      <c r="AA1823" s="52"/>
      <c r="AB1823" s="52"/>
      <c r="AC1823" s="52"/>
      <c r="AD1823" s="52"/>
      <c r="AE1823" s="52"/>
      <c r="AF1823" s="52"/>
      <c r="AG1823" s="52" t="s">
        <v>490</v>
      </c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  <c r="AT1823" s="52"/>
      <c r="AU1823" s="52"/>
      <c r="AV1823" s="52"/>
      <c r="AW1823" s="52"/>
      <c r="AX1823" s="52"/>
      <c r="AY1823" s="52"/>
      <c r="AZ1823" s="52"/>
      <c r="BA1823" s="52"/>
      <c r="BB1823" s="52"/>
      <c r="BC1823" s="52"/>
      <c r="BD1823" s="52"/>
      <c r="BE1823" s="52"/>
      <c r="BF1823" s="52"/>
      <c r="BG1823" s="52"/>
      <c r="BH1823" s="52"/>
    </row>
    <row r="1824" spans="1:60" outlineLevel="1" x14ac:dyDescent="0.2">
      <c r="A1824" s="31"/>
      <c r="B1824" s="32"/>
      <c r="C1824" s="230" t="s">
        <v>593</v>
      </c>
      <c r="D1824" s="33"/>
      <c r="E1824" s="34"/>
      <c r="F1824" s="35"/>
      <c r="G1824" s="35"/>
      <c r="H1824" s="35"/>
      <c r="I1824" s="35"/>
      <c r="J1824" s="35"/>
      <c r="K1824" s="35"/>
      <c r="L1824" s="35"/>
      <c r="M1824" s="35"/>
      <c r="N1824" s="35"/>
      <c r="O1824" s="35"/>
      <c r="P1824" s="35"/>
      <c r="Q1824" s="35"/>
      <c r="R1824" s="35"/>
      <c r="S1824" s="35"/>
      <c r="T1824" s="35"/>
      <c r="U1824" s="35"/>
      <c r="V1824" s="35"/>
      <c r="W1824" s="35"/>
      <c r="X1824" s="35"/>
      <c r="Y1824" s="52"/>
      <c r="Z1824" s="52"/>
      <c r="AA1824" s="52"/>
      <c r="AB1824" s="52"/>
      <c r="AC1824" s="52"/>
      <c r="AD1824" s="52"/>
      <c r="AE1824" s="52"/>
      <c r="AF1824" s="52"/>
      <c r="AG1824" s="52" t="s">
        <v>358</v>
      </c>
      <c r="AH1824" s="52">
        <v>0</v>
      </c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  <c r="AT1824" s="52"/>
      <c r="AU1824" s="52"/>
      <c r="AV1824" s="52"/>
      <c r="AW1824" s="52"/>
      <c r="AX1824" s="52"/>
      <c r="AY1824" s="52"/>
      <c r="AZ1824" s="52"/>
      <c r="BA1824" s="52"/>
      <c r="BB1824" s="52"/>
      <c r="BC1824" s="52"/>
      <c r="BD1824" s="52"/>
      <c r="BE1824" s="52"/>
      <c r="BF1824" s="52"/>
      <c r="BG1824" s="52"/>
      <c r="BH1824" s="52"/>
    </row>
    <row r="1825" spans="1:60" outlineLevel="1" x14ac:dyDescent="0.2">
      <c r="A1825" s="31"/>
      <c r="B1825" s="32"/>
      <c r="C1825" s="230" t="s">
        <v>627</v>
      </c>
      <c r="D1825" s="33"/>
      <c r="E1825" s="34">
        <v>121.46</v>
      </c>
      <c r="F1825" s="35"/>
      <c r="G1825" s="35"/>
      <c r="H1825" s="35"/>
      <c r="I1825" s="35"/>
      <c r="J1825" s="35"/>
      <c r="K1825" s="35"/>
      <c r="L1825" s="35"/>
      <c r="M1825" s="35"/>
      <c r="N1825" s="35"/>
      <c r="O1825" s="35"/>
      <c r="P1825" s="35"/>
      <c r="Q1825" s="35"/>
      <c r="R1825" s="35"/>
      <c r="S1825" s="35"/>
      <c r="T1825" s="35"/>
      <c r="U1825" s="35"/>
      <c r="V1825" s="35"/>
      <c r="W1825" s="35"/>
      <c r="X1825" s="35"/>
      <c r="Y1825" s="52"/>
      <c r="Z1825" s="52"/>
      <c r="AA1825" s="52"/>
      <c r="AB1825" s="52"/>
      <c r="AC1825" s="52"/>
      <c r="AD1825" s="52"/>
      <c r="AE1825" s="52"/>
      <c r="AF1825" s="52"/>
      <c r="AG1825" s="52" t="s">
        <v>358</v>
      </c>
      <c r="AH1825" s="52">
        <v>0</v>
      </c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  <c r="AT1825" s="52"/>
      <c r="AU1825" s="52"/>
      <c r="AV1825" s="52"/>
      <c r="AW1825" s="52"/>
      <c r="AX1825" s="52"/>
      <c r="AY1825" s="52"/>
      <c r="AZ1825" s="52"/>
      <c r="BA1825" s="52"/>
      <c r="BB1825" s="52"/>
      <c r="BC1825" s="52"/>
      <c r="BD1825" s="52"/>
      <c r="BE1825" s="52"/>
      <c r="BF1825" s="52"/>
      <c r="BG1825" s="52"/>
      <c r="BH1825" s="52"/>
    </row>
    <row r="1826" spans="1:60" outlineLevel="1" x14ac:dyDescent="0.2">
      <c r="A1826" s="31"/>
      <c r="B1826" s="32"/>
      <c r="C1826" s="231" t="s">
        <v>1591</v>
      </c>
      <c r="D1826" s="77"/>
      <c r="E1826" s="78">
        <v>7.2876000000000003</v>
      </c>
      <c r="F1826" s="35"/>
      <c r="G1826" s="35"/>
      <c r="H1826" s="35"/>
      <c r="I1826" s="35"/>
      <c r="J1826" s="35"/>
      <c r="K1826" s="35"/>
      <c r="L1826" s="35"/>
      <c r="M1826" s="35"/>
      <c r="N1826" s="35"/>
      <c r="O1826" s="35"/>
      <c r="P1826" s="35"/>
      <c r="Q1826" s="35"/>
      <c r="R1826" s="35"/>
      <c r="S1826" s="35"/>
      <c r="T1826" s="35"/>
      <c r="U1826" s="35"/>
      <c r="V1826" s="35"/>
      <c r="W1826" s="35"/>
      <c r="X1826" s="35"/>
      <c r="Y1826" s="52"/>
      <c r="Z1826" s="52"/>
      <c r="AA1826" s="52"/>
      <c r="AB1826" s="52"/>
      <c r="AC1826" s="52"/>
      <c r="AD1826" s="52"/>
      <c r="AE1826" s="52"/>
      <c r="AF1826" s="52"/>
      <c r="AG1826" s="52" t="s">
        <v>358</v>
      </c>
      <c r="AH1826" s="52">
        <v>4</v>
      </c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  <c r="AT1826" s="52"/>
      <c r="AU1826" s="52"/>
      <c r="AV1826" s="52"/>
      <c r="AW1826" s="52"/>
      <c r="AX1826" s="52"/>
      <c r="AY1826" s="52"/>
      <c r="AZ1826" s="52"/>
      <c r="BA1826" s="52"/>
      <c r="BB1826" s="52"/>
      <c r="BC1826" s="52"/>
      <c r="BD1826" s="52"/>
      <c r="BE1826" s="52"/>
      <c r="BF1826" s="52"/>
      <c r="BG1826" s="52"/>
      <c r="BH1826" s="52"/>
    </row>
    <row r="1827" spans="1:60" outlineLevel="1" x14ac:dyDescent="0.2">
      <c r="A1827" s="31"/>
      <c r="B1827" s="32"/>
      <c r="C1827" s="231" t="s">
        <v>492</v>
      </c>
      <c r="D1827" s="77"/>
      <c r="E1827" s="78"/>
      <c r="F1827" s="35"/>
      <c r="G1827" s="35"/>
      <c r="H1827" s="35"/>
      <c r="I1827" s="35"/>
      <c r="J1827" s="35"/>
      <c r="K1827" s="35"/>
      <c r="L1827" s="35"/>
      <c r="M1827" s="35"/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52"/>
      <c r="Z1827" s="52"/>
      <c r="AA1827" s="52"/>
      <c r="AB1827" s="52"/>
      <c r="AC1827" s="52"/>
      <c r="AD1827" s="52"/>
      <c r="AE1827" s="52"/>
      <c r="AF1827" s="52"/>
      <c r="AG1827" s="52" t="s">
        <v>358</v>
      </c>
      <c r="AH1827" s="52">
        <v>4</v>
      </c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  <c r="AT1827" s="52"/>
      <c r="AU1827" s="52"/>
      <c r="AV1827" s="52"/>
      <c r="AW1827" s="52"/>
      <c r="AX1827" s="52"/>
      <c r="AY1827" s="52"/>
      <c r="AZ1827" s="52"/>
      <c r="BA1827" s="52"/>
      <c r="BB1827" s="52"/>
      <c r="BC1827" s="52"/>
      <c r="BD1827" s="52"/>
      <c r="BE1827" s="52"/>
      <c r="BF1827" s="52"/>
      <c r="BG1827" s="52"/>
      <c r="BH1827" s="52"/>
    </row>
    <row r="1828" spans="1:60" outlineLevel="1" x14ac:dyDescent="0.2">
      <c r="A1828" s="31">
        <v>212</v>
      </c>
      <c r="B1828" s="32" t="s">
        <v>1592</v>
      </c>
      <c r="C1828" s="80" t="s">
        <v>1593</v>
      </c>
      <c r="D1828" s="81" t="s">
        <v>25</v>
      </c>
      <c r="E1828" s="82"/>
      <c r="F1828" s="83"/>
      <c r="G1828" s="35">
        <f>ROUND(E1828*F1828,2)</f>
        <v>0</v>
      </c>
      <c r="H1828" s="83"/>
      <c r="I1828" s="35">
        <f>ROUND(E1828*H1828,2)</f>
        <v>0</v>
      </c>
      <c r="J1828" s="83"/>
      <c r="K1828" s="35">
        <f>ROUND(E1828*J1828,2)</f>
        <v>0</v>
      </c>
      <c r="L1828" s="35">
        <v>21</v>
      </c>
      <c r="M1828" s="35">
        <f>G1828*(1+L1828/100)</f>
        <v>0</v>
      </c>
      <c r="N1828" s="35">
        <v>0</v>
      </c>
      <c r="O1828" s="35">
        <f>ROUND(E1828*N1828,2)</f>
        <v>0</v>
      </c>
      <c r="P1828" s="35">
        <v>0</v>
      </c>
      <c r="Q1828" s="35">
        <f>ROUND(E1828*P1828,2)</f>
        <v>0</v>
      </c>
      <c r="R1828" s="35" t="s">
        <v>1548</v>
      </c>
      <c r="S1828" s="35" t="s">
        <v>329</v>
      </c>
      <c r="T1828" s="35" t="s">
        <v>330</v>
      </c>
      <c r="U1828" s="35">
        <v>0</v>
      </c>
      <c r="V1828" s="35">
        <f>ROUND(E1828*U1828,2)</f>
        <v>0</v>
      </c>
      <c r="W1828" s="35"/>
      <c r="X1828" s="35"/>
      <c r="Y1828" s="52"/>
      <c r="Z1828" s="52"/>
      <c r="AA1828" s="52"/>
      <c r="AB1828" s="52"/>
      <c r="AC1828" s="52"/>
      <c r="AD1828" s="52"/>
      <c r="AE1828" s="52"/>
      <c r="AF1828" s="52"/>
      <c r="AG1828" s="52" t="s">
        <v>922</v>
      </c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  <c r="AT1828" s="52"/>
      <c r="AU1828" s="52"/>
      <c r="AV1828" s="52"/>
      <c r="AW1828" s="52"/>
      <c r="AX1828" s="52"/>
      <c r="AY1828" s="52"/>
      <c r="AZ1828" s="52"/>
      <c r="BA1828" s="52"/>
      <c r="BB1828" s="52"/>
      <c r="BC1828" s="52"/>
      <c r="BD1828" s="52"/>
      <c r="BE1828" s="52"/>
      <c r="BF1828" s="52"/>
      <c r="BG1828" s="52"/>
      <c r="BH1828" s="52"/>
    </row>
    <row r="1829" spans="1:60" outlineLevel="1" x14ac:dyDescent="0.2">
      <c r="A1829" s="31"/>
      <c r="B1829" s="32"/>
      <c r="C1829" s="290" t="s">
        <v>1594</v>
      </c>
      <c r="D1829" s="291"/>
      <c r="E1829" s="291"/>
      <c r="F1829" s="291"/>
      <c r="G1829" s="291"/>
      <c r="H1829" s="35"/>
      <c r="I1829" s="35"/>
      <c r="J1829" s="35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52"/>
      <c r="Z1829" s="52"/>
      <c r="AA1829" s="52"/>
      <c r="AB1829" s="52"/>
      <c r="AC1829" s="52"/>
      <c r="AD1829" s="52"/>
      <c r="AE1829" s="52"/>
      <c r="AF1829" s="52"/>
      <c r="AG1829" s="52" t="s">
        <v>356</v>
      </c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  <c r="AT1829" s="52"/>
      <c r="AU1829" s="52"/>
      <c r="AV1829" s="52"/>
      <c r="AW1829" s="52"/>
      <c r="AX1829" s="52"/>
      <c r="AY1829" s="52"/>
      <c r="AZ1829" s="52"/>
      <c r="BA1829" s="52"/>
      <c r="BB1829" s="52"/>
      <c r="BC1829" s="52"/>
      <c r="BD1829" s="52"/>
      <c r="BE1829" s="52"/>
      <c r="BF1829" s="52"/>
      <c r="BG1829" s="52"/>
      <c r="BH1829" s="52"/>
    </row>
    <row r="1830" spans="1:60" x14ac:dyDescent="0.2">
      <c r="A1830" s="18" t="s">
        <v>324</v>
      </c>
      <c r="B1830" s="19" t="s">
        <v>176</v>
      </c>
      <c r="C1830" s="20" t="s">
        <v>177</v>
      </c>
      <c r="D1830" s="21"/>
      <c r="E1830" s="22"/>
      <c r="F1830" s="23"/>
      <c r="G1830" s="23">
        <f>SUMIF(AG1831:AG1837,"&lt;&gt;NOR",G1831:G1837)</f>
        <v>0</v>
      </c>
      <c r="H1830" s="23"/>
      <c r="I1830" s="23">
        <f>SUM(I1831:I1837)</f>
        <v>0</v>
      </c>
      <c r="J1830" s="23"/>
      <c r="K1830" s="23">
        <f>SUM(K1831:K1837)</f>
        <v>0</v>
      </c>
      <c r="L1830" s="23"/>
      <c r="M1830" s="23">
        <f>SUM(M1831:M1837)</f>
        <v>0</v>
      </c>
      <c r="N1830" s="23"/>
      <c r="O1830" s="23">
        <f>SUM(O1831:O1837)</f>
        <v>0.49</v>
      </c>
      <c r="P1830" s="23"/>
      <c r="Q1830" s="23">
        <f>SUM(Q1831:Q1837)</f>
        <v>0</v>
      </c>
      <c r="R1830" s="23"/>
      <c r="S1830" s="23"/>
      <c r="T1830" s="46"/>
      <c r="U1830" s="47"/>
      <c r="V1830" s="47">
        <f>SUM(V1831:V1837)</f>
        <v>25.41</v>
      </c>
      <c r="W1830" s="47"/>
      <c r="X1830" s="46"/>
      <c r="AG1830" t="s">
        <v>325</v>
      </c>
    </row>
    <row r="1831" spans="1:60" outlineLevel="1" x14ac:dyDescent="0.2">
      <c r="A1831" s="72">
        <v>213</v>
      </c>
      <c r="B1831" s="73" t="s">
        <v>1595</v>
      </c>
      <c r="C1831" s="74" t="s">
        <v>1596</v>
      </c>
      <c r="D1831" s="27" t="s">
        <v>380</v>
      </c>
      <c r="E1831" s="28">
        <v>45.377499999999998</v>
      </c>
      <c r="F1831" s="29"/>
      <c r="G1831" s="30">
        <f>ROUND(E1831*F1831,2)</f>
        <v>0</v>
      </c>
      <c r="H1831" s="29"/>
      <c r="I1831" s="30">
        <f>ROUND(E1831*H1831,2)</f>
        <v>0</v>
      </c>
      <c r="J1831" s="29"/>
      <c r="K1831" s="30">
        <f>ROUND(E1831*J1831,2)</f>
        <v>0</v>
      </c>
      <c r="L1831" s="30">
        <v>21</v>
      </c>
      <c r="M1831" s="30">
        <f>G1831*(1+L1831/100)</f>
        <v>0</v>
      </c>
      <c r="N1831" s="30">
        <v>1.076E-2</v>
      </c>
      <c r="O1831" s="30">
        <f>ROUND(E1831*N1831,2)</f>
        <v>0.49</v>
      </c>
      <c r="P1831" s="30">
        <v>0</v>
      </c>
      <c r="Q1831" s="30">
        <f>ROUND(E1831*P1831,2)</f>
        <v>0</v>
      </c>
      <c r="R1831" s="30"/>
      <c r="S1831" s="30" t="s">
        <v>587</v>
      </c>
      <c r="T1831" s="49" t="s">
        <v>330</v>
      </c>
      <c r="U1831" s="35">
        <v>0.56000000000000005</v>
      </c>
      <c r="V1831" s="35">
        <f>ROUND(E1831*U1831,2)</f>
        <v>25.41</v>
      </c>
      <c r="W1831" s="35"/>
      <c r="X1831" s="49"/>
      <c r="Y1831" s="52"/>
      <c r="Z1831" s="52"/>
      <c r="AA1831" s="52"/>
      <c r="AB1831" s="52"/>
      <c r="AC1831" s="52"/>
      <c r="AD1831" s="52"/>
      <c r="AE1831" s="52"/>
      <c r="AF1831" s="52"/>
      <c r="AG1831" s="52" t="s">
        <v>354</v>
      </c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  <c r="AT1831" s="52"/>
      <c r="AU1831" s="52"/>
      <c r="AV1831" s="52"/>
      <c r="AW1831" s="52"/>
      <c r="AX1831" s="52"/>
      <c r="AY1831" s="52"/>
      <c r="AZ1831" s="52"/>
      <c r="BA1831" s="52"/>
      <c r="BB1831" s="52"/>
      <c r="BC1831" s="52"/>
      <c r="BD1831" s="52"/>
      <c r="BE1831" s="52"/>
      <c r="BF1831" s="52"/>
      <c r="BG1831" s="52"/>
      <c r="BH1831" s="52"/>
    </row>
    <row r="1832" spans="1:60" outlineLevel="1" x14ac:dyDescent="0.2">
      <c r="A1832" s="31"/>
      <c r="B1832" s="32"/>
      <c r="C1832" s="292" t="s">
        <v>1597</v>
      </c>
      <c r="D1832" s="293"/>
      <c r="E1832" s="293"/>
      <c r="F1832" s="293"/>
      <c r="G1832" s="293"/>
      <c r="H1832" s="35"/>
      <c r="I1832" s="35"/>
      <c r="J1832" s="35"/>
      <c r="K1832" s="35"/>
      <c r="L1832" s="35"/>
      <c r="M1832" s="35"/>
      <c r="N1832" s="35"/>
      <c r="O1832" s="35"/>
      <c r="P1832" s="35"/>
      <c r="Q1832" s="35"/>
      <c r="R1832" s="35"/>
      <c r="S1832" s="35"/>
      <c r="T1832" s="35"/>
      <c r="U1832" s="35"/>
      <c r="V1832" s="35"/>
      <c r="W1832" s="35"/>
      <c r="X1832" s="35"/>
      <c r="Y1832" s="52"/>
      <c r="Z1832" s="52"/>
      <c r="AA1832" s="52"/>
      <c r="AB1832" s="52"/>
      <c r="AC1832" s="52"/>
      <c r="AD1832" s="52"/>
      <c r="AE1832" s="52"/>
      <c r="AF1832" s="52"/>
      <c r="AG1832" s="52" t="s">
        <v>642</v>
      </c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  <c r="AT1832" s="52"/>
      <c r="AU1832" s="52"/>
      <c r="AV1832" s="52"/>
      <c r="AW1832" s="52"/>
      <c r="AX1832" s="52"/>
      <c r="AY1832" s="52"/>
      <c r="AZ1832" s="52"/>
      <c r="BA1832" s="52"/>
      <c r="BB1832" s="52"/>
      <c r="BC1832" s="52"/>
      <c r="BD1832" s="52"/>
      <c r="BE1832" s="52"/>
      <c r="BF1832" s="52"/>
      <c r="BG1832" s="52"/>
      <c r="BH1832" s="52"/>
    </row>
    <row r="1833" spans="1:60" outlineLevel="1" x14ac:dyDescent="0.2">
      <c r="A1833" s="31"/>
      <c r="B1833" s="32"/>
      <c r="C1833" s="230" t="s">
        <v>593</v>
      </c>
      <c r="D1833" s="33"/>
      <c r="E1833" s="34"/>
      <c r="F1833" s="35"/>
      <c r="G1833" s="35"/>
      <c r="H1833" s="35"/>
      <c r="I1833" s="35"/>
      <c r="J1833" s="35"/>
      <c r="K1833" s="35"/>
      <c r="L1833" s="35"/>
      <c r="M1833" s="35"/>
      <c r="N1833" s="35"/>
      <c r="O1833" s="35"/>
      <c r="P1833" s="35"/>
      <c r="Q1833" s="35"/>
      <c r="R1833" s="35"/>
      <c r="S1833" s="35"/>
      <c r="T1833" s="35"/>
      <c r="U1833" s="35"/>
      <c r="V1833" s="35"/>
      <c r="W1833" s="35"/>
      <c r="X1833" s="35"/>
      <c r="Y1833" s="52"/>
      <c r="Z1833" s="52"/>
      <c r="AA1833" s="52"/>
      <c r="AB1833" s="52"/>
      <c r="AC1833" s="52"/>
      <c r="AD1833" s="52"/>
      <c r="AE1833" s="52"/>
      <c r="AF1833" s="52"/>
      <c r="AG1833" s="52" t="s">
        <v>358</v>
      </c>
      <c r="AH1833" s="52">
        <v>0</v>
      </c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  <c r="AT1833" s="52"/>
      <c r="AU1833" s="52"/>
      <c r="AV1833" s="52"/>
      <c r="AW1833" s="52"/>
      <c r="AX1833" s="52"/>
      <c r="AY1833" s="52"/>
      <c r="AZ1833" s="52"/>
      <c r="BA1833" s="52"/>
      <c r="BB1833" s="52"/>
      <c r="BC1833" s="52"/>
      <c r="BD1833" s="52"/>
      <c r="BE1833" s="52"/>
      <c r="BF1833" s="52"/>
      <c r="BG1833" s="52"/>
      <c r="BH1833" s="52"/>
    </row>
    <row r="1834" spans="1:60" outlineLevel="1" x14ac:dyDescent="0.2">
      <c r="A1834" s="31"/>
      <c r="B1834" s="32"/>
      <c r="C1834" s="230" t="s">
        <v>1015</v>
      </c>
      <c r="D1834" s="33"/>
      <c r="E1834" s="34">
        <v>42.83</v>
      </c>
      <c r="F1834" s="35"/>
      <c r="G1834" s="35"/>
      <c r="H1834" s="35"/>
      <c r="I1834" s="35"/>
      <c r="J1834" s="35"/>
      <c r="K1834" s="35"/>
      <c r="L1834" s="35"/>
      <c r="M1834" s="35"/>
      <c r="N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52"/>
      <c r="Z1834" s="52"/>
      <c r="AA1834" s="52"/>
      <c r="AB1834" s="52"/>
      <c r="AC1834" s="52"/>
      <c r="AD1834" s="52"/>
      <c r="AE1834" s="52"/>
      <c r="AF1834" s="52"/>
      <c r="AG1834" s="52" t="s">
        <v>358</v>
      </c>
      <c r="AH1834" s="52">
        <v>0</v>
      </c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  <c r="AT1834" s="52"/>
      <c r="AU1834" s="52"/>
      <c r="AV1834" s="52"/>
      <c r="AW1834" s="52"/>
      <c r="AX1834" s="52"/>
      <c r="AY1834" s="52"/>
      <c r="AZ1834" s="52"/>
      <c r="BA1834" s="52"/>
      <c r="BB1834" s="52"/>
      <c r="BC1834" s="52"/>
      <c r="BD1834" s="52"/>
      <c r="BE1834" s="52"/>
      <c r="BF1834" s="52"/>
      <c r="BG1834" s="52"/>
      <c r="BH1834" s="52"/>
    </row>
    <row r="1835" spans="1:60" outlineLevel="1" x14ac:dyDescent="0.2">
      <c r="A1835" s="31"/>
      <c r="B1835" s="32"/>
      <c r="C1835" s="230" t="s">
        <v>1598</v>
      </c>
      <c r="D1835" s="33"/>
      <c r="E1835" s="34">
        <v>2.5474999999999999</v>
      </c>
      <c r="F1835" s="35"/>
      <c r="G1835" s="35"/>
      <c r="H1835" s="35"/>
      <c r="I1835" s="35"/>
      <c r="J1835" s="35"/>
      <c r="K1835" s="35"/>
      <c r="L1835" s="35"/>
      <c r="M1835" s="35"/>
      <c r="N1835" s="35"/>
      <c r="O1835" s="35"/>
      <c r="P1835" s="35"/>
      <c r="Q1835" s="35"/>
      <c r="R1835" s="35"/>
      <c r="S1835" s="35"/>
      <c r="T1835" s="35"/>
      <c r="U1835" s="35"/>
      <c r="V1835" s="35"/>
      <c r="W1835" s="35"/>
      <c r="X1835" s="35"/>
      <c r="Y1835" s="52"/>
      <c r="Z1835" s="52"/>
      <c r="AA1835" s="52"/>
      <c r="AB1835" s="52"/>
      <c r="AC1835" s="52"/>
      <c r="AD1835" s="52"/>
      <c r="AE1835" s="52"/>
      <c r="AF1835" s="52"/>
      <c r="AG1835" s="52" t="s">
        <v>358</v>
      </c>
      <c r="AH1835" s="52">
        <v>0</v>
      </c>
      <c r="AI1835" s="52"/>
      <c r="AJ1835" s="52"/>
      <c r="AK1835" s="52"/>
      <c r="AL1835" s="52"/>
      <c r="AM1835" s="52"/>
      <c r="AN1835" s="52"/>
      <c r="AO1835" s="52"/>
      <c r="AP1835" s="52"/>
      <c r="AQ1835" s="52"/>
      <c r="AR1835" s="52"/>
      <c r="AS1835" s="52"/>
      <c r="AT1835" s="52"/>
      <c r="AU1835" s="52"/>
      <c r="AV1835" s="52"/>
      <c r="AW1835" s="52"/>
      <c r="AX1835" s="52"/>
      <c r="AY1835" s="52"/>
      <c r="AZ1835" s="52"/>
      <c r="BA1835" s="52"/>
      <c r="BB1835" s="52"/>
      <c r="BC1835" s="52"/>
      <c r="BD1835" s="52"/>
      <c r="BE1835" s="52"/>
      <c r="BF1835" s="52"/>
      <c r="BG1835" s="52"/>
      <c r="BH1835" s="52"/>
    </row>
    <row r="1836" spans="1:60" outlineLevel="1" x14ac:dyDescent="0.2">
      <c r="A1836" s="31">
        <v>214</v>
      </c>
      <c r="B1836" s="32" t="s">
        <v>1599</v>
      </c>
      <c r="C1836" s="80" t="s">
        <v>1600</v>
      </c>
      <c r="D1836" s="81" t="s">
        <v>25</v>
      </c>
      <c r="E1836" s="82"/>
      <c r="F1836" s="83"/>
      <c r="G1836" s="35">
        <f>ROUND(E1836*F1836,2)</f>
        <v>0</v>
      </c>
      <c r="H1836" s="83"/>
      <c r="I1836" s="35">
        <f>ROUND(E1836*H1836,2)</f>
        <v>0</v>
      </c>
      <c r="J1836" s="83"/>
      <c r="K1836" s="35">
        <f>ROUND(E1836*J1836,2)</f>
        <v>0</v>
      </c>
      <c r="L1836" s="35">
        <v>21</v>
      </c>
      <c r="M1836" s="35">
        <f>G1836*(1+L1836/100)</f>
        <v>0</v>
      </c>
      <c r="N1836" s="35">
        <v>0</v>
      </c>
      <c r="O1836" s="35">
        <f>ROUND(E1836*N1836,2)</f>
        <v>0</v>
      </c>
      <c r="P1836" s="35">
        <v>0</v>
      </c>
      <c r="Q1836" s="35">
        <f>ROUND(E1836*P1836,2)</f>
        <v>0</v>
      </c>
      <c r="R1836" s="35" t="s">
        <v>1601</v>
      </c>
      <c r="S1836" s="35" t="s">
        <v>329</v>
      </c>
      <c r="T1836" s="35" t="s">
        <v>330</v>
      </c>
      <c r="U1836" s="35">
        <v>0</v>
      </c>
      <c r="V1836" s="35">
        <f>ROUND(E1836*U1836,2)</f>
        <v>0</v>
      </c>
      <c r="W1836" s="35"/>
      <c r="X1836" s="35"/>
      <c r="Y1836" s="52"/>
      <c r="Z1836" s="52"/>
      <c r="AA1836" s="52"/>
      <c r="AB1836" s="52"/>
      <c r="AC1836" s="52"/>
      <c r="AD1836" s="52"/>
      <c r="AE1836" s="52"/>
      <c r="AF1836" s="52"/>
      <c r="AG1836" s="52" t="s">
        <v>922</v>
      </c>
      <c r="AH1836" s="52"/>
      <c r="AI1836" s="52"/>
      <c r="AJ1836" s="52"/>
      <c r="AK1836" s="52"/>
      <c r="AL1836" s="52"/>
      <c r="AM1836" s="52"/>
      <c r="AN1836" s="52"/>
      <c r="AO1836" s="52"/>
      <c r="AP1836" s="52"/>
      <c r="AQ1836" s="52"/>
      <c r="AR1836" s="52"/>
      <c r="AS1836" s="52"/>
      <c r="AT1836" s="52"/>
      <c r="AU1836" s="52"/>
      <c r="AV1836" s="52"/>
      <c r="AW1836" s="52"/>
      <c r="AX1836" s="52"/>
      <c r="AY1836" s="52"/>
      <c r="AZ1836" s="52"/>
      <c r="BA1836" s="52"/>
      <c r="BB1836" s="52"/>
      <c r="BC1836" s="52"/>
      <c r="BD1836" s="52"/>
      <c r="BE1836" s="52"/>
      <c r="BF1836" s="52"/>
      <c r="BG1836" s="52"/>
      <c r="BH1836" s="52"/>
    </row>
    <row r="1837" spans="1:60" outlineLevel="1" x14ac:dyDescent="0.2">
      <c r="A1837" s="31"/>
      <c r="B1837" s="32"/>
      <c r="C1837" s="290" t="s">
        <v>1003</v>
      </c>
      <c r="D1837" s="291"/>
      <c r="E1837" s="291"/>
      <c r="F1837" s="291"/>
      <c r="G1837" s="291"/>
      <c r="H1837" s="35"/>
      <c r="I1837" s="35"/>
      <c r="J1837" s="35"/>
      <c r="K1837" s="35"/>
      <c r="L1837" s="35"/>
      <c r="M1837" s="35"/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52"/>
      <c r="Z1837" s="52"/>
      <c r="AA1837" s="52"/>
      <c r="AB1837" s="52"/>
      <c r="AC1837" s="52"/>
      <c r="AD1837" s="52"/>
      <c r="AE1837" s="52"/>
      <c r="AF1837" s="52"/>
      <c r="AG1837" s="52" t="s">
        <v>356</v>
      </c>
      <c r="AH1837" s="52"/>
      <c r="AI1837" s="52"/>
      <c r="AJ1837" s="52"/>
      <c r="AK1837" s="52"/>
      <c r="AL1837" s="52"/>
      <c r="AM1837" s="52"/>
      <c r="AN1837" s="52"/>
      <c r="AO1837" s="52"/>
      <c r="AP1837" s="52"/>
      <c r="AQ1837" s="52"/>
      <c r="AR1837" s="52"/>
      <c r="AS1837" s="52"/>
      <c r="AT1837" s="52"/>
      <c r="AU1837" s="52"/>
      <c r="AV1837" s="52"/>
      <c r="AW1837" s="52"/>
      <c r="AX1837" s="52"/>
      <c r="AY1837" s="52"/>
      <c r="AZ1837" s="52"/>
      <c r="BA1837" s="52"/>
      <c r="BB1837" s="52"/>
      <c r="BC1837" s="52"/>
      <c r="BD1837" s="52"/>
      <c r="BE1837" s="52"/>
      <c r="BF1837" s="52"/>
      <c r="BG1837" s="52"/>
      <c r="BH1837" s="52"/>
    </row>
    <row r="1838" spans="1:60" x14ac:dyDescent="0.2">
      <c r="A1838" s="18" t="s">
        <v>324</v>
      </c>
      <c r="B1838" s="19" t="s">
        <v>178</v>
      </c>
      <c r="C1838" s="20" t="s">
        <v>179</v>
      </c>
      <c r="D1838" s="21"/>
      <c r="E1838" s="22"/>
      <c r="F1838" s="23"/>
      <c r="G1838" s="23">
        <f>SUMIF(AG1839:AG1883,"&lt;&gt;NOR",G1839:G1883)</f>
        <v>0</v>
      </c>
      <c r="H1838" s="23"/>
      <c r="I1838" s="23">
        <f>SUM(I1839:I1883)</f>
        <v>0</v>
      </c>
      <c r="J1838" s="23"/>
      <c r="K1838" s="23">
        <f>SUM(K1839:K1883)</f>
        <v>0</v>
      </c>
      <c r="L1838" s="23"/>
      <c r="M1838" s="23">
        <f>SUM(M1839:M1883)</f>
        <v>0</v>
      </c>
      <c r="N1838" s="23"/>
      <c r="O1838" s="23">
        <f>SUM(O1839:O1883)</f>
        <v>8.35</v>
      </c>
      <c r="P1838" s="23"/>
      <c r="Q1838" s="23">
        <f>SUM(Q1839:Q1883)</f>
        <v>0</v>
      </c>
      <c r="R1838" s="23"/>
      <c r="S1838" s="23"/>
      <c r="T1838" s="46"/>
      <c r="U1838" s="47"/>
      <c r="V1838" s="47">
        <f>SUM(V1839:V1883)</f>
        <v>422.72</v>
      </c>
      <c r="W1838" s="47"/>
      <c r="X1838" s="46"/>
      <c r="AG1838" t="s">
        <v>325</v>
      </c>
    </row>
    <row r="1839" spans="1:60" ht="22.5" outlineLevel="1" x14ac:dyDescent="0.2">
      <c r="A1839" s="72">
        <v>215</v>
      </c>
      <c r="B1839" s="73" t="s">
        <v>1602</v>
      </c>
      <c r="C1839" s="74" t="s">
        <v>1603</v>
      </c>
      <c r="D1839" s="27" t="s">
        <v>380</v>
      </c>
      <c r="E1839" s="28">
        <v>413.55275</v>
      </c>
      <c r="F1839" s="29"/>
      <c r="G1839" s="30">
        <f>ROUND(E1839*F1839,2)</f>
        <v>0</v>
      </c>
      <c r="H1839" s="29"/>
      <c r="I1839" s="30">
        <f>ROUND(E1839*H1839,2)</f>
        <v>0</v>
      </c>
      <c r="J1839" s="29"/>
      <c r="K1839" s="30">
        <f>ROUND(E1839*J1839,2)</f>
        <v>0</v>
      </c>
      <c r="L1839" s="30">
        <v>21</v>
      </c>
      <c r="M1839" s="30">
        <f>G1839*(1+L1839/100)</f>
        <v>0</v>
      </c>
      <c r="N1839" s="30">
        <v>5.2399999999999999E-3</v>
      </c>
      <c r="O1839" s="30">
        <f>ROUND(E1839*N1839,2)</f>
        <v>2.17</v>
      </c>
      <c r="P1839" s="30">
        <v>0</v>
      </c>
      <c r="Q1839" s="30">
        <f>ROUND(E1839*P1839,2)</f>
        <v>0</v>
      </c>
      <c r="R1839" s="30" t="s">
        <v>1515</v>
      </c>
      <c r="S1839" s="30" t="s">
        <v>329</v>
      </c>
      <c r="T1839" s="49" t="s">
        <v>330</v>
      </c>
      <c r="U1839" s="35">
        <v>0.95840000000000003</v>
      </c>
      <c r="V1839" s="35">
        <f>ROUND(E1839*U1839,2)</f>
        <v>396.35</v>
      </c>
      <c r="W1839" s="35"/>
      <c r="X1839" s="49"/>
      <c r="Y1839" s="52"/>
      <c r="Z1839" s="52"/>
      <c r="AA1839" s="52"/>
      <c r="AB1839" s="52"/>
      <c r="AC1839" s="52"/>
      <c r="AD1839" s="52"/>
      <c r="AE1839" s="52"/>
      <c r="AF1839" s="52"/>
      <c r="AG1839" s="52" t="s">
        <v>354</v>
      </c>
      <c r="AH1839" s="52"/>
      <c r="AI1839" s="52"/>
      <c r="AJ1839" s="52"/>
      <c r="AK1839" s="52"/>
      <c r="AL1839" s="52"/>
      <c r="AM1839" s="52"/>
      <c r="AN1839" s="52"/>
      <c r="AO1839" s="52"/>
      <c r="AP1839" s="52"/>
      <c r="AQ1839" s="52"/>
      <c r="AR1839" s="52"/>
      <c r="AS1839" s="52"/>
      <c r="AT1839" s="52"/>
      <c r="AU1839" s="52"/>
      <c r="AV1839" s="52"/>
      <c r="AW1839" s="52"/>
      <c r="AX1839" s="52"/>
      <c r="AY1839" s="52"/>
      <c r="AZ1839" s="52"/>
      <c r="BA1839" s="52"/>
      <c r="BB1839" s="52"/>
      <c r="BC1839" s="52"/>
      <c r="BD1839" s="52"/>
      <c r="BE1839" s="52"/>
      <c r="BF1839" s="52"/>
      <c r="BG1839" s="52"/>
      <c r="BH1839" s="52"/>
    </row>
    <row r="1840" spans="1:60" outlineLevel="1" x14ac:dyDescent="0.2">
      <c r="A1840" s="31"/>
      <c r="B1840" s="32"/>
      <c r="C1840" s="230" t="s">
        <v>512</v>
      </c>
      <c r="D1840" s="33"/>
      <c r="E1840" s="34"/>
      <c r="F1840" s="35"/>
      <c r="G1840" s="35"/>
      <c r="H1840" s="35"/>
      <c r="I1840" s="35"/>
      <c r="J1840" s="35"/>
      <c r="K1840" s="35"/>
      <c r="L1840" s="35"/>
      <c r="M1840" s="35"/>
      <c r="N1840" s="35"/>
      <c r="O1840" s="35"/>
      <c r="P1840" s="35"/>
      <c r="Q1840" s="35"/>
      <c r="R1840" s="35"/>
      <c r="S1840" s="35"/>
      <c r="T1840" s="35"/>
      <c r="U1840" s="35"/>
      <c r="V1840" s="35"/>
      <c r="W1840" s="35"/>
      <c r="X1840" s="35"/>
      <c r="Y1840" s="52"/>
      <c r="Z1840" s="52"/>
      <c r="AA1840" s="52"/>
      <c r="AB1840" s="52"/>
      <c r="AC1840" s="52"/>
      <c r="AD1840" s="52"/>
      <c r="AE1840" s="52"/>
      <c r="AF1840" s="52"/>
      <c r="AG1840" s="52" t="s">
        <v>358</v>
      </c>
      <c r="AH1840" s="52">
        <v>0</v>
      </c>
      <c r="AI1840" s="52"/>
      <c r="AJ1840" s="52"/>
      <c r="AK1840" s="52"/>
      <c r="AL1840" s="52"/>
      <c r="AM1840" s="52"/>
      <c r="AN1840" s="52"/>
      <c r="AO1840" s="52"/>
      <c r="AP1840" s="52"/>
      <c r="AQ1840" s="52"/>
      <c r="AR1840" s="52"/>
      <c r="AS1840" s="52"/>
      <c r="AT1840" s="52"/>
      <c r="AU1840" s="52"/>
      <c r="AV1840" s="52"/>
      <c r="AW1840" s="52"/>
      <c r="AX1840" s="52"/>
      <c r="AY1840" s="52"/>
      <c r="AZ1840" s="52"/>
      <c r="BA1840" s="52"/>
      <c r="BB1840" s="52"/>
      <c r="BC1840" s="52"/>
      <c r="BD1840" s="52"/>
      <c r="BE1840" s="52"/>
      <c r="BF1840" s="52"/>
      <c r="BG1840" s="52"/>
      <c r="BH1840" s="52"/>
    </row>
    <row r="1841" spans="1:60" outlineLevel="1" x14ac:dyDescent="0.2">
      <c r="A1841" s="31"/>
      <c r="B1841" s="32"/>
      <c r="C1841" s="230" t="s">
        <v>1604</v>
      </c>
      <c r="D1841" s="33"/>
      <c r="E1841" s="34">
        <v>12.664</v>
      </c>
      <c r="F1841" s="35"/>
      <c r="G1841" s="35"/>
      <c r="H1841" s="35"/>
      <c r="I1841" s="35"/>
      <c r="J1841" s="35"/>
      <c r="K1841" s="35"/>
      <c r="L1841" s="35"/>
      <c r="M1841" s="35"/>
      <c r="N1841" s="35"/>
      <c r="O1841" s="35"/>
      <c r="P1841" s="35"/>
      <c r="Q1841" s="35"/>
      <c r="R1841" s="35"/>
      <c r="S1841" s="35"/>
      <c r="T1841" s="35"/>
      <c r="U1841" s="35"/>
      <c r="V1841" s="35"/>
      <c r="W1841" s="35"/>
      <c r="X1841" s="35"/>
      <c r="Y1841" s="52"/>
      <c r="Z1841" s="52"/>
      <c r="AA1841" s="52"/>
      <c r="AB1841" s="52"/>
      <c r="AC1841" s="52"/>
      <c r="AD1841" s="52"/>
      <c r="AE1841" s="52"/>
      <c r="AF1841" s="52"/>
      <c r="AG1841" s="52" t="s">
        <v>358</v>
      </c>
      <c r="AH1841" s="52">
        <v>0</v>
      </c>
      <c r="AI1841" s="52"/>
      <c r="AJ1841" s="52"/>
      <c r="AK1841" s="52"/>
      <c r="AL1841" s="52"/>
      <c r="AM1841" s="52"/>
      <c r="AN1841" s="52"/>
      <c r="AO1841" s="52"/>
      <c r="AP1841" s="52"/>
      <c r="AQ1841" s="52"/>
      <c r="AR1841" s="52"/>
      <c r="AS1841" s="52"/>
      <c r="AT1841" s="52"/>
      <c r="AU1841" s="52"/>
      <c r="AV1841" s="52"/>
      <c r="AW1841" s="52"/>
      <c r="AX1841" s="52"/>
      <c r="AY1841" s="52"/>
      <c r="AZ1841" s="52"/>
      <c r="BA1841" s="52"/>
      <c r="BB1841" s="52"/>
      <c r="BC1841" s="52"/>
      <c r="BD1841" s="52"/>
      <c r="BE1841" s="52"/>
      <c r="BF1841" s="52"/>
      <c r="BG1841" s="52"/>
      <c r="BH1841" s="52"/>
    </row>
    <row r="1842" spans="1:60" outlineLevel="1" x14ac:dyDescent="0.2">
      <c r="A1842" s="31"/>
      <c r="B1842" s="32"/>
      <c r="C1842" s="230" t="s">
        <v>1605</v>
      </c>
      <c r="D1842" s="33"/>
      <c r="E1842" s="34">
        <v>8.157</v>
      </c>
      <c r="F1842" s="35"/>
      <c r="G1842" s="35"/>
      <c r="H1842" s="35"/>
      <c r="I1842" s="35"/>
      <c r="J1842" s="35"/>
      <c r="K1842" s="35"/>
      <c r="L1842" s="35"/>
      <c r="M1842" s="35"/>
      <c r="N1842" s="35"/>
      <c r="O1842" s="35"/>
      <c r="P1842" s="35"/>
      <c r="Q1842" s="35"/>
      <c r="R1842" s="35"/>
      <c r="S1842" s="35"/>
      <c r="T1842" s="35"/>
      <c r="U1842" s="35"/>
      <c r="V1842" s="35"/>
      <c r="W1842" s="35"/>
      <c r="X1842" s="35"/>
      <c r="Y1842" s="52"/>
      <c r="Z1842" s="52"/>
      <c r="AA1842" s="52"/>
      <c r="AB1842" s="52"/>
      <c r="AC1842" s="52"/>
      <c r="AD1842" s="52"/>
      <c r="AE1842" s="52"/>
      <c r="AF1842" s="52"/>
      <c r="AG1842" s="52" t="s">
        <v>358</v>
      </c>
      <c r="AH1842" s="52">
        <v>0</v>
      </c>
      <c r="AI1842" s="52"/>
      <c r="AJ1842" s="52"/>
      <c r="AK1842" s="52"/>
      <c r="AL1842" s="52"/>
      <c r="AM1842" s="52"/>
      <c r="AN1842" s="52"/>
      <c r="AO1842" s="52"/>
      <c r="AP1842" s="52"/>
      <c r="AQ1842" s="52"/>
      <c r="AR1842" s="52"/>
      <c r="AS1842" s="52"/>
      <c r="AT1842" s="52"/>
      <c r="AU1842" s="52"/>
      <c r="AV1842" s="52"/>
      <c r="AW1842" s="52"/>
      <c r="AX1842" s="52"/>
      <c r="AY1842" s="52"/>
      <c r="AZ1842" s="52"/>
      <c r="BA1842" s="52"/>
      <c r="BB1842" s="52"/>
      <c r="BC1842" s="52"/>
      <c r="BD1842" s="52"/>
      <c r="BE1842" s="52"/>
      <c r="BF1842" s="52"/>
      <c r="BG1842" s="52"/>
      <c r="BH1842" s="52"/>
    </row>
    <row r="1843" spans="1:60" outlineLevel="1" x14ac:dyDescent="0.2">
      <c r="A1843" s="31"/>
      <c r="B1843" s="32"/>
      <c r="C1843" s="230" t="s">
        <v>1606</v>
      </c>
      <c r="D1843" s="33"/>
      <c r="E1843" s="34">
        <v>29.0945</v>
      </c>
      <c r="F1843" s="35"/>
      <c r="G1843" s="35"/>
      <c r="H1843" s="35"/>
      <c r="I1843" s="35"/>
      <c r="J1843" s="35"/>
      <c r="K1843" s="35"/>
      <c r="L1843" s="35"/>
      <c r="M1843" s="35"/>
      <c r="N1843" s="35"/>
      <c r="O1843" s="35"/>
      <c r="P1843" s="35"/>
      <c r="Q1843" s="35"/>
      <c r="R1843" s="35"/>
      <c r="S1843" s="35"/>
      <c r="T1843" s="35"/>
      <c r="U1843" s="35"/>
      <c r="V1843" s="35"/>
      <c r="W1843" s="35"/>
      <c r="X1843" s="35"/>
      <c r="Y1843" s="52"/>
      <c r="Z1843" s="52"/>
      <c r="AA1843" s="52"/>
      <c r="AB1843" s="52"/>
      <c r="AC1843" s="52"/>
      <c r="AD1843" s="52"/>
      <c r="AE1843" s="52"/>
      <c r="AF1843" s="52"/>
      <c r="AG1843" s="52" t="s">
        <v>358</v>
      </c>
      <c r="AH1843" s="52">
        <v>0</v>
      </c>
      <c r="AI1843" s="52"/>
      <c r="AJ1843" s="52"/>
      <c r="AK1843" s="52"/>
      <c r="AL1843" s="52"/>
      <c r="AM1843" s="52"/>
      <c r="AN1843" s="52"/>
      <c r="AO1843" s="52"/>
      <c r="AP1843" s="52"/>
      <c r="AQ1843" s="52"/>
      <c r="AR1843" s="52"/>
      <c r="AS1843" s="52"/>
      <c r="AT1843" s="52"/>
      <c r="AU1843" s="52"/>
      <c r="AV1843" s="52"/>
      <c r="AW1843" s="52"/>
      <c r="AX1843" s="52"/>
      <c r="AY1843" s="52"/>
      <c r="AZ1843" s="52"/>
      <c r="BA1843" s="52"/>
      <c r="BB1843" s="52"/>
      <c r="BC1843" s="52"/>
      <c r="BD1843" s="52"/>
      <c r="BE1843" s="52"/>
      <c r="BF1843" s="52"/>
      <c r="BG1843" s="52"/>
      <c r="BH1843" s="52"/>
    </row>
    <row r="1844" spans="1:60" outlineLevel="1" x14ac:dyDescent="0.2">
      <c r="A1844" s="31"/>
      <c r="B1844" s="32"/>
      <c r="C1844" s="230" t="s">
        <v>1607</v>
      </c>
      <c r="D1844" s="33"/>
      <c r="E1844" s="34">
        <v>17.364000000000001</v>
      </c>
      <c r="F1844" s="35"/>
      <c r="G1844" s="35"/>
      <c r="H1844" s="35"/>
      <c r="I1844" s="35"/>
      <c r="J1844" s="35"/>
      <c r="K1844" s="35"/>
      <c r="L1844" s="35"/>
      <c r="M1844" s="35"/>
      <c r="N1844" s="35"/>
      <c r="O1844" s="35"/>
      <c r="P1844" s="35"/>
      <c r="Q1844" s="35"/>
      <c r="R1844" s="35"/>
      <c r="S1844" s="35"/>
      <c r="T1844" s="35"/>
      <c r="U1844" s="35"/>
      <c r="V1844" s="35"/>
      <c r="W1844" s="35"/>
      <c r="X1844" s="35"/>
      <c r="Y1844" s="52"/>
      <c r="Z1844" s="52"/>
      <c r="AA1844" s="52"/>
      <c r="AB1844" s="52"/>
      <c r="AC1844" s="52"/>
      <c r="AD1844" s="52"/>
      <c r="AE1844" s="52"/>
      <c r="AF1844" s="52"/>
      <c r="AG1844" s="52" t="s">
        <v>358</v>
      </c>
      <c r="AH1844" s="52">
        <v>0</v>
      </c>
      <c r="AI1844" s="52"/>
      <c r="AJ1844" s="52"/>
      <c r="AK1844" s="52"/>
      <c r="AL1844" s="52"/>
      <c r="AM1844" s="52"/>
      <c r="AN1844" s="52"/>
      <c r="AO1844" s="52"/>
      <c r="AP1844" s="52"/>
      <c r="AQ1844" s="52"/>
      <c r="AR1844" s="52"/>
      <c r="AS1844" s="52"/>
      <c r="AT1844" s="52"/>
      <c r="AU1844" s="52"/>
      <c r="AV1844" s="52"/>
      <c r="AW1844" s="52"/>
      <c r="AX1844" s="52"/>
      <c r="AY1844" s="52"/>
      <c r="AZ1844" s="52"/>
      <c r="BA1844" s="52"/>
      <c r="BB1844" s="52"/>
      <c r="BC1844" s="52"/>
      <c r="BD1844" s="52"/>
      <c r="BE1844" s="52"/>
      <c r="BF1844" s="52"/>
      <c r="BG1844" s="52"/>
      <c r="BH1844" s="52"/>
    </row>
    <row r="1845" spans="1:60" outlineLevel="1" x14ac:dyDescent="0.2">
      <c r="A1845" s="31"/>
      <c r="B1845" s="32"/>
      <c r="C1845" s="230" t="s">
        <v>1608</v>
      </c>
      <c r="D1845" s="33"/>
      <c r="E1845" s="34">
        <v>44.042999999999999</v>
      </c>
      <c r="F1845" s="35"/>
      <c r="G1845" s="35"/>
      <c r="H1845" s="35"/>
      <c r="I1845" s="35"/>
      <c r="J1845" s="35"/>
      <c r="K1845" s="35"/>
      <c r="L1845" s="35"/>
      <c r="M1845" s="35"/>
      <c r="N1845" s="35"/>
      <c r="O1845" s="35"/>
      <c r="P1845" s="35"/>
      <c r="Q1845" s="35"/>
      <c r="R1845" s="35"/>
      <c r="S1845" s="35"/>
      <c r="T1845" s="35"/>
      <c r="U1845" s="35"/>
      <c r="V1845" s="35"/>
      <c r="W1845" s="35"/>
      <c r="X1845" s="35"/>
      <c r="Y1845" s="52"/>
      <c r="Z1845" s="52"/>
      <c r="AA1845" s="52"/>
      <c r="AB1845" s="52"/>
      <c r="AC1845" s="52"/>
      <c r="AD1845" s="52"/>
      <c r="AE1845" s="52"/>
      <c r="AF1845" s="52"/>
      <c r="AG1845" s="52" t="s">
        <v>358</v>
      </c>
      <c r="AH1845" s="52">
        <v>0</v>
      </c>
      <c r="AI1845" s="52"/>
      <c r="AJ1845" s="52"/>
      <c r="AK1845" s="52"/>
      <c r="AL1845" s="52"/>
      <c r="AM1845" s="52"/>
      <c r="AN1845" s="52"/>
      <c r="AO1845" s="52"/>
      <c r="AP1845" s="52"/>
      <c r="AQ1845" s="52"/>
      <c r="AR1845" s="52"/>
      <c r="AS1845" s="52"/>
      <c r="AT1845" s="52"/>
      <c r="AU1845" s="52"/>
      <c r="AV1845" s="52"/>
      <c r="AW1845" s="52"/>
      <c r="AX1845" s="52"/>
      <c r="AY1845" s="52"/>
      <c r="AZ1845" s="52"/>
      <c r="BA1845" s="52"/>
      <c r="BB1845" s="52"/>
      <c r="BC1845" s="52"/>
      <c r="BD1845" s="52"/>
      <c r="BE1845" s="52"/>
      <c r="BF1845" s="52"/>
      <c r="BG1845" s="52"/>
      <c r="BH1845" s="52"/>
    </row>
    <row r="1846" spans="1:60" outlineLevel="1" x14ac:dyDescent="0.2">
      <c r="A1846" s="31"/>
      <c r="B1846" s="32"/>
      <c r="C1846" s="230" t="s">
        <v>1609</v>
      </c>
      <c r="D1846" s="33"/>
      <c r="E1846" s="34">
        <v>32.322000000000003</v>
      </c>
      <c r="F1846" s="35"/>
      <c r="G1846" s="35"/>
      <c r="H1846" s="35"/>
      <c r="I1846" s="35"/>
      <c r="J1846" s="35"/>
      <c r="K1846" s="35"/>
      <c r="L1846" s="35"/>
      <c r="M1846" s="35"/>
      <c r="N1846" s="35"/>
      <c r="O1846" s="35"/>
      <c r="P1846" s="35"/>
      <c r="Q1846" s="35"/>
      <c r="R1846" s="35"/>
      <c r="S1846" s="35"/>
      <c r="T1846" s="35"/>
      <c r="U1846" s="35"/>
      <c r="V1846" s="35"/>
      <c r="W1846" s="35"/>
      <c r="X1846" s="35"/>
      <c r="Y1846" s="52"/>
      <c r="Z1846" s="52"/>
      <c r="AA1846" s="52"/>
      <c r="AB1846" s="52"/>
      <c r="AC1846" s="52"/>
      <c r="AD1846" s="52"/>
      <c r="AE1846" s="52"/>
      <c r="AF1846" s="52"/>
      <c r="AG1846" s="52" t="s">
        <v>358</v>
      </c>
      <c r="AH1846" s="52">
        <v>0</v>
      </c>
      <c r="AI1846" s="52"/>
      <c r="AJ1846" s="52"/>
      <c r="AK1846" s="52"/>
      <c r="AL1846" s="52"/>
      <c r="AM1846" s="52"/>
      <c r="AN1846" s="52"/>
      <c r="AO1846" s="52"/>
      <c r="AP1846" s="52"/>
      <c r="AQ1846" s="52"/>
      <c r="AR1846" s="52"/>
      <c r="AS1846" s="52"/>
      <c r="AT1846" s="52"/>
      <c r="AU1846" s="52"/>
      <c r="AV1846" s="52"/>
      <c r="AW1846" s="52"/>
      <c r="AX1846" s="52"/>
      <c r="AY1846" s="52"/>
      <c r="AZ1846" s="52"/>
      <c r="BA1846" s="52"/>
      <c r="BB1846" s="52"/>
      <c r="BC1846" s="52"/>
      <c r="BD1846" s="52"/>
      <c r="BE1846" s="52"/>
      <c r="BF1846" s="52"/>
      <c r="BG1846" s="52"/>
      <c r="BH1846" s="52"/>
    </row>
    <row r="1847" spans="1:60" ht="22.5" outlineLevel="1" x14ac:dyDescent="0.2">
      <c r="A1847" s="31"/>
      <c r="B1847" s="32"/>
      <c r="C1847" s="230" t="s">
        <v>1610</v>
      </c>
      <c r="D1847" s="33"/>
      <c r="E1847" s="34">
        <v>25.798999999999999</v>
      </c>
      <c r="F1847" s="35"/>
      <c r="G1847" s="35"/>
      <c r="H1847" s="35"/>
      <c r="I1847" s="35"/>
      <c r="J1847" s="35"/>
      <c r="K1847" s="35"/>
      <c r="L1847" s="35"/>
      <c r="M1847" s="35"/>
      <c r="N1847" s="35"/>
      <c r="O1847" s="35"/>
      <c r="P1847" s="35"/>
      <c r="Q1847" s="35"/>
      <c r="R1847" s="35"/>
      <c r="S1847" s="35"/>
      <c r="T1847" s="35"/>
      <c r="U1847" s="35"/>
      <c r="V1847" s="35"/>
      <c r="W1847" s="35"/>
      <c r="X1847" s="35"/>
      <c r="Y1847" s="52"/>
      <c r="Z1847" s="52"/>
      <c r="AA1847" s="52"/>
      <c r="AB1847" s="52"/>
      <c r="AC1847" s="52"/>
      <c r="AD1847" s="52"/>
      <c r="AE1847" s="52"/>
      <c r="AF1847" s="52"/>
      <c r="AG1847" s="52" t="s">
        <v>358</v>
      </c>
      <c r="AH1847" s="52">
        <v>0</v>
      </c>
      <c r="AI1847" s="52"/>
      <c r="AJ1847" s="52"/>
      <c r="AK1847" s="52"/>
      <c r="AL1847" s="52"/>
      <c r="AM1847" s="52"/>
      <c r="AN1847" s="52"/>
      <c r="AO1847" s="52"/>
      <c r="AP1847" s="52"/>
      <c r="AQ1847" s="52"/>
      <c r="AR1847" s="52"/>
      <c r="AS1847" s="52"/>
      <c r="AT1847" s="52"/>
      <c r="AU1847" s="52"/>
      <c r="AV1847" s="52"/>
      <c r="AW1847" s="52"/>
      <c r="AX1847" s="52"/>
      <c r="AY1847" s="52"/>
      <c r="AZ1847" s="52"/>
      <c r="BA1847" s="52"/>
      <c r="BB1847" s="52"/>
      <c r="BC1847" s="52"/>
      <c r="BD1847" s="52"/>
      <c r="BE1847" s="52"/>
      <c r="BF1847" s="52"/>
      <c r="BG1847" s="52"/>
      <c r="BH1847" s="52"/>
    </row>
    <row r="1848" spans="1:60" outlineLevel="1" x14ac:dyDescent="0.2">
      <c r="A1848" s="31"/>
      <c r="B1848" s="32"/>
      <c r="C1848" s="230" t="s">
        <v>1611</v>
      </c>
      <c r="D1848" s="33"/>
      <c r="E1848" s="34">
        <v>5.24275</v>
      </c>
      <c r="F1848" s="35"/>
      <c r="G1848" s="35"/>
      <c r="H1848" s="35"/>
      <c r="I1848" s="35"/>
      <c r="J1848" s="35"/>
      <c r="K1848" s="35"/>
      <c r="L1848" s="35"/>
      <c r="M1848" s="35"/>
      <c r="N1848" s="35"/>
      <c r="O1848" s="35"/>
      <c r="P1848" s="35"/>
      <c r="Q1848" s="35"/>
      <c r="R1848" s="35"/>
      <c r="S1848" s="35"/>
      <c r="T1848" s="35"/>
      <c r="U1848" s="35"/>
      <c r="V1848" s="35"/>
      <c r="W1848" s="35"/>
      <c r="X1848" s="35"/>
      <c r="Y1848" s="52"/>
      <c r="Z1848" s="52"/>
      <c r="AA1848" s="52"/>
      <c r="AB1848" s="52"/>
      <c r="AC1848" s="52"/>
      <c r="AD1848" s="52"/>
      <c r="AE1848" s="52"/>
      <c r="AF1848" s="52"/>
      <c r="AG1848" s="52" t="s">
        <v>358</v>
      </c>
      <c r="AH1848" s="52">
        <v>0</v>
      </c>
      <c r="AI1848" s="52"/>
      <c r="AJ1848" s="52"/>
      <c r="AK1848" s="52"/>
      <c r="AL1848" s="52"/>
      <c r="AM1848" s="52"/>
      <c r="AN1848" s="52"/>
      <c r="AO1848" s="52"/>
      <c r="AP1848" s="52"/>
      <c r="AQ1848" s="52"/>
      <c r="AR1848" s="52"/>
      <c r="AS1848" s="52"/>
      <c r="AT1848" s="52"/>
      <c r="AU1848" s="52"/>
      <c r="AV1848" s="52"/>
      <c r="AW1848" s="52"/>
      <c r="AX1848" s="52"/>
      <c r="AY1848" s="52"/>
      <c r="AZ1848" s="52"/>
      <c r="BA1848" s="52"/>
      <c r="BB1848" s="52"/>
      <c r="BC1848" s="52"/>
      <c r="BD1848" s="52"/>
      <c r="BE1848" s="52"/>
      <c r="BF1848" s="52"/>
      <c r="BG1848" s="52"/>
      <c r="BH1848" s="52"/>
    </row>
    <row r="1849" spans="1:60" outlineLevel="1" x14ac:dyDescent="0.2">
      <c r="A1849" s="31"/>
      <c r="B1849" s="32"/>
      <c r="C1849" s="230" t="s">
        <v>1612</v>
      </c>
      <c r="D1849" s="33"/>
      <c r="E1849" s="34">
        <v>22.434000000000001</v>
      </c>
      <c r="F1849" s="35"/>
      <c r="G1849" s="35"/>
      <c r="H1849" s="35"/>
      <c r="I1849" s="35"/>
      <c r="J1849" s="35"/>
      <c r="K1849" s="35"/>
      <c r="L1849" s="35"/>
      <c r="M1849" s="35"/>
      <c r="N1849" s="35"/>
      <c r="O1849" s="35"/>
      <c r="P1849" s="35"/>
      <c r="Q1849" s="35"/>
      <c r="R1849" s="35"/>
      <c r="S1849" s="35"/>
      <c r="T1849" s="35"/>
      <c r="U1849" s="35"/>
      <c r="V1849" s="35"/>
      <c r="W1849" s="35"/>
      <c r="X1849" s="35"/>
      <c r="Y1849" s="52"/>
      <c r="Z1849" s="52"/>
      <c r="AA1849" s="52"/>
      <c r="AB1849" s="52"/>
      <c r="AC1849" s="52"/>
      <c r="AD1849" s="52"/>
      <c r="AE1849" s="52"/>
      <c r="AF1849" s="52"/>
      <c r="AG1849" s="52" t="s">
        <v>358</v>
      </c>
      <c r="AH1849" s="52">
        <v>0</v>
      </c>
      <c r="AI1849" s="52"/>
      <c r="AJ1849" s="52"/>
      <c r="AK1849" s="52"/>
      <c r="AL1849" s="52"/>
      <c r="AM1849" s="52"/>
      <c r="AN1849" s="52"/>
      <c r="AO1849" s="52"/>
      <c r="AP1849" s="52"/>
      <c r="AQ1849" s="52"/>
      <c r="AR1849" s="52"/>
      <c r="AS1849" s="52"/>
      <c r="AT1849" s="52"/>
      <c r="AU1849" s="52"/>
      <c r="AV1849" s="52"/>
      <c r="AW1849" s="52"/>
      <c r="AX1849" s="52"/>
      <c r="AY1849" s="52"/>
      <c r="AZ1849" s="52"/>
      <c r="BA1849" s="52"/>
      <c r="BB1849" s="52"/>
      <c r="BC1849" s="52"/>
      <c r="BD1849" s="52"/>
      <c r="BE1849" s="52"/>
      <c r="BF1849" s="52"/>
      <c r="BG1849" s="52"/>
      <c r="BH1849" s="52"/>
    </row>
    <row r="1850" spans="1:60" outlineLevel="1" x14ac:dyDescent="0.2">
      <c r="A1850" s="31"/>
      <c r="B1850" s="32"/>
      <c r="C1850" s="230" t="s">
        <v>1613</v>
      </c>
      <c r="D1850" s="33"/>
      <c r="E1850" s="34">
        <v>14.289</v>
      </c>
      <c r="F1850" s="35"/>
      <c r="G1850" s="35"/>
      <c r="H1850" s="35"/>
      <c r="I1850" s="35"/>
      <c r="J1850" s="35"/>
      <c r="K1850" s="35"/>
      <c r="L1850" s="35"/>
      <c r="M1850" s="35"/>
      <c r="N1850" s="35"/>
      <c r="O1850" s="35"/>
      <c r="P1850" s="35"/>
      <c r="Q1850" s="35"/>
      <c r="R1850" s="35"/>
      <c r="S1850" s="35"/>
      <c r="T1850" s="35"/>
      <c r="U1850" s="35"/>
      <c r="V1850" s="35"/>
      <c r="W1850" s="35"/>
      <c r="X1850" s="35"/>
      <c r="Y1850" s="52"/>
      <c r="Z1850" s="52"/>
      <c r="AA1850" s="52"/>
      <c r="AB1850" s="52"/>
      <c r="AC1850" s="52"/>
      <c r="AD1850" s="52"/>
      <c r="AE1850" s="52"/>
      <c r="AF1850" s="52"/>
      <c r="AG1850" s="52" t="s">
        <v>358</v>
      </c>
      <c r="AH1850" s="52">
        <v>0</v>
      </c>
      <c r="AI1850" s="52"/>
      <c r="AJ1850" s="52"/>
      <c r="AK1850" s="52"/>
      <c r="AL1850" s="52"/>
      <c r="AM1850" s="52"/>
      <c r="AN1850" s="52"/>
      <c r="AO1850" s="52"/>
      <c r="AP1850" s="52"/>
      <c r="AQ1850" s="52"/>
      <c r="AR1850" s="52"/>
      <c r="AS1850" s="52"/>
      <c r="AT1850" s="52"/>
      <c r="AU1850" s="52"/>
      <c r="AV1850" s="52"/>
      <c r="AW1850" s="52"/>
      <c r="AX1850" s="52"/>
      <c r="AY1850" s="52"/>
      <c r="AZ1850" s="52"/>
      <c r="BA1850" s="52"/>
      <c r="BB1850" s="52"/>
      <c r="BC1850" s="52"/>
      <c r="BD1850" s="52"/>
      <c r="BE1850" s="52"/>
      <c r="BF1850" s="52"/>
      <c r="BG1850" s="52"/>
      <c r="BH1850" s="52"/>
    </row>
    <row r="1851" spans="1:60" outlineLevel="1" x14ac:dyDescent="0.2">
      <c r="A1851" s="31"/>
      <c r="B1851" s="32"/>
      <c r="C1851" s="230" t="s">
        <v>1614</v>
      </c>
      <c r="D1851" s="33"/>
      <c r="E1851" s="34">
        <v>27.934000000000001</v>
      </c>
      <c r="F1851" s="35"/>
      <c r="G1851" s="35"/>
      <c r="H1851" s="35"/>
      <c r="I1851" s="35"/>
      <c r="J1851" s="35"/>
      <c r="K1851" s="35"/>
      <c r="L1851" s="35"/>
      <c r="M1851" s="35"/>
      <c r="N1851" s="35"/>
      <c r="O1851" s="35"/>
      <c r="P1851" s="35"/>
      <c r="Q1851" s="35"/>
      <c r="R1851" s="35"/>
      <c r="S1851" s="35"/>
      <c r="T1851" s="35"/>
      <c r="U1851" s="35"/>
      <c r="V1851" s="35"/>
      <c r="W1851" s="35"/>
      <c r="X1851" s="35"/>
      <c r="Y1851" s="52"/>
      <c r="Z1851" s="52"/>
      <c r="AA1851" s="52"/>
      <c r="AB1851" s="52"/>
      <c r="AC1851" s="52"/>
      <c r="AD1851" s="52"/>
      <c r="AE1851" s="52"/>
      <c r="AF1851" s="52"/>
      <c r="AG1851" s="52" t="s">
        <v>358</v>
      </c>
      <c r="AH1851" s="52">
        <v>0</v>
      </c>
      <c r="AI1851" s="52"/>
      <c r="AJ1851" s="52"/>
      <c r="AK1851" s="52"/>
      <c r="AL1851" s="52"/>
      <c r="AM1851" s="52"/>
      <c r="AN1851" s="52"/>
      <c r="AO1851" s="52"/>
      <c r="AP1851" s="52"/>
      <c r="AQ1851" s="52"/>
      <c r="AR1851" s="52"/>
      <c r="AS1851" s="52"/>
      <c r="AT1851" s="52"/>
      <c r="AU1851" s="52"/>
      <c r="AV1851" s="52"/>
      <c r="AW1851" s="52"/>
      <c r="AX1851" s="52"/>
      <c r="AY1851" s="52"/>
      <c r="AZ1851" s="52"/>
      <c r="BA1851" s="52"/>
      <c r="BB1851" s="52"/>
      <c r="BC1851" s="52"/>
      <c r="BD1851" s="52"/>
      <c r="BE1851" s="52"/>
      <c r="BF1851" s="52"/>
      <c r="BG1851" s="52"/>
      <c r="BH1851" s="52"/>
    </row>
    <row r="1852" spans="1:60" outlineLevel="1" x14ac:dyDescent="0.2">
      <c r="A1852" s="31"/>
      <c r="B1852" s="32"/>
      <c r="C1852" s="230" t="s">
        <v>1615</v>
      </c>
      <c r="D1852" s="33"/>
      <c r="E1852" s="34">
        <v>23.884</v>
      </c>
      <c r="F1852" s="35"/>
      <c r="G1852" s="35"/>
      <c r="H1852" s="35"/>
      <c r="I1852" s="35"/>
      <c r="J1852" s="35"/>
      <c r="K1852" s="35"/>
      <c r="L1852" s="35"/>
      <c r="M1852" s="35"/>
      <c r="N1852" s="35"/>
      <c r="O1852" s="35"/>
      <c r="P1852" s="35"/>
      <c r="Q1852" s="35"/>
      <c r="R1852" s="35"/>
      <c r="S1852" s="35"/>
      <c r="T1852" s="35"/>
      <c r="U1852" s="35"/>
      <c r="V1852" s="35"/>
      <c r="W1852" s="35"/>
      <c r="X1852" s="35"/>
      <c r="Y1852" s="52"/>
      <c r="Z1852" s="52"/>
      <c r="AA1852" s="52"/>
      <c r="AB1852" s="52"/>
      <c r="AC1852" s="52"/>
      <c r="AD1852" s="52"/>
      <c r="AE1852" s="52"/>
      <c r="AF1852" s="52"/>
      <c r="AG1852" s="52" t="s">
        <v>358</v>
      </c>
      <c r="AH1852" s="52">
        <v>0</v>
      </c>
      <c r="AI1852" s="52"/>
      <c r="AJ1852" s="52"/>
      <c r="AK1852" s="52"/>
      <c r="AL1852" s="52"/>
      <c r="AM1852" s="52"/>
      <c r="AN1852" s="52"/>
      <c r="AO1852" s="52"/>
      <c r="AP1852" s="52"/>
      <c r="AQ1852" s="52"/>
      <c r="AR1852" s="52"/>
      <c r="AS1852" s="52"/>
      <c r="AT1852" s="52"/>
      <c r="AU1852" s="52"/>
      <c r="AV1852" s="52"/>
      <c r="AW1852" s="52"/>
      <c r="AX1852" s="52"/>
      <c r="AY1852" s="52"/>
      <c r="AZ1852" s="52"/>
      <c r="BA1852" s="52"/>
      <c r="BB1852" s="52"/>
      <c r="BC1852" s="52"/>
      <c r="BD1852" s="52"/>
      <c r="BE1852" s="52"/>
      <c r="BF1852" s="52"/>
      <c r="BG1852" s="52"/>
      <c r="BH1852" s="52"/>
    </row>
    <row r="1853" spans="1:60" outlineLevel="1" x14ac:dyDescent="0.2">
      <c r="A1853" s="31"/>
      <c r="B1853" s="32"/>
      <c r="C1853" s="230" t="s">
        <v>1616</v>
      </c>
      <c r="D1853" s="33"/>
      <c r="E1853" s="34">
        <v>40.593000000000004</v>
      </c>
      <c r="F1853" s="35"/>
      <c r="G1853" s="35"/>
      <c r="H1853" s="35"/>
      <c r="I1853" s="35"/>
      <c r="J1853" s="35"/>
      <c r="K1853" s="35"/>
      <c r="L1853" s="35"/>
      <c r="M1853" s="35"/>
      <c r="N1853" s="35"/>
      <c r="O1853" s="35"/>
      <c r="P1853" s="35"/>
      <c r="Q1853" s="35"/>
      <c r="R1853" s="35"/>
      <c r="S1853" s="35"/>
      <c r="T1853" s="35"/>
      <c r="U1853" s="35"/>
      <c r="V1853" s="35"/>
      <c r="W1853" s="35"/>
      <c r="X1853" s="35"/>
      <c r="Y1853" s="52"/>
      <c r="Z1853" s="52"/>
      <c r="AA1853" s="52"/>
      <c r="AB1853" s="52"/>
      <c r="AC1853" s="52"/>
      <c r="AD1853" s="52"/>
      <c r="AE1853" s="52"/>
      <c r="AF1853" s="52"/>
      <c r="AG1853" s="52" t="s">
        <v>358</v>
      </c>
      <c r="AH1853" s="52">
        <v>0</v>
      </c>
      <c r="AI1853" s="52"/>
      <c r="AJ1853" s="52"/>
      <c r="AK1853" s="52"/>
      <c r="AL1853" s="52"/>
      <c r="AM1853" s="52"/>
      <c r="AN1853" s="52"/>
      <c r="AO1853" s="52"/>
      <c r="AP1853" s="52"/>
      <c r="AQ1853" s="52"/>
      <c r="AR1853" s="52"/>
      <c r="AS1853" s="52"/>
      <c r="AT1853" s="52"/>
      <c r="AU1853" s="52"/>
      <c r="AV1853" s="52"/>
      <c r="AW1853" s="52"/>
      <c r="AX1853" s="52"/>
      <c r="AY1853" s="52"/>
      <c r="AZ1853" s="52"/>
      <c r="BA1853" s="52"/>
      <c r="BB1853" s="52"/>
      <c r="BC1853" s="52"/>
      <c r="BD1853" s="52"/>
      <c r="BE1853" s="52"/>
      <c r="BF1853" s="52"/>
      <c r="BG1853" s="52"/>
      <c r="BH1853" s="52"/>
    </row>
    <row r="1854" spans="1:60" outlineLevel="1" x14ac:dyDescent="0.2">
      <c r="A1854" s="31"/>
      <c r="B1854" s="32"/>
      <c r="C1854" s="230" t="s">
        <v>1617</v>
      </c>
      <c r="D1854" s="33"/>
      <c r="E1854" s="34">
        <v>15.297000000000001</v>
      </c>
      <c r="F1854" s="35"/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Q1854" s="35"/>
      <c r="R1854" s="35"/>
      <c r="S1854" s="35"/>
      <c r="T1854" s="35"/>
      <c r="U1854" s="35"/>
      <c r="V1854" s="35"/>
      <c r="W1854" s="35"/>
      <c r="X1854" s="35"/>
      <c r="Y1854" s="52"/>
      <c r="Z1854" s="52"/>
      <c r="AA1854" s="52"/>
      <c r="AB1854" s="52"/>
      <c r="AC1854" s="52"/>
      <c r="AD1854" s="52"/>
      <c r="AE1854" s="52"/>
      <c r="AF1854" s="52"/>
      <c r="AG1854" s="52" t="s">
        <v>358</v>
      </c>
      <c r="AH1854" s="52">
        <v>0</v>
      </c>
      <c r="AI1854" s="52"/>
      <c r="AJ1854" s="52"/>
      <c r="AK1854" s="52"/>
      <c r="AL1854" s="52"/>
      <c r="AM1854" s="52"/>
      <c r="AN1854" s="52"/>
      <c r="AO1854" s="52"/>
      <c r="AP1854" s="52"/>
      <c r="AQ1854" s="52"/>
      <c r="AR1854" s="52"/>
      <c r="AS1854" s="52"/>
      <c r="AT1854" s="52"/>
      <c r="AU1854" s="52"/>
      <c r="AV1854" s="52"/>
      <c r="AW1854" s="52"/>
      <c r="AX1854" s="52"/>
      <c r="AY1854" s="52"/>
      <c r="AZ1854" s="52"/>
      <c r="BA1854" s="52"/>
      <c r="BB1854" s="52"/>
      <c r="BC1854" s="52"/>
      <c r="BD1854" s="52"/>
      <c r="BE1854" s="52"/>
      <c r="BF1854" s="52"/>
      <c r="BG1854" s="52"/>
      <c r="BH1854" s="52"/>
    </row>
    <row r="1855" spans="1:60" outlineLevel="1" x14ac:dyDescent="0.2">
      <c r="A1855" s="31"/>
      <c r="B1855" s="32"/>
      <c r="C1855" s="230" t="s">
        <v>1618</v>
      </c>
      <c r="D1855" s="33"/>
      <c r="E1855" s="34">
        <v>44.016500000000001</v>
      </c>
      <c r="F1855" s="35"/>
      <c r="G1855" s="35"/>
      <c r="H1855" s="35"/>
      <c r="I1855" s="35"/>
      <c r="J1855" s="35"/>
      <c r="K1855" s="35"/>
      <c r="L1855" s="35"/>
      <c r="M1855" s="35"/>
      <c r="N1855" s="35"/>
      <c r="O1855" s="35"/>
      <c r="P1855" s="35"/>
      <c r="Q1855" s="35"/>
      <c r="R1855" s="35"/>
      <c r="S1855" s="35"/>
      <c r="T1855" s="35"/>
      <c r="U1855" s="35"/>
      <c r="V1855" s="35"/>
      <c r="W1855" s="35"/>
      <c r="X1855" s="35"/>
      <c r="Y1855" s="52"/>
      <c r="Z1855" s="52"/>
      <c r="AA1855" s="52"/>
      <c r="AB1855" s="52"/>
      <c r="AC1855" s="52"/>
      <c r="AD1855" s="52"/>
      <c r="AE1855" s="52"/>
      <c r="AF1855" s="52"/>
      <c r="AG1855" s="52" t="s">
        <v>358</v>
      </c>
      <c r="AH1855" s="52">
        <v>0</v>
      </c>
      <c r="AI1855" s="52"/>
      <c r="AJ1855" s="52"/>
      <c r="AK1855" s="52"/>
      <c r="AL1855" s="52"/>
      <c r="AM1855" s="52"/>
      <c r="AN1855" s="52"/>
      <c r="AO1855" s="52"/>
      <c r="AP1855" s="52"/>
      <c r="AQ1855" s="52"/>
      <c r="AR1855" s="52"/>
      <c r="AS1855" s="52"/>
      <c r="AT1855" s="52"/>
      <c r="AU1855" s="52"/>
      <c r="AV1855" s="52"/>
      <c r="AW1855" s="52"/>
      <c r="AX1855" s="52"/>
      <c r="AY1855" s="52"/>
      <c r="AZ1855" s="52"/>
      <c r="BA1855" s="52"/>
      <c r="BB1855" s="52"/>
      <c r="BC1855" s="52"/>
      <c r="BD1855" s="52"/>
      <c r="BE1855" s="52"/>
      <c r="BF1855" s="52"/>
      <c r="BG1855" s="52"/>
      <c r="BH1855" s="52"/>
    </row>
    <row r="1856" spans="1:60" ht="22.5" outlineLevel="1" x14ac:dyDescent="0.2">
      <c r="A1856" s="31"/>
      <c r="B1856" s="32"/>
      <c r="C1856" s="230" t="s">
        <v>1619</v>
      </c>
      <c r="D1856" s="33"/>
      <c r="E1856" s="34">
        <v>22.986000000000001</v>
      </c>
      <c r="F1856" s="35"/>
      <c r="G1856" s="35"/>
      <c r="H1856" s="35"/>
      <c r="I1856" s="35"/>
      <c r="J1856" s="35"/>
      <c r="K1856" s="35"/>
      <c r="L1856" s="35"/>
      <c r="M1856" s="35"/>
      <c r="N1856" s="35"/>
      <c r="O1856" s="35"/>
      <c r="P1856" s="35"/>
      <c r="Q1856" s="35"/>
      <c r="R1856" s="35"/>
      <c r="S1856" s="35"/>
      <c r="T1856" s="35"/>
      <c r="U1856" s="35"/>
      <c r="V1856" s="35"/>
      <c r="W1856" s="35"/>
      <c r="X1856" s="35"/>
      <c r="Y1856" s="52"/>
      <c r="Z1856" s="52"/>
      <c r="AA1856" s="52"/>
      <c r="AB1856" s="52"/>
      <c r="AC1856" s="52"/>
      <c r="AD1856" s="52"/>
      <c r="AE1856" s="52"/>
      <c r="AF1856" s="52"/>
      <c r="AG1856" s="52" t="s">
        <v>358</v>
      </c>
      <c r="AH1856" s="52">
        <v>0</v>
      </c>
      <c r="AI1856" s="52"/>
      <c r="AJ1856" s="52"/>
      <c r="AK1856" s="52"/>
      <c r="AL1856" s="52"/>
      <c r="AM1856" s="52"/>
      <c r="AN1856" s="52"/>
      <c r="AO1856" s="52"/>
      <c r="AP1856" s="52"/>
      <c r="AQ1856" s="52"/>
      <c r="AR1856" s="52"/>
      <c r="AS1856" s="52"/>
      <c r="AT1856" s="52"/>
      <c r="AU1856" s="52"/>
      <c r="AV1856" s="52"/>
      <c r="AW1856" s="52"/>
      <c r="AX1856" s="52"/>
      <c r="AY1856" s="52"/>
      <c r="AZ1856" s="52"/>
      <c r="BA1856" s="52"/>
      <c r="BB1856" s="52"/>
      <c r="BC1856" s="52"/>
      <c r="BD1856" s="52"/>
      <c r="BE1856" s="52"/>
      <c r="BF1856" s="52"/>
      <c r="BG1856" s="52"/>
      <c r="BH1856" s="52"/>
    </row>
    <row r="1857" spans="1:60" outlineLevel="1" x14ac:dyDescent="0.2">
      <c r="A1857" s="31"/>
      <c r="B1857" s="32"/>
      <c r="C1857" s="230" t="s">
        <v>1620</v>
      </c>
      <c r="D1857" s="33"/>
      <c r="E1857" s="34">
        <v>16.134</v>
      </c>
      <c r="F1857" s="35"/>
      <c r="G1857" s="35"/>
      <c r="H1857" s="35"/>
      <c r="I1857" s="35"/>
      <c r="J1857" s="35"/>
      <c r="K1857" s="35"/>
      <c r="L1857" s="35"/>
      <c r="M1857" s="35"/>
      <c r="N1857" s="35"/>
      <c r="O1857" s="35"/>
      <c r="P1857" s="35"/>
      <c r="Q1857" s="35"/>
      <c r="R1857" s="35"/>
      <c r="S1857" s="35"/>
      <c r="T1857" s="35"/>
      <c r="U1857" s="35"/>
      <c r="V1857" s="35"/>
      <c r="W1857" s="35"/>
      <c r="X1857" s="35"/>
      <c r="Y1857" s="52"/>
      <c r="Z1857" s="52"/>
      <c r="AA1857" s="52"/>
      <c r="AB1857" s="52"/>
      <c r="AC1857" s="52"/>
      <c r="AD1857" s="52"/>
      <c r="AE1857" s="52"/>
      <c r="AF1857" s="52"/>
      <c r="AG1857" s="52" t="s">
        <v>358</v>
      </c>
      <c r="AH1857" s="52">
        <v>0</v>
      </c>
      <c r="AI1857" s="52"/>
      <c r="AJ1857" s="52"/>
      <c r="AK1857" s="52"/>
      <c r="AL1857" s="52"/>
      <c r="AM1857" s="52"/>
      <c r="AN1857" s="52"/>
      <c r="AO1857" s="52"/>
      <c r="AP1857" s="52"/>
      <c r="AQ1857" s="52"/>
      <c r="AR1857" s="52"/>
      <c r="AS1857" s="52"/>
      <c r="AT1857" s="52"/>
      <c r="AU1857" s="52"/>
      <c r="AV1857" s="52"/>
      <c r="AW1857" s="52"/>
      <c r="AX1857" s="52"/>
      <c r="AY1857" s="52"/>
      <c r="AZ1857" s="52"/>
      <c r="BA1857" s="52"/>
      <c r="BB1857" s="52"/>
      <c r="BC1857" s="52"/>
      <c r="BD1857" s="52"/>
      <c r="BE1857" s="52"/>
      <c r="BF1857" s="52"/>
      <c r="BG1857" s="52"/>
      <c r="BH1857" s="52"/>
    </row>
    <row r="1858" spans="1:60" outlineLevel="1" x14ac:dyDescent="0.2">
      <c r="A1858" s="31"/>
      <c r="B1858" s="32"/>
      <c r="C1858" s="230" t="s">
        <v>1621</v>
      </c>
      <c r="D1858" s="33"/>
      <c r="E1858" s="34">
        <v>11.298999999999999</v>
      </c>
      <c r="F1858" s="35"/>
      <c r="G1858" s="35"/>
      <c r="H1858" s="35"/>
      <c r="I1858" s="35"/>
      <c r="J1858" s="35"/>
      <c r="K1858" s="35"/>
      <c r="L1858" s="35"/>
      <c r="M1858" s="35"/>
      <c r="N1858" s="35"/>
      <c r="O1858" s="35"/>
      <c r="P1858" s="35"/>
      <c r="Q1858" s="35"/>
      <c r="R1858" s="35"/>
      <c r="S1858" s="35"/>
      <c r="T1858" s="35"/>
      <c r="U1858" s="35"/>
      <c r="V1858" s="35"/>
      <c r="W1858" s="35"/>
      <c r="X1858" s="35"/>
      <c r="Y1858" s="52"/>
      <c r="Z1858" s="52"/>
      <c r="AA1858" s="52"/>
      <c r="AB1858" s="52"/>
      <c r="AC1858" s="52"/>
      <c r="AD1858" s="52"/>
      <c r="AE1858" s="52"/>
      <c r="AF1858" s="52"/>
      <c r="AG1858" s="52" t="s">
        <v>358</v>
      </c>
      <c r="AH1858" s="52">
        <v>0</v>
      </c>
      <c r="AI1858" s="52"/>
      <c r="AJ1858" s="52"/>
      <c r="AK1858" s="52"/>
      <c r="AL1858" s="52"/>
      <c r="AM1858" s="52"/>
      <c r="AN1858" s="52"/>
      <c r="AO1858" s="52"/>
      <c r="AP1858" s="52"/>
      <c r="AQ1858" s="52"/>
      <c r="AR1858" s="52"/>
      <c r="AS1858" s="52"/>
      <c r="AT1858" s="52"/>
      <c r="AU1858" s="52"/>
      <c r="AV1858" s="52"/>
      <c r="AW1858" s="52"/>
      <c r="AX1858" s="52"/>
      <c r="AY1858" s="52"/>
      <c r="AZ1858" s="52"/>
      <c r="BA1858" s="52"/>
      <c r="BB1858" s="52"/>
      <c r="BC1858" s="52"/>
      <c r="BD1858" s="52"/>
      <c r="BE1858" s="52"/>
      <c r="BF1858" s="52"/>
      <c r="BG1858" s="52"/>
      <c r="BH1858" s="52"/>
    </row>
    <row r="1859" spans="1:60" outlineLevel="1" x14ac:dyDescent="0.2">
      <c r="A1859" s="72">
        <v>216</v>
      </c>
      <c r="B1859" s="73" t="s">
        <v>1622</v>
      </c>
      <c r="C1859" s="74" t="s">
        <v>1623</v>
      </c>
      <c r="D1859" s="27" t="s">
        <v>456</v>
      </c>
      <c r="E1859" s="28">
        <v>219.72</v>
      </c>
      <c r="F1859" s="29"/>
      <c r="G1859" s="30">
        <f>ROUND(E1859*F1859,2)</f>
        <v>0</v>
      </c>
      <c r="H1859" s="29"/>
      <c r="I1859" s="30">
        <f>ROUND(E1859*H1859,2)</f>
        <v>0</v>
      </c>
      <c r="J1859" s="29"/>
      <c r="K1859" s="30">
        <f>ROUND(E1859*J1859,2)</f>
        <v>0</v>
      </c>
      <c r="L1859" s="30">
        <v>21</v>
      </c>
      <c r="M1859" s="30">
        <f>G1859*(1+L1859/100)</f>
        <v>0</v>
      </c>
      <c r="N1859" s="30">
        <v>2.3000000000000001E-4</v>
      </c>
      <c r="O1859" s="30">
        <f>ROUND(E1859*N1859,2)</f>
        <v>0.05</v>
      </c>
      <c r="P1859" s="30">
        <v>0</v>
      </c>
      <c r="Q1859" s="30">
        <f>ROUND(E1859*P1859,2)</f>
        <v>0</v>
      </c>
      <c r="R1859" s="30"/>
      <c r="S1859" s="30" t="s">
        <v>587</v>
      </c>
      <c r="T1859" s="49" t="s">
        <v>330</v>
      </c>
      <c r="U1859" s="35">
        <v>0.12</v>
      </c>
      <c r="V1859" s="35">
        <f>ROUND(E1859*U1859,2)</f>
        <v>26.37</v>
      </c>
      <c r="W1859" s="35"/>
      <c r="X1859" s="49"/>
      <c r="Y1859" s="52"/>
      <c r="Z1859" s="52"/>
      <c r="AA1859" s="52"/>
      <c r="AB1859" s="52"/>
      <c r="AC1859" s="52"/>
      <c r="AD1859" s="52"/>
      <c r="AE1859" s="52"/>
      <c r="AF1859" s="52"/>
      <c r="AG1859" s="52" t="s">
        <v>354</v>
      </c>
      <c r="AH1859" s="52"/>
      <c r="AI1859" s="52"/>
      <c r="AJ1859" s="52"/>
      <c r="AK1859" s="52"/>
      <c r="AL1859" s="52"/>
      <c r="AM1859" s="52"/>
      <c r="AN1859" s="52"/>
      <c r="AO1859" s="52"/>
      <c r="AP1859" s="52"/>
      <c r="AQ1859" s="52"/>
      <c r="AR1859" s="52"/>
      <c r="AS1859" s="52"/>
      <c r="AT1859" s="52"/>
      <c r="AU1859" s="52"/>
      <c r="AV1859" s="52"/>
      <c r="AW1859" s="52"/>
      <c r="AX1859" s="52"/>
      <c r="AY1859" s="52"/>
      <c r="AZ1859" s="52"/>
      <c r="BA1859" s="52"/>
      <c r="BB1859" s="52"/>
      <c r="BC1859" s="52"/>
      <c r="BD1859" s="52"/>
      <c r="BE1859" s="52"/>
      <c r="BF1859" s="52"/>
      <c r="BG1859" s="52"/>
      <c r="BH1859" s="52"/>
    </row>
    <row r="1860" spans="1:60" outlineLevel="1" x14ac:dyDescent="0.2">
      <c r="A1860" s="31"/>
      <c r="B1860" s="32"/>
      <c r="C1860" s="230" t="s">
        <v>512</v>
      </c>
      <c r="D1860" s="33"/>
      <c r="E1860" s="34"/>
      <c r="F1860" s="35"/>
      <c r="G1860" s="35"/>
      <c r="H1860" s="35"/>
      <c r="I1860" s="35"/>
      <c r="J1860" s="35"/>
      <c r="K1860" s="35"/>
      <c r="L1860" s="35"/>
      <c r="M1860" s="35"/>
      <c r="N1860" s="35"/>
      <c r="O1860" s="35"/>
      <c r="P1860" s="35"/>
      <c r="Q1860" s="35"/>
      <c r="R1860" s="35"/>
      <c r="S1860" s="35"/>
      <c r="T1860" s="35"/>
      <c r="U1860" s="35"/>
      <c r="V1860" s="35"/>
      <c r="W1860" s="35"/>
      <c r="X1860" s="35"/>
      <c r="Y1860" s="52"/>
      <c r="Z1860" s="52"/>
      <c r="AA1860" s="52"/>
      <c r="AB1860" s="52"/>
      <c r="AC1860" s="52"/>
      <c r="AD1860" s="52"/>
      <c r="AE1860" s="52"/>
      <c r="AF1860" s="52"/>
      <c r="AG1860" s="52" t="s">
        <v>358</v>
      </c>
      <c r="AH1860" s="52">
        <v>0</v>
      </c>
      <c r="AI1860" s="52"/>
      <c r="AJ1860" s="52"/>
      <c r="AK1860" s="52"/>
      <c r="AL1860" s="52"/>
      <c r="AM1860" s="52"/>
      <c r="AN1860" s="52"/>
      <c r="AO1860" s="52"/>
      <c r="AP1860" s="52"/>
      <c r="AQ1860" s="52"/>
      <c r="AR1860" s="52"/>
      <c r="AS1860" s="52"/>
      <c r="AT1860" s="52"/>
      <c r="AU1860" s="52"/>
      <c r="AV1860" s="52"/>
      <c r="AW1860" s="52"/>
      <c r="AX1860" s="52"/>
      <c r="AY1860" s="52"/>
      <c r="AZ1860" s="52"/>
      <c r="BA1860" s="52"/>
      <c r="BB1860" s="52"/>
      <c r="BC1860" s="52"/>
      <c r="BD1860" s="52"/>
      <c r="BE1860" s="52"/>
      <c r="BF1860" s="52"/>
      <c r="BG1860" s="52"/>
      <c r="BH1860" s="52"/>
    </row>
    <row r="1861" spans="1:60" outlineLevel="1" x14ac:dyDescent="0.2">
      <c r="A1861" s="31"/>
      <c r="B1861" s="32"/>
      <c r="C1861" s="230" t="s">
        <v>1624</v>
      </c>
      <c r="D1861" s="33"/>
      <c r="E1861" s="34">
        <v>6.8</v>
      </c>
      <c r="F1861" s="35"/>
      <c r="G1861" s="35"/>
      <c r="H1861" s="35"/>
      <c r="I1861" s="35"/>
      <c r="J1861" s="35"/>
      <c r="K1861" s="35"/>
      <c r="L1861" s="35"/>
      <c r="M1861" s="35"/>
      <c r="N1861" s="35"/>
      <c r="O1861" s="35"/>
      <c r="P1861" s="35"/>
      <c r="Q1861" s="35"/>
      <c r="R1861" s="35"/>
      <c r="S1861" s="35"/>
      <c r="T1861" s="35"/>
      <c r="U1861" s="35"/>
      <c r="V1861" s="35"/>
      <c r="W1861" s="35"/>
      <c r="X1861" s="35"/>
      <c r="Y1861" s="52"/>
      <c r="Z1861" s="52"/>
      <c r="AA1861" s="52"/>
      <c r="AB1861" s="52"/>
      <c r="AC1861" s="52"/>
      <c r="AD1861" s="52"/>
      <c r="AE1861" s="52"/>
      <c r="AF1861" s="52"/>
      <c r="AG1861" s="52" t="s">
        <v>358</v>
      </c>
      <c r="AH1861" s="52">
        <v>0</v>
      </c>
      <c r="AI1861" s="52"/>
      <c r="AJ1861" s="52"/>
      <c r="AK1861" s="52"/>
      <c r="AL1861" s="52"/>
      <c r="AM1861" s="52"/>
      <c r="AN1861" s="52"/>
      <c r="AO1861" s="52"/>
      <c r="AP1861" s="52"/>
      <c r="AQ1861" s="52"/>
      <c r="AR1861" s="52"/>
      <c r="AS1861" s="52"/>
      <c r="AT1861" s="52"/>
      <c r="AU1861" s="52"/>
      <c r="AV1861" s="52"/>
      <c r="AW1861" s="52"/>
      <c r="AX1861" s="52"/>
      <c r="AY1861" s="52"/>
      <c r="AZ1861" s="52"/>
      <c r="BA1861" s="52"/>
      <c r="BB1861" s="52"/>
      <c r="BC1861" s="52"/>
      <c r="BD1861" s="52"/>
      <c r="BE1861" s="52"/>
      <c r="BF1861" s="52"/>
      <c r="BG1861" s="52"/>
      <c r="BH1861" s="52"/>
    </row>
    <row r="1862" spans="1:60" outlineLevel="1" x14ac:dyDescent="0.2">
      <c r="A1862" s="31"/>
      <c r="B1862" s="32"/>
      <c r="C1862" s="230" t="s">
        <v>1625</v>
      </c>
      <c r="D1862" s="33"/>
      <c r="E1862" s="34">
        <v>4.6500000000000004</v>
      </c>
      <c r="F1862" s="35"/>
      <c r="G1862" s="35"/>
      <c r="H1862" s="35"/>
      <c r="I1862" s="35"/>
      <c r="J1862" s="35"/>
      <c r="K1862" s="35"/>
      <c r="L1862" s="35"/>
      <c r="M1862" s="35"/>
      <c r="N1862" s="35"/>
      <c r="O1862" s="35"/>
      <c r="P1862" s="35"/>
      <c r="Q1862" s="35"/>
      <c r="R1862" s="35"/>
      <c r="S1862" s="35"/>
      <c r="T1862" s="35"/>
      <c r="U1862" s="35"/>
      <c r="V1862" s="35"/>
      <c r="W1862" s="35"/>
      <c r="X1862" s="35"/>
      <c r="Y1862" s="52"/>
      <c r="Z1862" s="52"/>
      <c r="AA1862" s="52"/>
      <c r="AB1862" s="52"/>
      <c r="AC1862" s="52"/>
      <c r="AD1862" s="52"/>
      <c r="AE1862" s="52"/>
      <c r="AF1862" s="52"/>
      <c r="AG1862" s="52" t="s">
        <v>358</v>
      </c>
      <c r="AH1862" s="52">
        <v>0</v>
      </c>
      <c r="AI1862" s="52"/>
      <c r="AJ1862" s="52"/>
      <c r="AK1862" s="52"/>
      <c r="AL1862" s="52"/>
      <c r="AM1862" s="52"/>
      <c r="AN1862" s="52"/>
      <c r="AO1862" s="52"/>
      <c r="AP1862" s="52"/>
      <c r="AQ1862" s="52"/>
      <c r="AR1862" s="52"/>
      <c r="AS1862" s="52"/>
      <c r="AT1862" s="52"/>
      <c r="AU1862" s="52"/>
      <c r="AV1862" s="52"/>
      <c r="AW1862" s="52"/>
      <c r="AX1862" s="52"/>
      <c r="AY1862" s="52"/>
      <c r="AZ1862" s="52"/>
      <c r="BA1862" s="52"/>
      <c r="BB1862" s="52"/>
      <c r="BC1862" s="52"/>
      <c r="BD1862" s="52"/>
      <c r="BE1862" s="52"/>
      <c r="BF1862" s="52"/>
      <c r="BG1862" s="52"/>
      <c r="BH1862" s="52"/>
    </row>
    <row r="1863" spans="1:60" outlineLevel="1" x14ac:dyDescent="0.2">
      <c r="A1863" s="31"/>
      <c r="B1863" s="32"/>
      <c r="C1863" s="230" t="s">
        <v>1626</v>
      </c>
      <c r="D1863" s="33"/>
      <c r="E1863" s="34">
        <v>14.35</v>
      </c>
      <c r="F1863" s="35"/>
      <c r="G1863" s="35"/>
      <c r="H1863" s="35"/>
      <c r="I1863" s="35"/>
      <c r="J1863" s="35"/>
      <c r="K1863" s="35"/>
      <c r="L1863" s="35"/>
      <c r="M1863" s="35"/>
      <c r="N1863" s="35"/>
      <c r="O1863" s="35"/>
      <c r="P1863" s="35"/>
      <c r="Q1863" s="35"/>
      <c r="R1863" s="35"/>
      <c r="S1863" s="35"/>
      <c r="T1863" s="35"/>
      <c r="U1863" s="35"/>
      <c r="V1863" s="35"/>
      <c r="W1863" s="35"/>
      <c r="X1863" s="35"/>
      <c r="Y1863" s="52"/>
      <c r="Z1863" s="52"/>
      <c r="AA1863" s="52"/>
      <c r="AB1863" s="52"/>
      <c r="AC1863" s="52"/>
      <c r="AD1863" s="52"/>
      <c r="AE1863" s="52"/>
      <c r="AF1863" s="52"/>
      <c r="AG1863" s="52" t="s">
        <v>358</v>
      </c>
      <c r="AH1863" s="52">
        <v>0</v>
      </c>
      <c r="AI1863" s="52"/>
      <c r="AJ1863" s="52"/>
      <c r="AK1863" s="52"/>
      <c r="AL1863" s="52"/>
      <c r="AM1863" s="52"/>
      <c r="AN1863" s="52"/>
      <c r="AO1863" s="52"/>
      <c r="AP1863" s="52"/>
      <c r="AQ1863" s="52"/>
      <c r="AR1863" s="52"/>
      <c r="AS1863" s="52"/>
      <c r="AT1863" s="52"/>
      <c r="AU1863" s="52"/>
      <c r="AV1863" s="52"/>
      <c r="AW1863" s="52"/>
      <c r="AX1863" s="52"/>
      <c r="AY1863" s="52"/>
      <c r="AZ1863" s="52"/>
      <c r="BA1863" s="52"/>
      <c r="BB1863" s="52"/>
      <c r="BC1863" s="52"/>
      <c r="BD1863" s="52"/>
      <c r="BE1863" s="52"/>
      <c r="BF1863" s="52"/>
      <c r="BG1863" s="52"/>
      <c r="BH1863" s="52"/>
    </row>
    <row r="1864" spans="1:60" outlineLevel="1" x14ac:dyDescent="0.2">
      <c r="A1864" s="31"/>
      <c r="B1864" s="32"/>
      <c r="C1864" s="230" t="s">
        <v>1627</v>
      </c>
      <c r="D1864" s="33"/>
      <c r="E1864" s="34">
        <v>10</v>
      </c>
      <c r="F1864" s="35"/>
      <c r="G1864" s="35"/>
      <c r="H1864" s="35"/>
      <c r="I1864" s="35"/>
      <c r="J1864" s="35"/>
      <c r="K1864" s="35"/>
      <c r="L1864" s="35"/>
      <c r="M1864" s="35"/>
      <c r="N1864" s="35"/>
      <c r="O1864" s="35"/>
      <c r="P1864" s="35"/>
      <c r="Q1864" s="35"/>
      <c r="R1864" s="35"/>
      <c r="S1864" s="35"/>
      <c r="T1864" s="35"/>
      <c r="U1864" s="35"/>
      <c r="V1864" s="35"/>
      <c r="W1864" s="35"/>
      <c r="X1864" s="35"/>
      <c r="Y1864" s="52"/>
      <c r="Z1864" s="52"/>
      <c r="AA1864" s="52"/>
      <c r="AB1864" s="52"/>
      <c r="AC1864" s="52"/>
      <c r="AD1864" s="52"/>
      <c r="AE1864" s="52"/>
      <c r="AF1864" s="52"/>
      <c r="AG1864" s="52" t="s">
        <v>358</v>
      </c>
      <c r="AH1864" s="52">
        <v>0</v>
      </c>
      <c r="AI1864" s="52"/>
      <c r="AJ1864" s="52"/>
      <c r="AK1864" s="52"/>
      <c r="AL1864" s="52"/>
      <c r="AM1864" s="52"/>
      <c r="AN1864" s="52"/>
      <c r="AO1864" s="52"/>
      <c r="AP1864" s="52"/>
      <c r="AQ1864" s="52"/>
      <c r="AR1864" s="52"/>
      <c r="AS1864" s="52"/>
      <c r="AT1864" s="52"/>
      <c r="AU1864" s="52"/>
      <c r="AV1864" s="52"/>
      <c r="AW1864" s="52"/>
      <c r="AX1864" s="52"/>
      <c r="AY1864" s="52"/>
      <c r="AZ1864" s="52"/>
      <c r="BA1864" s="52"/>
      <c r="BB1864" s="52"/>
      <c r="BC1864" s="52"/>
      <c r="BD1864" s="52"/>
      <c r="BE1864" s="52"/>
      <c r="BF1864" s="52"/>
      <c r="BG1864" s="52"/>
      <c r="BH1864" s="52"/>
    </row>
    <row r="1865" spans="1:60" outlineLevel="1" x14ac:dyDescent="0.2">
      <c r="A1865" s="31"/>
      <c r="B1865" s="32"/>
      <c r="C1865" s="230" t="s">
        <v>1628</v>
      </c>
      <c r="D1865" s="33"/>
      <c r="E1865" s="34">
        <v>19.850000000000001</v>
      </c>
      <c r="F1865" s="35"/>
      <c r="G1865" s="35"/>
      <c r="H1865" s="35"/>
      <c r="I1865" s="35"/>
      <c r="J1865" s="35"/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52"/>
      <c r="Z1865" s="52"/>
      <c r="AA1865" s="52"/>
      <c r="AB1865" s="52"/>
      <c r="AC1865" s="52"/>
      <c r="AD1865" s="52"/>
      <c r="AE1865" s="52"/>
      <c r="AF1865" s="52"/>
      <c r="AG1865" s="52" t="s">
        <v>358</v>
      </c>
      <c r="AH1865" s="52">
        <v>0</v>
      </c>
      <c r="AI1865" s="52"/>
      <c r="AJ1865" s="52"/>
      <c r="AK1865" s="52"/>
      <c r="AL1865" s="52"/>
      <c r="AM1865" s="52"/>
      <c r="AN1865" s="52"/>
      <c r="AO1865" s="52"/>
      <c r="AP1865" s="52"/>
      <c r="AQ1865" s="52"/>
      <c r="AR1865" s="52"/>
      <c r="AS1865" s="52"/>
      <c r="AT1865" s="52"/>
      <c r="AU1865" s="52"/>
      <c r="AV1865" s="52"/>
      <c r="AW1865" s="52"/>
      <c r="AX1865" s="52"/>
      <c r="AY1865" s="52"/>
      <c r="AZ1865" s="52"/>
      <c r="BA1865" s="52"/>
      <c r="BB1865" s="52"/>
      <c r="BC1865" s="52"/>
      <c r="BD1865" s="52"/>
      <c r="BE1865" s="52"/>
      <c r="BF1865" s="52"/>
      <c r="BG1865" s="52"/>
      <c r="BH1865" s="52"/>
    </row>
    <row r="1866" spans="1:60" outlineLevel="1" x14ac:dyDescent="0.2">
      <c r="A1866" s="31"/>
      <c r="B1866" s="32"/>
      <c r="C1866" s="230" t="s">
        <v>1629</v>
      </c>
      <c r="D1866" s="33"/>
      <c r="E1866" s="34">
        <v>12.9</v>
      </c>
      <c r="F1866" s="35"/>
      <c r="G1866" s="35"/>
      <c r="H1866" s="35"/>
      <c r="I1866" s="35"/>
      <c r="J1866" s="35"/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52"/>
      <c r="Z1866" s="52"/>
      <c r="AA1866" s="52"/>
      <c r="AB1866" s="52"/>
      <c r="AC1866" s="52"/>
      <c r="AD1866" s="52"/>
      <c r="AE1866" s="52"/>
      <c r="AF1866" s="52"/>
      <c r="AG1866" s="52" t="s">
        <v>358</v>
      </c>
      <c r="AH1866" s="52">
        <v>0</v>
      </c>
      <c r="AI1866" s="52"/>
      <c r="AJ1866" s="52"/>
      <c r="AK1866" s="52"/>
      <c r="AL1866" s="52"/>
      <c r="AM1866" s="52"/>
      <c r="AN1866" s="52"/>
      <c r="AO1866" s="52"/>
      <c r="AP1866" s="52"/>
      <c r="AQ1866" s="52"/>
      <c r="AR1866" s="52"/>
      <c r="AS1866" s="52"/>
      <c r="AT1866" s="52"/>
      <c r="AU1866" s="52"/>
      <c r="AV1866" s="52"/>
      <c r="AW1866" s="52"/>
      <c r="AX1866" s="52"/>
      <c r="AY1866" s="52"/>
      <c r="AZ1866" s="52"/>
      <c r="BA1866" s="52"/>
      <c r="BB1866" s="52"/>
      <c r="BC1866" s="52"/>
      <c r="BD1866" s="52"/>
      <c r="BE1866" s="52"/>
      <c r="BF1866" s="52"/>
      <c r="BG1866" s="52"/>
      <c r="BH1866" s="52"/>
    </row>
    <row r="1867" spans="1:60" outlineLevel="1" x14ac:dyDescent="0.2">
      <c r="A1867" s="31"/>
      <c r="B1867" s="32"/>
      <c r="C1867" s="230" t="s">
        <v>1630</v>
      </c>
      <c r="D1867" s="33"/>
      <c r="E1867" s="34">
        <v>18.86</v>
      </c>
      <c r="F1867" s="35"/>
      <c r="G1867" s="35"/>
      <c r="H1867" s="35"/>
      <c r="I1867" s="35"/>
      <c r="J1867" s="35"/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52"/>
      <c r="Z1867" s="52"/>
      <c r="AA1867" s="52"/>
      <c r="AB1867" s="52"/>
      <c r="AC1867" s="52"/>
      <c r="AD1867" s="52"/>
      <c r="AE1867" s="52"/>
      <c r="AF1867" s="52"/>
      <c r="AG1867" s="52" t="s">
        <v>358</v>
      </c>
      <c r="AH1867" s="52">
        <v>0</v>
      </c>
      <c r="AI1867" s="52"/>
      <c r="AJ1867" s="52"/>
      <c r="AK1867" s="52"/>
      <c r="AL1867" s="52"/>
      <c r="AM1867" s="52"/>
      <c r="AN1867" s="52"/>
      <c r="AO1867" s="52"/>
      <c r="AP1867" s="52"/>
      <c r="AQ1867" s="52"/>
      <c r="AR1867" s="52"/>
      <c r="AS1867" s="52"/>
      <c r="AT1867" s="52"/>
      <c r="AU1867" s="52"/>
      <c r="AV1867" s="52"/>
      <c r="AW1867" s="52"/>
      <c r="AX1867" s="52"/>
      <c r="AY1867" s="52"/>
      <c r="AZ1867" s="52"/>
      <c r="BA1867" s="52"/>
      <c r="BB1867" s="52"/>
      <c r="BC1867" s="52"/>
      <c r="BD1867" s="52"/>
      <c r="BE1867" s="52"/>
      <c r="BF1867" s="52"/>
      <c r="BG1867" s="52"/>
      <c r="BH1867" s="52"/>
    </row>
    <row r="1868" spans="1:60" outlineLevel="1" x14ac:dyDescent="0.2">
      <c r="A1868" s="31"/>
      <c r="B1868" s="32"/>
      <c r="C1868" s="230" t="s">
        <v>1631</v>
      </c>
      <c r="D1868" s="33"/>
      <c r="E1868" s="34">
        <v>4.45</v>
      </c>
      <c r="F1868" s="35"/>
      <c r="G1868" s="35"/>
      <c r="H1868" s="35"/>
      <c r="I1868" s="35"/>
      <c r="J1868" s="35"/>
      <c r="K1868" s="35"/>
      <c r="L1868" s="35"/>
      <c r="M1868" s="35"/>
      <c r="N1868" s="35"/>
      <c r="O1868" s="35"/>
      <c r="P1868" s="35"/>
      <c r="Q1868" s="35"/>
      <c r="R1868" s="35"/>
      <c r="S1868" s="35"/>
      <c r="T1868" s="35"/>
      <c r="U1868" s="35"/>
      <c r="V1868" s="35"/>
      <c r="W1868" s="35"/>
      <c r="X1868" s="35"/>
      <c r="Y1868" s="52"/>
      <c r="Z1868" s="52"/>
      <c r="AA1868" s="52"/>
      <c r="AB1868" s="52"/>
      <c r="AC1868" s="52"/>
      <c r="AD1868" s="52"/>
      <c r="AE1868" s="52"/>
      <c r="AF1868" s="52"/>
      <c r="AG1868" s="52" t="s">
        <v>358</v>
      </c>
      <c r="AH1868" s="52">
        <v>0</v>
      </c>
      <c r="AI1868" s="52"/>
      <c r="AJ1868" s="52"/>
      <c r="AK1868" s="52"/>
      <c r="AL1868" s="52"/>
      <c r="AM1868" s="52"/>
      <c r="AN1868" s="52"/>
      <c r="AO1868" s="52"/>
      <c r="AP1868" s="52"/>
      <c r="AQ1868" s="52"/>
      <c r="AR1868" s="52"/>
      <c r="AS1868" s="52"/>
      <c r="AT1868" s="52"/>
      <c r="AU1868" s="52"/>
      <c r="AV1868" s="52"/>
      <c r="AW1868" s="52"/>
      <c r="AX1868" s="52"/>
      <c r="AY1868" s="52"/>
      <c r="AZ1868" s="52"/>
      <c r="BA1868" s="52"/>
      <c r="BB1868" s="52"/>
      <c r="BC1868" s="52"/>
      <c r="BD1868" s="52"/>
      <c r="BE1868" s="52"/>
      <c r="BF1868" s="52"/>
      <c r="BG1868" s="52"/>
      <c r="BH1868" s="52"/>
    </row>
    <row r="1869" spans="1:60" outlineLevel="1" x14ac:dyDescent="0.2">
      <c r="A1869" s="31"/>
      <c r="B1869" s="32"/>
      <c r="C1869" s="230" t="s">
        <v>1632</v>
      </c>
      <c r="D1869" s="33"/>
      <c r="E1869" s="34">
        <v>13.44</v>
      </c>
      <c r="F1869" s="35"/>
      <c r="G1869" s="35"/>
      <c r="H1869" s="35"/>
      <c r="I1869" s="35"/>
      <c r="J1869" s="35"/>
      <c r="K1869" s="35"/>
      <c r="L1869" s="35"/>
      <c r="M1869" s="35"/>
      <c r="N1869" s="35"/>
      <c r="O1869" s="35"/>
      <c r="P1869" s="35"/>
      <c r="Q1869" s="35"/>
      <c r="R1869" s="35"/>
      <c r="S1869" s="35"/>
      <c r="T1869" s="35"/>
      <c r="U1869" s="35"/>
      <c r="V1869" s="35"/>
      <c r="W1869" s="35"/>
      <c r="X1869" s="35"/>
      <c r="Y1869" s="52"/>
      <c r="Z1869" s="52"/>
      <c r="AA1869" s="52"/>
      <c r="AB1869" s="52"/>
      <c r="AC1869" s="52"/>
      <c r="AD1869" s="52"/>
      <c r="AE1869" s="52"/>
      <c r="AF1869" s="52"/>
      <c r="AG1869" s="52" t="s">
        <v>358</v>
      </c>
      <c r="AH1869" s="52">
        <v>0</v>
      </c>
      <c r="AI1869" s="52"/>
      <c r="AJ1869" s="52"/>
      <c r="AK1869" s="52"/>
      <c r="AL1869" s="52"/>
      <c r="AM1869" s="52"/>
      <c r="AN1869" s="52"/>
      <c r="AO1869" s="52"/>
      <c r="AP1869" s="52"/>
      <c r="AQ1869" s="52"/>
      <c r="AR1869" s="52"/>
      <c r="AS1869" s="52"/>
      <c r="AT1869" s="52"/>
      <c r="AU1869" s="52"/>
      <c r="AV1869" s="52"/>
      <c r="AW1869" s="52"/>
      <c r="AX1869" s="52"/>
      <c r="AY1869" s="52"/>
      <c r="AZ1869" s="52"/>
      <c r="BA1869" s="52"/>
      <c r="BB1869" s="52"/>
      <c r="BC1869" s="52"/>
      <c r="BD1869" s="52"/>
      <c r="BE1869" s="52"/>
      <c r="BF1869" s="52"/>
      <c r="BG1869" s="52"/>
      <c r="BH1869" s="52"/>
    </row>
    <row r="1870" spans="1:60" outlineLevel="1" x14ac:dyDescent="0.2">
      <c r="A1870" s="31"/>
      <c r="B1870" s="32"/>
      <c r="C1870" s="230" t="s">
        <v>1633</v>
      </c>
      <c r="D1870" s="33"/>
      <c r="E1870" s="34">
        <v>7.67</v>
      </c>
      <c r="F1870" s="35"/>
      <c r="G1870" s="35"/>
      <c r="H1870" s="35"/>
      <c r="I1870" s="35"/>
      <c r="J1870" s="35"/>
      <c r="K1870" s="35"/>
      <c r="L1870" s="35"/>
      <c r="M1870" s="35"/>
      <c r="N1870" s="35"/>
      <c r="O1870" s="35"/>
      <c r="P1870" s="35"/>
      <c r="Q1870" s="35"/>
      <c r="R1870" s="35"/>
      <c r="S1870" s="35"/>
      <c r="T1870" s="35"/>
      <c r="U1870" s="35"/>
      <c r="V1870" s="35"/>
      <c r="W1870" s="35"/>
      <c r="X1870" s="35"/>
      <c r="Y1870" s="52"/>
      <c r="Z1870" s="52"/>
      <c r="AA1870" s="52"/>
      <c r="AB1870" s="52"/>
      <c r="AC1870" s="52"/>
      <c r="AD1870" s="52"/>
      <c r="AE1870" s="52"/>
      <c r="AF1870" s="52"/>
      <c r="AG1870" s="52" t="s">
        <v>358</v>
      </c>
      <c r="AH1870" s="52">
        <v>0</v>
      </c>
      <c r="AI1870" s="52"/>
      <c r="AJ1870" s="52"/>
      <c r="AK1870" s="52"/>
      <c r="AL1870" s="52"/>
      <c r="AM1870" s="52"/>
      <c r="AN1870" s="52"/>
      <c r="AO1870" s="52"/>
      <c r="AP1870" s="52"/>
      <c r="AQ1870" s="52"/>
      <c r="AR1870" s="52"/>
      <c r="AS1870" s="52"/>
      <c r="AT1870" s="52"/>
      <c r="AU1870" s="52"/>
      <c r="AV1870" s="52"/>
      <c r="AW1870" s="52"/>
      <c r="AX1870" s="52"/>
      <c r="AY1870" s="52"/>
      <c r="AZ1870" s="52"/>
      <c r="BA1870" s="52"/>
      <c r="BB1870" s="52"/>
      <c r="BC1870" s="52"/>
      <c r="BD1870" s="52"/>
      <c r="BE1870" s="52"/>
      <c r="BF1870" s="52"/>
      <c r="BG1870" s="52"/>
      <c r="BH1870" s="52"/>
    </row>
    <row r="1871" spans="1:60" outlineLevel="1" x14ac:dyDescent="0.2">
      <c r="A1871" s="31"/>
      <c r="B1871" s="32"/>
      <c r="C1871" s="230" t="s">
        <v>1634</v>
      </c>
      <c r="D1871" s="33"/>
      <c r="E1871" s="34">
        <v>9.85</v>
      </c>
      <c r="F1871" s="35"/>
      <c r="G1871" s="35"/>
      <c r="H1871" s="35"/>
      <c r="I1871" s="35"/>
      <c r="J1871" s="35"/>
      <c r="K1871" s="35"/>
      <c r="L1871" s="35"/>
      <c r="M1871" s="35"/>
      <c r="N1871" s="35"/>
      <c r="O1871" s="35"/>
      <c r="P1871" s="35"/>
      <c r="Q1871" s="35"/>
      <c r="R1871" s="35"/>
      <c r="S1871" s="35"/>
      <c r="T1871" s="35"/>
      <c r="U1871" s="35"/>
      <c r="V1871" s="35"/>
      <c r="W1871" s="35"/>
      <c r="X1871" s="35"/>
      <c r="Y1871" s="52"/>
      <c r="Z1871" s="52"/>
      <c r="AA1871" s="52"/>
      <c r="AB1871" s="52"/>
      <c r="AC1871" s="52"/>
      <c r="AD1871" s="52"/>
      <c r="AE1871" s="52"/>
      <c r="AF1871" s="52"/>
      <c r="AG1871" s="52" t="s">
        <v>358</v>
      </c>
      <c r="AH1871" s="52">
        <v>0</v>
      </c>
      <c r="AI1871" s="52"/>
      <c r="AJ1871" s="52"/>
      <c r="AK1871" s="52"/>
      <c r="AL1871" s="52"/>
      <c r="AM1871" s="52"/>
      <c r="AN1871" s="52"/>
      <c r="AO1871" s="52"/>
      <c r="AP1871" s="52"/>
      <c r="AQ1871" s="52"/>
      <c r="AR1871" s="52"/>
      <c r="AS1871" s="52"/>
      <c r="AT1871" s="52"/>
      <c r="AU1871" s="52"/>
      <c r="AV1871" s="52"/>
      <c r="AW1871" s="52"/>
      <c r="AX1871" s="52"/>
      <c r="AY1871" s="52"/>
      <c r="AZ1871" s="52"/>
      <c r="BA1871" s="52"/>
      <c r="BB1871" s="52"/>
      <c r="BC1871" s="52"/>
      <c r="BD1871" s="52"/>
      <c r="BE1871" s="52"/>
      <c r="BF1871" s="52"/>
      <c r="BG1871" s="52"/>
      <c r="BH1871" s="52"/>
    </row>
    <row r="1872" spans="1:60" outlineLevel="1" x14ac:dyDescent="0.2">
      <c r="A1872" s="31"/>
      <c r="B1872" s="32"/>
      <c r="C1872" s="230" t="s">
        <v>1635</v>
      </c>
      <c r="D1872" s="33"/>
      <c r="E1872" s="34">
        <v>8.5</v>
      </c>
      <c r="F1872" s="35"/>
      <c r="G1872" s="35"/>
      <c r="H1872" s="35"/>
      <c r="I1872" s="35"/>
      <c r="J1872" s="35"/>
      <c r="K1872" s="35"/>
      <c r="L1872" s="35"/>
      <c r="M1872" s="35"/>
      <c r="N1872" s="35"/>
      <c r="O1872" s="35"/>
      <c r="P1872" s="35"/>
      <c r="Q1872" s="35"/>
      <c r="R1872" s="35"/>
      <c r="S1872" s="35"/>
      <c r="T1872" s="35"/>
      <c r="U1872" s="35"/>
      <c r="V1872" s="35"/>
      <c r="W1872" s="35"/>
      <c r="X1872" s="35"/>
      <c r="Y1872" s="52"/>
      <c r="Z1872" s="52"/>
      <c r="AA1872" s="52"/>
      <c r="AB1872" s="52"/>
      <c r="AC1872" s="52"/>
      <c r="AD1872" s="52"/>
      <c r="AE1872" s="52"/>
      <c r="AF1872" s="52"/>
      <c r="AG1872" s="52" t="s">
        <v>358</v>
      </c>
      <c r="AH1872" s="52">
        <v>0</v>
      </c>
      <c r="AI1872" s="52"/>
      <c r="AJ1872" s="52"/>
      <c r="AK1872" s="52"/>
      <c r="AL1872" s="52"/>
      <c r="AM1872" s="52"/>
      <c r="AN1872" s="52"/>
      <c r="AO1872" s="52"/>
      <c r="AP1872" s="52"/>
      <c r="AQ1872" s="52"/>
      <c r="AR1872" s="52"/>
      <c r="AS1872" s="52"/>
      <c r="AT1872" s="52"/>
      <c r="AU1872" s="52"/>
      <c r="AV1872" s="52"/>
      <c r="AW1872" s="52"/>
      <c r="AX1872" s="52"/>
      <c r="AY1872" s="52"/>
      <c r="AZ1872" s="52"/>
      <c r="BA1872" s="52"/>
      <c r="BB1872" s="52"/>
      <c r="BC1872" s="52"/>
      <c r="BD1872" s="52"/>
      <c r="BE1872" s="52"/>
      <c r="BF1872" s="52"/>
      <c r="BG1872" s="52"/>
      <c r="BH1872" s="52"/>
    </row>
    <row r="1873" spans="1:60" outlineLevel="1" x14ac:dyDescent="0.2">
      <c r="A1873" s="31"/>
      <c r="B1873" s="32"/>
      <c r="C1873" s="230" t="s">
        <v>1636</v>
      </c>
      <c r="D1873" s="33"/>
      <c r="E1873" s="34">
        <v>19.600000000000001</v>
      </c>
      <c r="F1873" s="35"/>
      <c r="G1873" s="35"/>
      <c r="H1873" s="35"/>
      <c r="I1873" s="35"/>
      <c r="J1873" s="35"/>
      <c r="K1873" s="35"/>
      <c r="L1873" s="35"/>
      <c r="M1873" s="35"/>
      <c r="N1873" s="35"/>
      <c r="O1873" s="35"/>
      <c r="P1873" s="35"/>
      <c r="Q1873" s="35"/>
      <c r="R1873" s="35"/>
      <c r="S1873" s="35"/>
      <c r="T1873" s="35"/>
      <c r="U1873" s="35"/>
      <c r="V1873" s="35"/>
      <c r="W1873" s="35"/>
      <c r="X1873" s="35"/>
      <c r="Y1873" s="52"/>
      <c r="Z1873" s="52"/>
      <c r="AA1873" s="52"/>
      <c r="AB1873" s="52"/>
      <c r="AC1873" s="52"/>
      <c r="AD1873" s="52"/>
      <c r="AE1873" s="52"/>
      <c r="AF1873" s="52"/>
      <c r="AG1873" s="52" t="s">
        <v>358</v>
      </c>
      <c r="AH1873" s="52">
        <v>0</v>
      </c>
      <c r="AI1873" s="52"/>
      <c r="AJ1873" s="52"/>
      <c r="AK1873" s="52"/>
      <c r="AL1873" s="52"/>
      <c r="AM1873" s="52"/>
      <c r="AN1873" s="52"/>
      <c r="AO1873" s="52"/>
      <c r="AP1873" s="52"/>
      <c r="AQ1873" s="52"/>
      <c r="AR1873" s="52"/>
      <c r="AS1873" s="52"/>
      <c r="AT1873" s="52"/>
      <c r="AU1873" s="52"/>
      <c r="AV1873" s="52"/>
      <c r="AW1873" s="52"/>
      <c r="AX1873" s="52"/>
      <c r="AY1873" s="52"/>
      <c r="AZ1873" s="52"/>
      <c r="BA1873" s="52"/>
      <c r="BB1873" s="52"/>
      <c r="BC1873" s="52"/>
      <c r="BD1873" s="52"/>
      <c r="BE1873" s="52"/>
      <c r="BF1873" s="52"/>
      <c r="BG1873" s="52"/>
      <c r="BH1873" s="52"/>
    </row>
    <row r="1874" spans="1:60" outlineLevel="1" x14ac:dyDescent="0.2">
      <c r="A1874" s="31"/>
      <c r="B1874" s="32"/>
      <c r="C1874" s="230" t="s">
        <v>1637</v>
      </c>
      <c r="D1874" s="33"/>
      <c r="E1874" s="34">
        <v>8.15</v>
      </c>
      <c r="F1874" s="35"/>
      <c r="G1874" s="35"/>
      <c r="H1874" s="35"/>
      <c r="I1874" s="35"/>
      <c r="J1874" s="35"/>
      <c r="K1874" s="35"/>
      <c r="L1874" s="35"/>
      <c r="M1874" s="35"/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52"/>
      <c r="Z1874" s="52"/>
      <c r="AA1874" s="52"/>
      <c r="AB1874" s="52"/>
      <c r="AC1874" s="52"/>
      <c r="AD1874" s="52"/>
      <c r="AE1874" s="52"/>
      <c r="AF1874" s="52"/>
      <c r="AG1874" s="52" t="s">
        <v>358</v>
      </c>
      <c r="AH1874" s="52">
        <v>0</v>
      </c>
      <c r="AI1874" s="52"/>
      <c r="AJ1874" s="52"/>
      <c r="AK1874" s="52"/>
      <c r="AL1874" s="52"/>
      <c r="AM1874" s="52"/>
      <c r="AN1874" s="52"/>
      <c r="AO1874" s="52"/>
      <c r="AP1874" s="52"/>
      <c r="AQ1874" s="52"/>
      <c r="AR1874" s="52"/>
      <c r="AS1874" s="52"/>
      <c r="AT1874" s="52"/>
      <c r="AU1874" s="52"/>
      <c r="AV1874" s="52"/>
      <c r="AW1874" s="52"/>
      <c r="AX1874" s="52"/>
      <c r="AY1874" s="52"/>
      <c r="AZ1874" s="52"/>
      <c r="BA1874" s="52"/>
      <c r="BB1874" s="52"/>
      <c r="BC1874" s="52"/>
      <c r="BD1874" s="52"/>
      <c r="BE1874" s="52"/>
      <c r="BF1874" s="52"/>
      <c r="BG1874" s="52"/>
      <c r="BH1874" s="52"/>
    </row>
    <row r="1875" spans="1:60" outlineLevel="1" x14ac:dyDescent="0.2">
      <c r="A1875" s="31"/>
      <c r="B1875" s="32"/>
      <c r="C1875" s="230" t="s">
        <v>1638</v>
      </c>
      <c r="D1875" s="33"/>
      <c r="E1875" s="34">
        <v>27.65</v>
      </c>
      <c r="F1875" s="35"/>
      <c r="G1875" s="35"/>
      <c r="H1875" s="35"/>
      <c r="I1875" s="35"/>
      <c r="J1875" s="35"/>
      <c r="K1875" s="35"/>
      <c r="L1875" s="35"/>
      <c r="M1875" s="35"/>
      <c r="N1875" s="35"/>
      <c r="O1875" s="35"/>
      <c r="P1875" s="35"/>
      <c r="Q1875" s="35"/>
      <c r="R1875" s="35"/>
      <c r="S1875" s="35"/>
      <c r="T1875" s="35"/>
      <c r="U1875" s="35"/>
      <c r="V1875" s="35"/>
      <c r="W1875" s="35"/>
      <c r="X1875" s="35"/>
      <c r="Y1875" s="52"/>
      <c r="Z1875" s="52"/>
      <c r="AA1875" s="52"/>
      <c r="AB1875" s="52"/>
      <c r="AC1875" s="52"/>
      <c r="AD1875" s="52"/>
      <c r="AE1875" s="52"/>
      <c r="AF1875" s="52"/>
      <c r="AG1875" s="52" t="s">
        <v>358</v>
      </c>
      <c r="AH1875" s="52">
        <v>0</v>
      </c>
      <c r="AI1875" s="52"/>
      <c r="AJ1875" s="52"/>
      <c r="AK1875" s="52"/>
      <c r="AL1875" s="52"/>
      <c r="AM1875" s="52"/>
      <c r="AN1875" s="52"/>
      <c r="AO1875" s="52"/>
      <c r="AP1875" s="52"/>
      <c r="AQ1875" s="52"/>
      <c r="AR1875" s="52"/>
      <c r="AS1875" s="52"/>
      <c r="AT1875" s="52"/>
      <c r="AU1875" s="52"/>
      <c r="AV1875" s="52"/>
      <c r="AW1875" s="52"/>
      <c r="AX1875" s="52"/>
      <c r="AY1875" s="52"/>
      <c r="AZ1875" s="52"/>
      <c r="BA1875" s="52"/>
      <c r="BB1875" s="52"/>
      <c r="BC1875" s="52"/>
      <c r="BD1875" s="52"/>
      <c r="BE1875" s="52"/>
      <c r="BF1875" s="52"/>
      <c r="BG1875" s="52"/>
      <c r="BH1875" s="52"/>
    </row>
    <row r="1876" spans="1:60" outlineLevel="1" x14ac:dyDescent="0.2">
      <c r="A1876" s="31"/>
      <c r="B1876" s="32"/>
      <c r="C1876" s="230" t="s">
        <v>1639</v>
      </c>
      <c r="D1876" s="33"/>
      <c r="E1876" s="34">
        <v>17.45</v>
      </c>
      <c r="F1876" s="35"/>
      <c r="G1876" s="35"/>
      <c r="H1876" s="35"/>
      <c r="I1876" s="35"/>
      <c r="J1876" s="35"/>
      <c r="K1876" s="35"/>
      <c r="L1876" s="35"/>
      <c r="M1876" s="35"/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52"/>
      <c r="Z1876" s="52"/>
      <c r="AA1876" s="52"/>
      <c r="AB1876" s="52"/>
      <c r="AC1876" s="52"/>
      <c r="AD1876" s="52"/>
      <c r="AE1876" s="52"/>
      <c r="AF1876" s="52"/>
      <c r="AG1876" s="52" t="s">
        <v>358</v>
      </c>
      <c r="AH1876" s="52">
        <v>0</v>
      </c>
      <c r="AI1876" s="52"/>
      <c r="AJ1876" s="52"/>
      <c r="AK1876" s="52"/>
      <c r="AL1876" s="52"/>
      <c r="AM1876" s="52"/>
      <c r="AN1876" s="52"/>
      <c r="AO1876" s="52"/>
      <c r="AP1876" s="52"/>
      <c r="AQ1876" s="52"/>
      <c r="AR1876" s="52"/>
      <c r="AS1876" s="52"/>
      <c r="AT1876" s="52"/>
      <c r="AU1876" s="52"/>
      <c r="AV1876" s="52"/>
      <c r="AW1876" s="52"/>
      <c r="AX1876" s="52"/>
      <c r="AY1876" s="52"/>
      <c r="AZ1876" s="52"/>
      <c r="BA1876" s="52"/>
      <c r="BB1876" s="52"/>
      <c r="BC1876" s="52"/>
      <c r="BD1876" s="52"/>
      <c r="BE1876" s="52"/>
      <c r="BF1876" s="52"/>
      <c r="BG1876" s="52"/>
      <c r="BH1876" s="52"/>
    </row>
    <row r="1877" spans="1:60" outlineLevel="1" x14ac:dyDescent="0.2">
      <c r="A1877" s="31"/>
      <c r="B1877" s="32"/>
      <c r="C1877" s="230" t="s">
        <v>1640</v>
      </c>
      <c r="D1877" s="33"/>
      <c r="E1877" s="34">
        <v>9.4</v>
      </c>
      <c r="F1877" s="35"/>
      <c r="G1877" s="35"/>
      <c r="H1877" s="35"/>
      <c r="I1877" s="35"/>
      <c r="J1877" s="35"/>
      <c r="K1877" s="35"/>
      <c r="L1877" s="35"/>
      <c r="M1877" s="35"/>
      <c r="N1877" s="35"/>
      <c r="O1877" s="35"/>
      <c r="P1877" s="35"/>
      <c r="Q1877" s="35"/>
      <c r="R1877" s="35"/>
      <c r="S1877" s="35"/>
      <c r="T1877" s="35"/>
      <c r="U1877" s="35"/>
      <c r="V1877" s="35"/>
      <c r="W1877" s="35"/>
      <c r="X1877" s="35"/>
      <c r="Y1877" s="52"/>
      <c r="Z1877" s="52"/>
      <c r="AA1877" s="52"/>
      <c r="AB1877" s="52"/>
      <c r="AC1877" s="52"/>
      <c r="AD1877" s="52"/>
      <c r="AE1877" s="52"/>
      <c r="AF1877" s="52"/>
      <c r="AG1877" s="52" t="s">
        <v>358</v>
      </c>
      <c r="AH1877" s="52">
        <v>0</v>
      </c>
      <c r="AI1877" s="52"/>
      <c r="AJ1877" s="52"/>
      <c r="AK1877" s="52"/>
      <c r="AL1877" s="52"/>
      <c r="AM1877" s="52"/>
      <c r="AN1877" s="52"/>
      <c r="AO1877" s="52"/>
      <c r="AP1877" s="52"/>
      <c r="AQ1877" s="52"/>
      <c r="AR1877" s="52"/>
      <c r="AS1877" s="52"/>
      <c r="AT1877" s="52"/>
      <c r="AU1877" s="52"/>
      <c r="AV1877" s="52"/>
      <c r="AW1877" s="52"/>
      <c r="AX1877" s="52"/>
      <c r="AY1877" s="52"/>
      <c r="AZ1877" s="52"/>
      <c r="BA1877" s="52"/>
      <c r="BB1877" s="52"/>
      <c r="BC1877" s="52"/>
      <c r="BD1877" s="52"/>
      <c r="BE1877" s="52"/>
      <c r="BF1877" s="52"/>
      <c r="BG1877" s="52"/>
      <c r="BH1877" s="52"/>
    </row>
    <row r="1878" spans="1:60" outlineLevel="1" x14ac:dyDescent="0.2">
      <c r="A1878" s="31"/>
      <c r="B1878" s="32"/>
      <c r="C1878" s="230" t="s">
        <v>1641</v>
      </c>
      <c r="D1878" s="33"/>
      <c r="E1878" s="34">
        <v>6.15</v>
      </c>
      <c r="F1878" s="35"/>
      <c r="G1878" s="35"/>
      <c r="H1878" s="35"/>
      <c r="I1878" s="35"/>
      <c r="J1878" s="35"/>
      <c r="K1878" s="35"/>
      <c r="L1878" s="35"/>
      <c r="M1878" s="35"/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52"/>
      <c r="Z1878" s="52"/>
      <c r="AA1878" s="52"/>
      <c r="AB1878" s="52"/>
      <c r="AC1878" s="52"/>
      <c r="AD1878" s="52"/>
      <c r="AE1878" s="52"/>
      <c r="AF1878" s="52"/>
      <c r="AG1878" s="52" t="s">
        <v>358</v>
      </c>
      <c r="AH1878" s="52">
        <v>0</v>
      </c>
      <c r="AI1878" s="52"/>
      <c r="AJ1878" s="52"/>
      <c r="AK1878" s="52"/>
      <c r="AL1878" s="52"/>
      <c r="AM1878" s="52"/>
      <c r="AN1878" s="52"/>
      <c r="AO1878" s="52"/>
      <c r="AP1878" s="52"/>
      <c r="AQ1878" s="52"/>
      <c r="AR1878" s="52"/>
      <c r="AS1878" s="52"/>
      <c r="AT1878" s="52"/>
      <c r="AU1878" s="52"/>
      <c r="AV1878" s="52"/>
      <c r="AW1878" s="52"/>
      <c r="AX1878" s="52"/>
      <c r="AY1878" s="52"/>
      <c r="AZ1878" s="52"/>
      <c r="BA1878" s="52"/>
      <c r="BB1878" s="52"/>
      <c r="BC1878" s="52"/>
      <c r="BD1878" s="52"/>
      <c r="BE1878" s="52"/>
      <c r="BF1878" s="52"/>
      <c r="BG1878" s="52"/>
      <c r="BH1878" s="52"/>
    </row>
    <row r="1879" spans="1:60" ht="22.5" outlineLevel="1" x14ac:dyDescent="0.2">
      <c r="A1879" s="24">
        <v>217</v>
      </c>
      <c r="B1879" s="25" t="s">
        <v>1642</v>
      </c>
      <c r="C1879" s="26" t="s">
        <v>1643</v>
      </c>
      <c r="D1879" s="27" t="s">
        <v>380</v>
      </c>
      <c r="E1879" s="28">
        <v>450.77249999999998</v>
      </c>
      <c r="F1879" s="29"/>
      <c r="G1879" s="30">
        <f>ROUND(E1879*F1879,2)</f>
        <v>0</v>
      </c>
      <c r="H1879" s="29"/>
      <c r="I1879" s="30">
        <f>ROUND(E1879*H1879,2)</f>
        <v>0</v>
      </c>
      <c r="J1879" s="29"/>
      <c r="K1879" s="30">
        <f>ROUND(E1879*J1879,2)</f>
        <v>0</v>
      </c>
      <c r="L1879" s="30">
        <v>21</v>
      </c>
      <c r="M1879" s="30">
        <f>G1879*(1+L1879/100)</f>
        <v>0</v>
      </c>
      <c r="N1879" s="30">
        <v>1.3599999999999999E-2</v>
      </c>
      <c r="O1879" s="30">
        <f>ROUND(E1879*N1879,2)</f>
        <v>6.13</v>
      </c>
      <c r="P1879" s="30">
        <v>0</v>
      </c>
      <c r="Q1879" s="30">
        <f>ROUND(E1879*P1879,2)</f>
        <v>0</v>
      </c>
      <c r="R1879" s="30" t="s">
        <v>489</v>
      </c>
      <c r="S1879" s="30" t="s">
        <v>329</v>
      </c>
      <c r="T1879" s="49" t="s">
        <v>330</v>
      </c>
      <c r="U1879" s="35">
        <v>0</v>
      </c>
      <c r="V1879" s="35">
        <v>0</v>
      </c>
      <c r="W1879" s="35"/>
      <c r="X1879" s="50"/>
      <c r="Y1879" s="52"/>
      <c r="Z1879" s="52"/>
      <c r="AA1879" s="52"/>
      <c r="AB1879" s="52"/>
      <c r="AC1879" s="52"/>
      <c r="AD1879" s="52"/>
      <c r="AE1879" s="52"/>
      <c r="AF1879" s="52"/>
      <c r="AG1879" s="52" t="s">
        <v>490</v>
      </c>
      <c r="AH1879" s="52"/>
      <c r="AI1879" s="52"/>
      <c r="AJ1879" s="52"/>
      <c r="AK1879" s="52"/>
      <c r="AL1879" s="52"/>
      <c r="AM1879" s="52"/>
      <c r="AN1879" s="52"/>
      <c r="AO1879" s="52"/>
      <c r="AP1879" s="52"/>
      <c r="AQ1879" s="52"/>
      <c r="AR1879" s="52"/>
      <c r="AS1879" s="52"/>
      <c r="AT1879" s="52"/>
      <c r="AU1879" s="52"/>
      <c r="AV1879" s="52"/>
      <c r="AW1879" s="52"/>
      <c r="AX1879" s="52"/>
      <c r="AY1879" s="52"/>
      <c r="AZ1879" s="52"/>
      <c r="BA1879" s="52"/>
      <c r="BB1879" s="52"/>
      <c r="BC1879" s="52"/>
      <c r="BD1879" s="52"/>
      <c r="BE1879" s="52"/>
      <c r="BF1879" s="52"/>
      <c r="BG1879" s="52"/>
      <c r="BH1879" s="52"/>
    </row>
    <row r="1880" spans="1:60" outlineLevel="1" x14ac:dyDescent="0.2">
      <c r="A1880" s="31"/>
      <c r="B1880" s="32"/>
      <c r="C1880" s="230" t="s">
        <v>512</v>
      </c>
      <c r="D1880" s="33"/>
      <c r="E1880" s="34"/>
      <c r="F1880" s="35"/>
      <c r="G1880" s="35"/>
      <c r="H1880" s="35"/>
      <c r="I1880" s="35"/>
      <c r="J1880" s="35"/>
      <c r="K1880" s="35"/>
      <c r="L1880" s="35"/>
      <c r="M1880" s="35"/>
      <c r="N1880" s="35"/>
      <c r="O1880" s="35"/>
      <c r="P1880" s="35"/>
      <c r="Q1880" s="35"/>
      <c r="R1880" s="35"/>
      <c r="S1880" s="35"/>
      <c r="T1880" s="35"/>
      <c r="U1880" s="35"/>
      <c r="V1880" s="35"/>
      <c r="W1880" s="35"/>
      <c r="X1880" s="35"/>
      <c r="Y1880" s="52"/>
      <c r="Z1880" s="52"/>
      <c r="AA1880" s="52"/>
      <c r="AB1880" s="52"/>
      <c r="AC1880" s="52"/>
      <c r="AD1880" s="52"/>
      <c r="AE1880" s="52"/>
      <c r="AF1880" s="52"/>
      <c r="AG1880" s="52" t="s">
        <v>358</v>
      </c>
      <c r="AH1880" s="52">
        <v>0</v>
      </c>
      <c r="AI1880" s="52"/>
      <c r="AJ1880" s="52"/>
      <c r="AK1880" s="52"/>
      <c r="AL1880" s="52"/>
      <c r="AM1880" s="52"/>
      <c r="AN1880" s="52"/>
      <c r="AO1880" s="52"/>
      <c r="AP1880" s="52"/>
      <c r="AQ1880" s="52"/>
      <c r="AR1880" s="52"/>
      <c r="AS1880" s="52"/>
      <c r="AT1880" s="52"/>
      <c r="AU1880" s="52"/>
      <c r="AV1880" s="52"/>
      <c r="AW1880" s="52"/>
      <c r="AX1880" s="52"/>
      <c r="AY1880" s="52"/>
      <c r="AZ1880" s="52"/>
      <c r="BA1880" s="52"/>
      <c r="BB1880" s="52"/>
      <c r="BC1880" s="52"/>
      <c r="BD1880" s="52"/>
      <c r="BE1880" s="52"/>
      <c r="BF1880" s="52"/>
      <c r="BG1880" s="52"/>
      <c r="BH1880" s="52"/>
    </row>
    <row r="1881" spans="1:60" outlineLevel="1" x14ac:dyDescent="0.2">
      <c r="A1881" s="31"/>
      <c r="B1881" s="32"/>
      <c r="C1881" s="230" t="s">
        <v>1644</v>
      </c>
      <c r="D1881" s="33"/>
      <c r="E1881" s="34">
        <v>413.55275</v>
      </c>
      <c r="F1881" s="35"/>
      <c r="G1881" s="35"/>
      <c r="H1881" s="35"/>
      <c r="I1881" s="35"/>
      <c r="J1881" s="35"/>
      <c r="K1881" s="35"/>
      <c r="L1881" s="35"/>
      <c r="M1881" s="35"/>
      <c r="N1881" s="35"/>
      <c r="O1881" s="35"/>
      <c r="P1881" s="35"/>
      <c r="Q1881" s="35"/>
      <c r="R1881" s="35"/>
      <c r="S1881" s="35"/>
      <c r="T1881" s="35"/>
      <c r="U1881" s="35"/>
      <c r="V1881" s="35"/>
      <c r="W1881" s="35"/>
      <c r="X1881" s="35"/>
      <c r="Y1881" s="52"/>
      <c r="Z1881" s="52"/>
      <c r="AA1881" s="52"/>
      <c r="AB1881" s="52"/>
      <c r="AC1881" s="52"/>
      <c r="AD1881" s="52"/>
      <c r="AE1881" s="52"/>
      <c r="AF1881" s="52"/>
      <c r="AG1881" s="52" t="s">
        <v>358</v>
      </c>
      <c r="AH1881" s="52">
        <v>5</v>
      </c>
      <c r="AI1881" s="52"/>
      <c r="AJ1881" s="52"/>
      <c r="AK1881" s="52"/>
      <c r="AL1881" s="52"/>
      <c r="AM1881" s="52"/>
      <c r="AN1881" s="52"/>
      <c r="AO1881" s="52"/>
      <c r="AP1881" s="52"/>
      <c r="AQ1881" s="52"/>
      <c r="AR1881" s="52"/>
      <c r="AS1881" s="52"/>
      <c r="AT1881" s="52"/>
      <c r="AU1881" s="52"/>
      <c r="AV1881" s="52"/>
      <c r="AW1881" s="52"/>
      <c r="AX1881" s="52"/>
      <c r="AY1881" s="52"/>
      <c r="AZ1881" s="52"/>
      <c r="BA1881" s="52"/>
      <c r="BB1881" s="52"/>
      <c r="BC1881" s="52"/>
      <c r="BD1881" s="52"/>
      <c r="BE1881" s="52"/>
      <c r="BF1881" s="52"/>
      <c r="BG1881" s="52"/>
      <c r="BH1881" s="52"/>
    </row>
    <row r="1882" spans="1:60" outlineLevel="1" x14ac:dyDescent="0.2">
      <c r="A1882" s="31"/>
      <c r="B1882" s="32"/>
      <c r="C1882" s="231" t="s">
        <v>1645</v>
      </c>
      <c r="D1882" s="77"/>
      <c r="E1882" s="78">
        <v>37.219749999999998</v>
      </c>
      <c r="F1882" s="35"/>
      <c r="G1882" s="35"/>
      <c r="H1882" s="35"/>
      <c r="I1882" s="35"/>
      <c r="J1882" s="35"/>
      <c r="K1882" s="35"/>
      <c r="L1882" s="35"/>
      <c r="M1882" s="35"/>
      <c r="N1882" s="35"/>
      <c r="O1882" s="35"/>
      <c r="P1882" s="35"/>
      <c r="Q1882" s="35"/>
      <c r="R1882" s="35"/>
      <c r="S1882" s="35"/>
      <c r="T1882" s="35"/>
      <c r="U1882" s="35"/>
      <c r="V1882" s="35"/>
      <c r="W1882" s="35"/>
      <c r="X1882" s="35"/>
      <c r="Y1882" s="52"/>
      <c r="Z1882" s="52"/>
      <c r="AA1882" s="52"/>
      <c r="AB1882" s="52"/>
      <c r="AC1882" s="52"/>
      <c r="AD1882" s="52"/>
      <c r="AE1882" s="52"/>
      <c r="AF1882" s="52"/>
      <c r="AG1882" s="52" t="s">
        <v>358</v>
      </c>
      <c r="AH1882" s="52">
        <v>4</v>
      </c>
      <c r="AI1882" s="52"/>
      <c r="AJ1882" s="52"/>
      <c r="AK1882" s="52"/>
      <c r="AL1882" s="52"/>
      <c r="AM1882" s="52"/>
      <c r="AN1882" s="52"/>
      <c r="AO1882" s="52"/>
      <c r="AP1882" s="52"/>
      <c r="AQ1882" s="52"/>
      <c r="AR1882" s="52"/>
      <c r="AS1882" s="52"/>
      <c r="AT1882" s="52"/>
      <c r="AU1882" s="52"/>
      <c r="AV1882" s="52"/>
      <c r="AW1882" s="52"/>
      <c r="AX1882" s="52"/>
      <c r="AY1882" s="52"/>
      <c r="AZ1882" s="52"/>
      <c r="BA1882" s="52"/>
      <c r="BB1882" s="52"/>
      <c r="BC1882" s="52"/>
      <c r="BD1882" s="52"/>
      <c r="BE1882" s="52"/>
      <c r="BF1882" s="52"/>
      <c r="BG1882" s="52"/>
      <c r="BH1882" s="52"/>
    </row>
    <row r="1883" spans="1:60" outlineLevel="1" x14ac:dyDescent="0.2">
      <c r="A1883" s="31">
        <v>218</v>
      </c>
      <c r="B1883" s="32" t="s">
        <v>1646</v>
      </c>
      <c r="C1883" s="80" t="s">
        <v>1647</v>
      </c>
      <c r="D1883" s="81" t="s">
        <v>25</v>
      </c>
      <c r="E1883" s="82"/>
      <c r="F1883" s="83"/>
      <c r="G1883" s="35">
        <f>ROUND(E1883*F1883,2)</f>
        <v>0</v>
      </c>
      <c r="H1883" s="83"/>
      <c r="I1883" s="35">
        <f>ROUND(E1883*H1883,2)</f>
        <v>0</v>
      </c>
      <c r="J1883" s="83"/>
      <c r="K1883" s="35">
        <f>ROUND(E1883*J1883,2)</f>
        <v>0</v>
      </c>
      <c r="L1883" s="35">
        <v>21</v>
      </c>
      <c r="M1883" s="35">
        <f>G1883*(1+L1883/100)</f>
        <v>0</v>
      </c>
      <c r="N1883" s="35">
        <v>0</v>
      </c>
      <c r="O1883" s="35">
        <f>ROUND(E1883*N1883,2)</f>
        <v>0</v>
      </c>
      <c r="P1883" s="35">
        <v>0</v>
      </c>
      <c r="Q1883" s="35">
        <f>ROUND(E1883*P1883,2)</f>
        <v>0</v>
      </c>
      <c r="R1883" s="35" t="s">
        <v>1515</v>
      </c>
      <c r="S1883" s="35" t="s">
        <v>329</v>
      </c>
      <c r="T1883" s="35" t="s">
        <v>330</v>
      </c>
      <c r="U1883" s="35">
        <v>0</v>
      </c>
      <c r="V1883" s="35">
        <f>ROUND(E1883*U1883,2)</f>
        <v>0</v>
      </c>
      <c r="W1883" s="35"/>
      <c r="X1883" s="35"/>
      <c r="Y1883" s="52"/>
      <c r="Z1883" s="52"/>
      <c r="AA1883" s="52"/>
      <c r="AB1883" s="52"/>
      <c r="AC1883" s="52"/>
      <c r="AD1883" s="52"/>
      <c r="AE1883" s="52"/>
      <c r="AF1883" s="52"/>
      <c r="AG1883" s="52" t="s">
        <v>922</v>
      </c>
      <c r="AH1883" s="52"/>
      <c r="AI1883" s="52"/>
      <c r="AJ1883" s="52"/>
      <c r="AK1883" s="52"/>
      <c r="AL1883" s="52"/>
      <c r="AM1883" s="52"/>
      <c r="AN1883" s="52"/>
      <c r="AO1883" s="52"/>
      <c r="AP1883" s="52"/>
      <c r="AQ1883" s="52"/>
      <c r="AR1883" s="52"/>
      <c r="AS1883" s="52"/>
      <c r="AT1883" s="52"/>
      <c r="AU1883" s="52"/>
      <c r="AV1883" s="52"/>
      <c r="AW1883" s="52"/>
      <c r="AX1883" s="52"/>
      <c r="AY1883" s="52"/>
      <c r="AZ1883" s="52"/>
      <c r="BA1883" s="52"/>
      <c r="BB1883" s="52"/>
      <c r="BC1883" s="52"/>
      <c r="BD1883" s="52"/>
      <c r="BE1883" s="52"/>
      <c r="BF1883" s="52"/>
      <c r="BG1883" s="52"/>
      <c r="BH1883" s="52"/>
    </row>
    <row r="1884" spans="1:60" x14ac:dyDescent="0.2">
      <c r="A1884" s="18" t="s">
        <v>324</v>
      </c>
      <c r="B1884" s="19" t="s">
        <v>180</v>
      </c>
      <c r="C1884" s="20" t="s">
        <v>181</v>
      </c>
      <c r="D1884" s="21"/>
      <c r="E1884" s="22"/>
      <c r="F1884" s="23"/>
      <c r="G1884" s="23">
        <f>SUMIF(AG1885:AG1914,"&lt;&gt;NOR",G1885:G1914)</f>
        <v>0</v>
      </c>
      <c r="H1884" s="23"/>
      <c r="I1884" s="23">
        <f>SUM(I1885:I1914)</f>
        <v>0</v>
      </c>
      <c r="J1884" s="23"/>
      <c r="K1884" s="23">
        <f>SUM(K1885:K1914)</f>
        <v>0</v>
      </c>
      <c r="L1884" s="23"/>
      <c r="M1884" s="23">
        <f>SUM(M1885:M1914)</f>
        <v>0</v>
      </c>
      <c r="N1884" s="23"/>
      <c r="O1884" s="23">
        <f>SUM(O1885:O1914)</f>
        <v>1.39</v>
      </c>
      <c r="P1884" s="23"/>
      <c r="Q1884" s="23">
        <f>SUM(Q1885:Q1914)</f>
        <v>0</v>
      </c>
      <c r="R1884" s="23"/>
      <c r="S1884" s="23"/>
      <c r="T1884" s="46"/>
      <c r="U1884" s="47"/>
      <c r="V1884" s="47">
        <f>SUM(V1885:V1914)</f>
        <v>499.03999999999996</v>
      </c>
      <c r="W1884" s="47"/>
      <c r="X1884" s="46"/>
      <c r="AG1884" t="s">
        <v>325</v>
      </c>
    </row>
    <row r="1885" spans="1:60" ht="22.5" outlineLevel="1" x14ac:dyDescent="0.2">
      <c r="A1885" s="72">
        <v>219</v>
      </c>
      <c r="B1885" s="73" t="s">
        <v>1648</v>
      </c>
      <c r="C1885" s="74" t="s">
        <v>1649</v>
      </c>
      <c r="D1885" s="27" t="s">
        <v>380</v>
      </c>
      <c r="E1885" s="28">
        <v>937.3492</v>
      </c>
      <c r="F1885" s="29"/>
      <c r="G1885" s="30">
        <f>ROUND(E1885*F1885,2)</f>
        <v>0</v>
      </c>
      <c r="H1885" s="29"/>
      <c r="I1885" s="30">
        <f>ROUND(E1885*H1885,2)</f>
        <v>0</v>
      </c>
      <c r="J1885" s="29"/>
      <c r="K1885" s="30">
        <f>ROUND(E1885*J1885,2)</f>
        <v>0</v>
      </c>
      <c r="L1885" s="30">
        <v>21</v>
      </c>
      <c r="M1885" s="30">
        <f>G1885*(1+L1885/100)</f>
        <v>0</v>
      </c>
      <c r="N1885" s="30">
        <v>4.6999999999999999E-4</v>
      </c>
      <c r="O1885" s="30">
        <f>ROUND(E1885*N1885,2)</f>
        <v>0.44</v>
      </c>
      <c r="P1885" s="30">
        <v>0</v>
      </c>
      <c r="Q1885" s="30">
        <f>ROUND(E1885*P1885,2)</f>
        <v>0</v>
      </c>
      <c r="R1885" s="30" t="s">
        <v>1650</v>
      </c>
      <c r="S1885" s="30" t="s">
        <v>329</v>
      </c>
      <c r="T1885" s="49" t="s">
        <v>330</v>
      </c>
      <c r="U1885" s="35">
        <v>0.315</v>
      </c>
      <c r="V1885" s="35">
        <f>ROUND(E1885*U1885,2)</f>
        <v>295.26</v>
      </c>
      <c r="W1885" s="35"/>
      <c r="X1885" s="49"/>
      <c r="Y1885" s="52"/>
      <c r="Z1885" s="52"/>
      <c r="AA1885" s="52"/>
      <c r="AB1885" s="52"/>
      <c r="AC1885" s="52"/>
      <c r="AD1885" s="52"/>
      <c r="AE1885" s="52"/>
      <c r="AF1885" s="52"/>
      <c r="AG1885" s="52" t="s">
        <v>354</v>
      </c>
      <c r="AH1885" s="52"/>
      <c r="AI1885" s="52"/>
      <c r="AJ1885" s="52"/>
      <c r="AK1885" s="52"/>
      <c r="AL1885" s="52"/>
      <c r="AM1885" s="52"/>
      <c r="AN1885" s="52"/>
      <c r="AO1885" s="52"/>
      <c r="AP1885" s="52"/>
      <c r="AQ1885" s="52"/>
      <c r="AR1885" s="52"/>
      <c r="AS1885" s="52"/>
      <c r="AT1885" s="52"/>
      <c r="AU1885" s="52"/>
      <c r="AV1885" s="52"/>
      <c r="AW1885" s="52"/>
      <c r="AX1885" s="52"/>
      <c r="AY1885" s="52"/>
      <c r="AZ1885" s="52"/>
      <c r="BA1885" s="52"/>
      <c r="BB1885" s="52"/>
      <c r="BC1885" s="52"/>
      <c r="BD1885" s="52"/>
      <c r="BE1885" s="52"/>
      <c r="BF1885" s="52"/>
      <c r="BG1885" s="52"/>
      <c r="BH1885" s="52"/>
    </row>
    <row r="1886" spans="1:60" outlineLevel="1" x14ac:dyDescent="0.2">
      <c r="A1886" s="31"/>
      <c r="B1886" s="32"/>
      <c r="C1886" s="230" t="s">
        <v>593</v>
      </c>
      <c r="D1886" s="33"/>
      <c r="E1886" s="34"/>
      <c r="F1886" s="35"/>
      <c r="G1886" s="35"/>
      <c r="H1886" s="35"/>
      <c r="I1886" s="35"/>
      <c r="J1886" s="35"/>
      <c r="K1886" s="35"/>
      <c r="L1886" s="35"/>
      <c r="M1886" s="35"/>
      <c r="N1886" s="35"/>
      <c r="O1886" s="35"/>
      <c r="P1886" s="35"/>
      <c r="Q1886" s="35"/>
      <c r="R1886" s="35"/>
      <c r="S1886" s="35"/>
      <c r="T1886" s="35"/>
      <c r="U1886" s="35"/>
      <c r="V1886" s="35"/>
      <c r="W1886" s="35"/>
      <c r="X1886" s="35"/>
      <c r="Y1886" s="52"/>
      <c r="Z1886" s="52"/>
      <c r="AA1886" s="52"/>
      <c r="AB1886" s="52"/>
      <c r="AC1886" s="52"/>
      <c r="AD1886" s="52"/>
      <c r="AE1886" s="52"/>
      <c r="AF1886" s="52"/>
      <c r="AG1886" s="52" t="s">
        <v>358</v>
      </c>
      <c r="AH1886" s="52">
        <v>0</v>
      </c>
      <c r="AI1886" s="52"/>
      <c r="AJ1886" s="52"/>
      <c r="AK1886" s="52"/>
      <c r="AL1886" s="52"/>
      <c r="AM1886" s="52"/>
      <c r="AN1886" s="52"/>
      <c r="AO1886" s="52"/>
      <c r="AP1886" s="52"/>
      <c r="AQ1886" s="52"/>
      <c r="AR1886" s="52"/>
      <c r="AS1886" s="52"/>
      <c r="AT1886" s="52"/>
      <c r="AU1886" s="52"/>
      <c r="AV1886" s="52"/>
      <c r="AW1886" s="52"/>
      <c r="AX1886" s="52"/>
      <c r="AY1886" s="52"/>
      <c r="AZ1886" s="52"/>
      <c r="BA1886" s="52"/>
      <c r="BB1886" s="52"/>
      <c r="BC1886" s="52"/>
      <c r="BD1886" s="52"/>
      <c r="BE1886" s="52"/>
      <c r="BF1886" s="52"/>
      <c r="BG1886" s="52"/>
      <c r="BH1886" s="52"/>
    </row>
    <row r="1887" spans="1:60" outlineLevel="1" x14ac:dyDescent="0.2">
      <c r="A1887" s="31"/>
      <c r="B1887" s="32"/>
      <c r="C1887" s="230" t="s">
        <v>1010</v>
      </c>
      <c r="D1887" s="33"/>
      <c r="E1887" s="34">
        <v>95.06</v>
      </c>
      <c r="F1887" s="35"/>
      <c r="G1887" s="35"/>
      <c r="H1887" s="35"/>
      <c r="I1887" s="35"/>
      <c r="J1887" s="35"/>
      <c r="K1887" s="35"/>
      <c r="L1887" s="35"/>
      <c r="M1887" s="35"/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52"/>
      <c r="Z1887" s="52"/>
      <c r="AA1887" s="52"/>
      <c r="AB1887" s="52"/>
      <c r="AC1887" s="52"/>
      <c r="AD1887" s="52"/>
      <c r="AE1887" s="52"/>
      <c r="AF1887" s="52"/>
      <c r="AG1887" s="52" t="s">
        <v>358</v>
      </c>
      <c r="AH1887" s="52">
        <v>0</v>
      </c>
      <c r="AI1887" s="52"/>
      <c r="AJ1887" s="52"/>
      <c r="AK1887" s="52"/>
      <c r="AL1887" s="52"/>
      <c r="AM1887" s="52"/>
      <c r="AN1887" s="52"/>
      <c r="AO1887" s="52"/>
      <c r="AP1887" s="52"/>
      <c r="AQ1887" s="52"/>
      <c r="AR1887" s="52"/>
      <c r="AS1887" s="52"/>
      <c r="AT1887" s="52"/>
      <c r="AU1887" s="52"/>
      <c r="AV1887" s="52"/>
      <c r="AW1887" s="52"/>
      <c r="AX1887" s="52"/>
      <c r="AY1887" s="52"/>
      <c r="AZ1887" s="52"/>
      <c r="BA1887" s="52"/>
      <c r="BB1887" s="52"/>
      <c r="BC1887" s="52"/>
      <c r="BD1887" s="52"/>
      <c r="BE1887" s="52"/>
      <c r="BF1887" s="52"/>
      <c r="BG1887" s="52"/>
      <c r="BH1887" s="52"/>
    </row>
    <row r="1888" spans="1:60" outlineLevel="1" x14ac:dyDescent="0.2">
      <c r="A1888" s="31"/>
      <c r="B1888" s="32"/>
      <c r="C1888" s="230" t="s">
        <v>1651</v>
      </c>
      <c r="D1888" s="33"/>
      <c r="E1888" s="34">
        <v>-0.4032</v>
      </c>
      <c r="F1888" s="35"/>
      <c r="G1888" s="35"/>
      <c r="H1888" s="35"/>
      <c r="I1888" s="35"/>
      <c r="J1888" s="35"/>
      <c r="K1888" s="35"/>
      <c r="L1888" s="35"/>
      <c r="M1888" s="35"/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52"/>
      <c r="Z1888" s="52"/>
      <c r="AA1888" s="52"/>
      <c r="AB1888" s="52"/>
      <c r="AC1888" s="52"/>
      <c r="AD1888" s="52"/>
      <c r="AE1888" s="52"/>
      <c r="AF1888" s="52"/>
      <c r="AG1888" s="52" t="s">
        <v>358</v>
      </c>
      <c r="AH1888" s="52">
        <v>0</v>
      </c>
      <c r="AI1888" s="52"/>
      <c r="AJ1888" s="52"/>
      <c r="AK1888" s="52"/>
      <c r="AL1888" s="52"/>
      <c r="AM1888" s="52"/>
      <c r="AN1888" s="52"/>
      <c r="AO1888" s="52"/>
      <c r="AP1888" s="52"/>
      <c r="AQ1888" s="52"/>
      <c r="AR1888" s="52"/>
      <c r="AS1888" s="52"/>
      <c r="AT1888" s="52"/>
      <c r="AU1888" s="52"/>
      <c r="AV1888" s="52"/>
      <c r="AW1888" s="52"/>
      <c r="AX1888" s="52"/>
      <c r="AY1888" s="52"/>
      <c r="AZ1888" s="52"/>
      <c r="BA1888" s="52"/>
      <c r="BB1888" s="52"/>
      <c r="BC1888" s="52"/>
      <c r="BD1888" s="52"/>
      <c r="BE1888" s="52"/>
      <c r="BF1888" s="52"/>
      <c r="BG1888" s="52"/>
      <c r="BH1888" s="52"/>
    </row>
    <row r="1889" spans="1:60" outlineLevel="1" x14ac:dyDescent="0.2">
      <c r="A1889" s="31"/>
      <c r="B1889" s="32"/>
      <c r="C1889" s="230" t="s">
        <v>1652</v>
      </c>
      <c r="D1889" s="33"/>
      <c r="E1889" s="34">
        <v>39.81</v>
      </c>
      <c r="F1889" s="35"/>
      <c r="G1889" s="35"/>
      <c r="H1889" s="35"/>
      <c r="I1889" s="35"/>
      <c r="J1889" s="35"/>
      <c r="K1889" s="35"/>
      <c r="L1889" s="35"/>
      <c r="M1889" s="35"/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52"/>
      <c r="Z1889" s="52"/>
      <c r="AA1889" s="52"/>
      <c r="AB1889" s="52"/>
      <c r="AC1889" s="52"/>
      <c r="AD1889" s="52"/>
      <c r="AE1889" s="52"/>
      <c r="AF1889" s="52"/>
      <c r="AG1889" s="52" t="s">
        <v>358</v>
      </c>
      <c r="AH1889" s="52">
        <v>0</v>
      </c>
      <c r="AI1889" s="52"/>
      <c r="AJ1889" s="52"/>
      <c r="AK1889" s="52"/>
      <c r="AL1889" s="52"/>
      <c r="AM1889" s="52"/>
      <c r="AN1889" s="52"/>
      <c r="AO1889" s="52"/>
      <c r="AP1889" s="52"/>
      <c r="AQ1889" s="52"/>
      <c r="AR1889" s="52"/>
      <c r="AS1889" s="52"/>
      <c r="AT1889" s="52"/>
      <c r="AU1889" s="52"/>
      <c r="AV1889" s="52"/>
      <c r="AW1889" s="52"/>
      <c r="AX1889" s="52"/>
      <c r="AY1889" s="52"/>
      <c r="AZ1889" s="52"/>
      <c r="BA1889" s="52"/>
      <c r="BB1889" s="52"/>
      <c r="BC1889" s="52"/>
      <c r="BD1889" s="52"/>
      <c r="BE1889" s="52"/>
      <c r="BF1889" s="52"/>
      <c r="BG1889" s="52"/>
      <c r="BH1889" s="52"/>
    </row>
    <row r="1890" spans="1:60" outlineLevel="1" x14ac:dyDescent="0.2">
      <c r="A1890" s="31"/>
      <c r="B1890" s="32"/>
      <c r="C1890" s="230" t="s">
        <v>1013</v>
      </c>
      <c r="D1890" s="33"/>
      <c r="E1890" s="34">
        <v>343.28</v>
      </c>
      <c r="F1890" s="35"/>
      <c r="G1890" s="35"/>
      <c r="H1890" s="35"/>
      <c r="I1890" s="35"/>
      <c r="J1890" s="35"/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52"/>
      <c r="Z1890" s="52"/>
      <c r="AA1890" s="52"/>
      <c r="AB1890" s="52"/>
      <c r="AC1890" s="52"/>
      <c r="AD1890" s="52"/>
      <c r="AE1890" s="52"/>
      <c r="AF1890" s="52"/>
      <c r="AG1890" s="52" t="s">
        <v>358</v>
      </c>
      <c r="AH1890" s="52">
        <v>0</v>
      </c>
      <c r="AI1890" s="52"/>
      <c r="AJ1890" s="52"/>
      <c r="AK1890" s="52"/>
      <c r="AL1890" s="52"/>
      <c r="AM1890" s="52"/>
      <c r="AN1890" s="52"/>
      <c r="AO1890" s="52"/>
      <c r="AP1890" s="52"/>
      <c r="AQ1890" s="52"/>
      <c r="AR1890" s="52"/>
      <c r="AS1890" s="52"/>
      <c r="AT1890" s="52"/>
      <c r="AU1890" s="52"/>
      <c r="AV1890" s="52"/>
      <c r="AW1890" s="52"/>
      <c r="AX1890" s="52"/>
      <c r="AY1890" s="52"/>
      <c r="AZ1890" s="52"/>
      <c r="BA1890" s="52"/>
      <c r="BB1890" s="52"/>
      <c r="BC1890" s="52"/>
      <c r="BD1890" s="52"/>
      <c r="BE1890" s="52"/>
      <c r="BF1890" s="52"/>
      <c r="BG1890" s="52"/>
      <c r="BH1890" s="52"/>
    </row>
    <row r="1891" spans="1:60" outlineLevel="1" x14ac:dyDescent="0.2">
      <c r="A1891" s="31"/>
      <c r="B1891" s="32"/>
      <c r="C1891" s="230" t="s">
        <v>1014</v>
      </c>
      <c r="D1891" s="33"/>
      <c r="E1891" s="34">
        <v>69.81</v>
      </c>
      <c r="F1891" s="35"/>
      <c r="G1891" s="35"/>
      <c r="H1891" s="35"/>
      <c r="I1891" s="35"/>
      <c r="J1891" s="35"/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52"/>
      <c r="Z1891" s="52"/>
      <c r="AA1891" s="52"/>
      <c r="AB1891" s="52"/>
      <c r="AC1891" s="52"/>
      <c r="AD1891" s="52"/>
      <c r="AE1891" s="52"/>
      <c r="AF1891" s="52"/>
      <c r="AG1891" s="52" t="s">
        <v>358</v>
      </c>
      <c r="AH1891" s="52">
        <v>0</v>
      </c>
      <c r="AI1891" s="52"/>
      <c r="AJ1891" s="52"/>
      <c r="AK1891" s="52"/>
      <c r="AL1891" s="52"/>
      <c r="AM1891" s="52"/>
      <c r="AN1891" s="52"/>
      <c r="AO1891" s="52"/>
      <c r="AP1891" s="52"/>
      <c r="AQ1891" s="52"/>
      <c r="AR1891" s="52"/>
      <c r="AS1891" s="52"/>
      <c r="AT1891" s="52"/>
      <c r="AU1891" s="52"/>
      <c r="AV1891" s="52"/>
      <c r="AW1891" s="52"/>
      <c r="AX1891" s="52"/>
      <c r="AY1891" s="52"/>
      <c r="AZ1891" s="52"/>
      <c r="BA1891" s="52"/>
      <c r="BB1891" s="52"/>
      <c r="BC1891" s="52"/>
      <c r="BD1891" s="52"/>
      <c r="BE1891" s="52"/>
      <c r="BF1891" s="52"/>
      <c r="BG1891" s="52"/>
      <c r="BH1891" s="52"/>
    </row>
    <row r="1892" spans="1:60" outlineLevel="1" x14ac:dyDescent="0.2">
      <c r="A1892" s="31"/>
      <c r="B1892" s="32"/>
      <c r="C1892" s="230" t="s">
        <v>1018</v>
      </c>
      <c r="D1892" s="33"/>
      <c r="E1892" s="34">
        <v>233.2</v>
      </c>
      <c r="F1892" s="35"/>
      <c r="G1892" s="35"/>
      <c r="H1892" s="35"/>
      <c r="I1892" s="35"/>
      <c r="J1892" s="35"/>
      <c r="K1892" s="35"/>
      <c r="L1892" s="35"/>
      <c r="M1892" s="35"/>
      <c r="N1892" s="35"/>
      <c r="O1892" s="35"/>
      <c r="P1892" s="35"/>
      <c r="Q1892" s="35"/>
      <c r="R1892" s="35"/>
      <c r="S1892" s="35"/>
      <c r="T1892" s="35"/>
      <c r="U1892" s="35"/>
      <c r="V1892" s="35"/>
      <c r="W1892" s="35"/>
      <c r="X1892" s="35"/>
      <c r="Y1892" s="52"/>
      <c r="Z1892" s="52"/>
      <c r="AA1892" s="52"/>
      <c r="AB1892" s="52"/>
      <c r="AC1892" s="52"/>
      <c r="AD1892" s="52"/>
      <c r="AE1892" s="52"/>
      <c r="AF1892" s="52"/>
      <c r="AG1892" s="52" t="s">
        <v>358</v>
      </c>
      <c r="AH1892" s="52">
        <v>0</v>
      </c>
      <c r="AI1892" s="52"/>
      <c r="AJ1892" s="52"/>
      <c r="AK1892" s="52"/>
      <c r="AL1892" s="52"/>
      <c r="AM1892" s="52"/>
      <c r="AN1892" s="52"/>
      <c r="AO1892" s="52"/>
      <c r="AP1892" s="52"/>
      <c r="AQ1892" s="52"/>
      <c r="AR1892" s="52"/>
      <c r="AS1892" s="52"/>
      <c r="AT1892" s="52"/>
      <c r="AU1892" s="52"/>
      <c r="AV1892" s="52"/>
      <c r="AW1892" s="52"/>
      <c r="AX1892" s="52"/>
      <c r="AY1892" s="52"/>
      <c r="AZ1892" s="52"/>
      <c r="BA1892" s="52"/>
      <c r="BB1892" s="52"/>
      <c r="BC1892" s="52"/>
      <c r="BD1892" s="52"/>
      <c r="BE1892" s="52"/>
      <c r="BF1892" s="52"/>
      <c r="BG1892" s="52"/>
      <c r="BH1892" s="52"/>
    </row>
    <row r="1893" spans="1:60" outlineLevel="1" x14ac:dyDescent="0.2">
      <c r="A1893" s="31"/>
      <c r="B1893" s="32"/>
      <c r="C1893" s="230" t="s">
        <v>1653</v>
      </c>
      <c r="D1893" s="33"/>
      <c r="E1893" s="34">
        <v>124.6784</v>
      </c>
      <c r="F1893" s="35"/>
      <c r="G1893" s="35"/>
      <c r="H1893" s="35"/>
      <c r="I1893" s="35"/>
      <c r="J1893" s="35"/>
      <c r="K1893" s="35"/>
      <c r="L1893" s="35"/>
      <c r="M1893" s="35"/>
      <c r="N1893" s="35"/>
      <c r="O1893" s="35"/>
      <c r="P1893" s="35"/>
      <c r="Q1893" s="35"/>
      <c r="R1893" s="35"/>
      <c r="S1893" s="35"/>
      <c r="T1893" s="35"/>
      <c r="U1893" s="35"/>
      <c r="V1893" s="35"/>
      <c r="W1893" s="35"/>
      <c r="X1893" s="35"/>
      <c r="Y1893" s="52"/>
      <c r="Z1893" s="52"/>
      <c r="AA1893" s="52"/>
      <c r="AB1893" s="52"/>
      <c r="AC1893" s="52"/>
      <c r="AD1893" s="52"/>
      <c r="AE1893" s="52"/>
      <c r="AF1893" s="52"/>
      <c r="AG1893" s="52" t="s">
        <v>358</v>
      </c>
      <c r="AH1893" s="52">
        <v>0</v>
      </c>
      <c r="AI1893" s="52"/>
      <c r="AJ1893" s="52"/>
      <c r="AK1893" s="52"/>
      <c r="AL1893" s="52"/>
      <c r="AM1893" s="52"/>
      <c r="AN1893" s="52"/>
      <c r="AO1893" s="52"/>
      <c r="AP1893" s="52"/>
      <c r="AQ1893" s="52"/>
      <c r="AR1893" s="52"/>
      <c r="AS1893" s="52"/>
      <c r="AT1893" s="52"/>
      <c r="AU1893" s="52"/>
      <c r="AV1893" s="52"/>
      <c r="AW1893" s="52"/>
      <c r="AX1893" s="52"/>
      <c r="AY1893" s="52"/>
      <c r="AZ1893" s="52"/>
      <c r="BA1893" s="52"/>
      <c r="BB1893" s="52"/>
      <c r="BC1893" s="52"/>
      <c r="BD1893" s="52"/>
      <c r="BE1893" s="52"/>
      <c r="BF1893" s="52"/>
      <c r="BG1893" s="52"/>
      <c r="BH1893" s="52"/>
    </row>
    <row r="1894" spans="1:60" outlineLevel="1" x14ac:dyDescent="0.2">
      <c r="A1894" s="31"/>
      <c r="B1894" s="32"/>
      <c r="C1894" s="230" t="s">
        <v>1654</v>
      </c>
      <c r="D1894" s="33"/>
      <c r="E1894" s="34"/>
      <c r="F1894" s="35"/>
      <c r="G1894" s="35"/>
      <c r="H1894" s="35"/>
      <c r="I1894" s="35"/>
      <c r="J1894" s="35"/>
      <c r="K1894" s="35"/>
      <c r="L1894" s="35"/>
      <c r="M1894" s="35"/>
      <c r="N1894" s="35"/>
      <c r="O1894" s="35"/>
      <c r="P1894" s="35"/>
      <c r="Q1894" s="35"/>
      <c r="R1894" s="35"/>
      <c r="S1894" s="35"/>
      <c r="T1894" s="35"/>
      <c r="U1894" s="35"/>
      <c r="V1894" s="35"/>
      <c r="W1894" s="35"/>
      <c r="X1894" s="35"/>
      <c r="Y1894" s="52"/>
      <c r="Z1894" s="52"/>
      <c r="AA1894" s="52"/>
      <c r="AB1894" s="52"/>
      <c r="AC1894" s="52"/>
      <c r="AD1894" s="52"/>
      <c r="AE1894" s="52"/>
      <c r="AF1894" s="52"/>
      <c r="AG1894" s="52" t="s">
        <v>358</v>
      </c>
      <c r="AH1894" s="52">
        <v>0</v>
      </c>
      <c r="AI1894" s="52"/>
      <c r="AJ1894" s="52"/>
      <c r="AK1894" s="52"/>
      <c r="AL1894" s="52"/>
      <c r="AM1894" s="52"/>
      <c r="AN1894" s="52"/>
      <c r="AO1894" s="52"/>
      <c r="AP1894" s="52"/>
      <c r="AQ1894" s="52"/>
      <c r="AR1894" s="52"/>
      <c r="AS1894" s="52"/>
      <c r="AT1894" s="52"/>
      <c r="AU1894" s="52"/>
      <c r="AV1894" s="52"/>
      <c r="AW1894" s="52"/>
      <c r="AX1894" s="52"/>
      <c r="AY1894" s="52"/>
      <c r="AZ1894" s="52"/>
      <c r="BA1894" s="52"/>
      <c r="BB1894" s="52"/>
      <c r="BC1894" s="52"/>
      <c r="BD1894" s="52"/>
      <c r="BE1894" s="52"/>
      <c r="BF1894" s="52"/>
      <c r="BG1894" s="52"/>
      <c r="BH1894" s="52"/>
    </row>
    <row r="1895" spans="1:60" outlineLevel="1" x14ac:dyDescent="0.2">
      <c r="A1895" s="31"/>
      <c r="B1895" s="32"/>
      <c r="C1895" s="230" t="s">
        <v>1655</v>
      </c>
      <c r="D1895" s="33"/>
      <c r="E1895" s="34">
        <v>3.1749999999999998</v>
      </c>
      <c r="F1895" s="35"/>
      <c r="G1895" s="35"/>
      <c r="H1895" s="35"/>
      <c r="I1895" s="35"/>
      <c r="J1895" s="35"/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52"/>
      <c r="Z1895" s="52"/>
      <c r="AA1895" s="52"/>
      <c r="AB1895" s="52"/>
      <c r="AC1895" s="52"/>
      <c r="AD1895" s="52"/>
      <c r="AE1895" s="52"/>
      <c r="AF1895" s="52"/>
      <c r="AG1895" s="52" t="s">
        <v>358</v>
      </c>
      <c r="AH1895" s="52">
        <v>0</v>
      </c>
      <c r="AI1895" s="52"/>
      <c r="AJ1895" s="52"/>
      <c r="AK1895" s="52"/>
      <c r="AL1895" s="52"/>
      <c r="AM1895" s="52"/>
      <c r="AN1895" s="52"/>
      <c r="AO1895" s="52"/>
      <c r="AP1895" s="52"/>
      <c r="AQ1895" s="52"/>
      <c r="AR1895" s="52"/>
      <c r="AS1895" s="52"/>
      <c r="AT1895" s="52"/>
      <c r="AU1895" s="52"/>
      <c r="AV1895" s="52"/>
      <c r="AW1895" s="52"/>
      <c r="AX1895" s="52"/>
      <c r="AY1895" s="52"/>
      <c r="AZ1895" s="52"/>
      <c r="BA1895" s="52"/>
      <c r="BB1895" s="52"/>
      <c r="BC1895" s="52"/>
      <c r="BD1895" s="52"/>
      <c r="BE1895" s="52"/>
      <c r="BF1895" s="52"/>
      <c r="BG1895" s="52"/>
      <c r="BH1895" s="52"/>
    </row>
    <row r="1896" spans="1:60" outlineLevel="1" x14ac:dyDescent="0.2">
      <c r="A1896" s="31"/>
      <c r="B1896" s="32"/>
      <c r="C1896" s="230" t="s">
        <v>1656</v>
      </c>
      <c r="D1896" s="33"/>
      <c r="E1896" s="34">
        <v>18.43</v>
      </c>
      <c r="F1896" s="35"/>
      <c r="G1896" s="35"/>
      <c r="H1896" s="35"/>
      <c r="I1896" s="35"/>
      <c r="J1896" s="35"/>
      <c r="K1896" s="35"/>
      <c r="L1896" s="35"/>
      <c r="M1896" s="35"/>
      <c r="N1896" s="35"/>
      <c r="O1896" s="35"/>
      <c r="P1896" s="35"/>
      <c r="Q1896" s="35"/>
      <c r="R1896" s="35"/>
      <c r="S1896" s="35"/>
      <c r="T1896" s="35"/>
      <c r="U1896" s="35"/>
      <c r="V1896" s="35"/>
      <c r="W1896" s="35"/>
      <c r="X1896" s="35"/>
      <c r="Y1896" s="52"/>
      <c r="Z1896" s="52"/>
      <c r="AA1896" s="52"/>
      <c r="AB1896" s="52"/>
      <c r="AC1896" s="52"/>
      <c r="AD1896" s="52"/>
      <c r="AE1896" s="52"/>
      <c r="AF1896" s="52"/>
      <c r="AG1896" s="52" t="s">
        <v>358</v>
      </c>
      <c r="AH1896" s="52">
        <v>0</v>
      </c>
      <c r="AI1896" s="52"/>
      <c r="AJ1896" s="52"/>
      <c r="AK1896" s="52"/>
      <c r="AL1896" s="52"/>
      <c r="AM1896" s="52"/>
      <c r="AN1896" s="52"/>
      <c r="AO1896" s="52"/>
      <c r="AP1896" s="52"/>
      <c r="AQ1896" s="52"/>
      <c r="AR1896" s="52"/>
      <c r="AS1896" s="52"/>
      <c r="AT1896" s="52"/>
      <c r="AU1896" s="52"/>
      <c r="AV1896" s="52"/>
      <c r="AW1896" s="52"/>
      <c r="AX1896" s="52"/>
      <c r="AY1896" s="52"/>
      <c r="AZ1896" s="52"/>
      <c r="BA1896" s="52"/>
      <c r="BB1896" s="52"/>
      <c r="BC1896" s="52"/>
      <c r="BD1896" s="52"/>
      <c r="BE1896" s="52"/>
      <c r="BF1896" s="52"/>
      <c r="BG1896" s="52"/>
      <c r="BH1896" s="52"/>
    </row>
    <row r="1897" spans="1:60" outlineLevel="1" x14ac:dyDescent="0.2">
      <c r="A1897" s="31"/>
      <c r="B1897" s="32"/>
      <c r="C1897" s="230" t="s">
        <v>1657</v>
      </c>
      <c r="D1897" s="33"/>
      <c r="E1897" s="34">
        <v>0.82499999999999996</v>
      </c>
      <c r="F1897" s="35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  <c r="Q1897" s="35"/>
      <c r="R1897" s="35"/>
      <c r="S1897" s="35"/>
      <c r="T1897" s="35"/>
      <c r="U1897" s="35"/>
      <c r="V1897" s="35"/>
      <c r="W1897" s="35"/>
      <c r="X1897" s="35"/>
      <c r="Y1897" s="52"/>
      <c r="Z1897" s="52"/>
      <c r="AA1897" s="52"/>
      <c r="AB1897" s="52"/>
      <c r="AC1897" s="52"/>
      <c r="AD1897" s="52"/>
      <c r="AE1897" s="52"/>
      <c r="AF1897" s="52"/>
      <c r="AG1897" s="52" t="s">
        <v>358</v>
      </c>
      <c r="AH1897" s="52">
        <v>0</v>
      </c>
      <c r="AI1897" s="52"/>
      <c r="AJ1897" s="52"/>
      <c r="AK1897" s="52"/>
      <c r="AL1897" s="52"/>
      <c r="AM1897" s="52"/>
      <c r="AN1897" s="52"/>
      <c r="AO1897" s="52"/>
      <c r="AP1897" s="52"/>
      <c r="AQ1897" s="52"/>
      <c r="AR1897" s="52"/>
      <c r="AS1897" s="52"/>
      <c r="AT1897" s="52"/>
      <c r="AU1897" s="52"/>
      <c r="AV1897" s="52"/>
      <c r="AW1897" s="52"/>
      <c r="AX1897" s="52"/>
      <c r="AY1897" s="52"/>
      <c r="AZ1897" s="52"/>
      <c r="BA1897" s="52"/>
      <c r="BB1897" s="52"/>
      <c r="BC1897" s="52"/>
      <c r="BD1897" s="52"/>
      <c r="BE1897" s="52"/>
      <c r="BF1897" s="52"/>
      <c r="BG1897" s="52"/>
      <c r="BH1897" s="52"/>
    </row>
    <row r="1898" spans="1:60" outlineLevel="1" x14ac:dyDescent="0.2">
      <c r="A1898" s="31"/>
      <c r="B1898" s="32"/>
      <c r="C1898" s="230" t="s">
        <v>1658</v>
      </c>
      <c r="D1898" s="33"/>
      <c r="E1898" s="34">
        <v>0.77500000000000002</v>
      </c>
      <c r="F1898" s="35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  <c r="Q1898" s="35"/>
      <c r="R1898" s="35"/>
      <c r="S1898" s="35"/>
      <c r="T1898" s="35"/>
      <c r="U1898" s="35"/>
      <c r="V1898" s="35"/>
      <c r="W1898" s="35"/>
      <c r="X1898" s="35"/>
      <c r="Y1898" s="52"/>
      <c r="Z1898" s="52"/>
      <c r="AA1898" s="52"/>
      <c r="AB1898" s="52"/>
      <c r="AC1898" s="52"/>
      <c r="AD1898" s="52"/>
      <c r="AE1898" s="52"/>
      <c r="AF1898" s="52"/>
      <c r="AG1898" s="52" t="s">
        <v>358</v>
      </c>
      <c r="AH1898" s="52">
        <v>0</v>
      </c>
      <c r="AI1898" s="52"/>
      <c r="AJ1898" s="52"/>
      <c r="AK1898" s="52"/>
      <c r="AL1898" s="52"/>
      <c r="AM1898" s="52"/>
      <c r="AN1898" s="52"/>
      <c r="AO1898" s="52"/>
      <c r="AP1898" s="52"/>
      <c r="AQ1898" s="52"/>
      <c r="AR1898" s="52"/>
      <c r="AS1898" s="52"/>
      <c r="AT1898" s="52"/>
      <c r="AU1898" s="52"/>
      <c r="AV1898" s="52"/>
      <c r="AW1898" s="52"/>
      <c r="AX1898" s="52"/>
      <c r="AY1898" s="52"/>
      <c r="AZ1898" s="52"/>
      <c r="BA1898" s="52"/>
      <c r="BB1898" s="52"/>
      <c r="BC1898" s="52"/>
      <c r="BD1898" s="52"/>
      <c r="BE1898" s="52"/>
      <c r="BF1898" s="52"/>
      <c r="BG1898" s="52"/>
      <c r="BH1898" s="52"/>
    </row>
    <row r="1899" spans="1:60" outlineLevel="1" x14ac:dyDescent="0.2">
      <c r="A1899" s="31"/>
      <c r="B1899" s="32"/>
      <c r="C1899" s="230" t="s">
        <v>1659</v>
      </c>
      <c r="D1899" s="33"/>
      <c r="E1899" s="34">
        <v>1.2350000000000001</v>
      </c>
      <c r="F1899" s="35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  <c r="Q1899" s="35"/>
      <c r="R1899" s="35"/>
      <c r="S1899" s="35"/>
      <c r="T1899" s="35"/>
      <c r="U1899" s="35"/>
      <c r="V1899" s="35"/>
      <c r="W1899" s="35"/>
      <c r="X1899" s="35"/>
      <c r="Y1899" s="52"/>
      <c r="Z1899" s="52"/>
      <c r="AA1899" s="52"/>
      <c r="AB1899" s="52"/>
      <c r="AC1899" s="52"/>
      <c r="AD1899" s="52"/>
      <c r="AE1899" s="52"/>
      <c r="AF1899" s="52"/>
      <c r="AG1899" s="52" t="s">
        <v>358</v>
      </c>
      <c r="AH1899" s="52">
        <v>0</v>
      </c>
      <c r="AI1899" s="52"/>
      <c r="AJ1899" s="52"/>
      <c r="AK1899" s="52"/>
      <c r="AL1899" s="52"/>
      <c r="AM1899" s="52"/>
      <c r="AN1899" s="52"/>
      <c r="AO1899" s="52"/>
      <c r="AP1899" s="52"/>
      <c r="AQ1899" s="52"/>
      <c r="AR1899" s="52"/>
      <c r="AS1899" s="52"/>
      <c r="AT1899" s="52"/>
      <c r="AU1899" s="52"/>
      <c r="AV1899" s="52"/>
      <c r="AW1899" s="52"/>
      <c r="AX1899" s="52"/>
      <c r="AY1899" s="52"/>
      <c r="AZ1899" s="52"/>
      <c r="BA1899" s="52"/>
      <c r="BB1899" s="52"/>
      <c r="BC1899" s="52"/>
      <c r="BD1899" s="52"/>
      <c r="BE1899" s="52"/>
      <c r="BF1899" s="52"/>
      <c r="BG1899" s="52"/>
      <c r="BH1899" s="52"/>
    </row>
    <row r="1900" spans="1:60" outlineLevel="1" x14ac:dyDescent="0.2">
      <c r="A1900" s="31"/>
      <c r="B1900" s="32"/>
      <c r="C1900" s="230" t="s">
        <v>1660</v>
      </c>
      <c r="D1900" s="33"/>
      <c r="E1900" s="34">
        <v>7.4740000000000002</v>
      </c>
      <c r="F1900" s="35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  <c r="Q1900" s="35"/>
      <c r="R1900" s="35"/>
      <c r="S1900" s="35"/>
      <c r="T1900" s="35"/>
      <c r="U1900" s="35"/>
      <c r="V1900" s="35"/>
      <c r="W1900" s="35"/>
      <c r="X1900" s="35"/>
      <c r="Y1900" s="52"/>
      <c r="Z1900" s="52"/>
      <c r="AA1900" s="52"/>
      <c r="AB1900" s="52"/>
      <c r="AC1900" s="52"/>
      <c r="AD1900" s="52"/>
      <c r="AE1900" s="52"/>
      <c r="AF1900" s="52"/>
      <c r="AG1900" s="52" t="s">
        <v>358</v>
      </c>
      <c r="AH1900" s="52">
        <v>0</v>
      </c>
      <c r="AI1900" s="52"/>
      <c r="AJ1900" s="52"/>
      <c r="AK1900" s="52"/>
      <c r="AL1900" s="52"/>
      <c r="AM1900" s="52"/>
      <c r="AN1900" s="52"/>
      <c r="AO1900" s="52"/>
      <c r="AP1900" s="52"/>
      <c r="AQ1900" s="52"/>
      <c r="AR1900" s="52"/>
      <c r="AS1900" s="52"/>
      <c r="AT1900" s="52"/>
      <c r="AU1900" s="52"/>
      <c r="AV1900" s="52"/>
      <c r="AW1900" s="52"/>
      <c r="AX1900" s="52"/>
      <c r="AY1900" s="52"/>
      <c r="AZ1900" s="52"/>
      <c r="BA1900" s="52"/>
      <c r="BB1900" s="52"/>
      <c r="BC1900" s="52"/>
      <c r="BD1900" s="52"/>
      <c r="BE1900" s="52"/>
      <c r="BF1900" s="52"/>
      <c r="BG1900" s="52"/>
      <c r="BH1900" s="52"/>
    </row>
    <row r="1901" spans="1:60" outlineLevel="1" x14ac:dyDescent="0.2">
      <c r="A1901" s="72">
        <v>220</v>
      </c>
      <c r="B1901" s="73" t="s">
        <v>1661</v>
      </c>
      <c r="C1901" s="74" t="s">
        <v>1662</v>
      </c>
      <c r="D1901" s="27" t="s">
        <v>380</v>
      </c>
      <c r="E1901" s="28">
        <v>12.4</v>
      </c>
      <c r="F1901" s="29"/>
      <c r="G1901" s="30">
        <f>ROUND(E1901*F1901,2)</f>
        <v>0</v>
      </c>
      <c r="H1901" s="29"/>
      <c r="I1901" s="30">
        <f>ROUND(E1901*H1901,2)</f>
        <v>0</v>
      </c>
      <c r="J1901" s="29"/>
      <c r="K1901" s="30">
        <f>ROUND(E1901*J1901,2)</f>
        <v>0</v>
      </c>
      <c r="L1901" s="30">
        <v>21</v>
      </c>
      <c r="M1901" s="30">
        <f>G1901*(1+L1901/100)</f>
        <v>0</v>
      </c>
      <c r="N1901" s="30">
        <v>1.0499999999999999E-3</v>
      </c>
      <c r="O1901" s="30">
        <f>ROUND(E1901*N1901,2)</f>
        <v>0.01</v>
      </c>
      <c r="P1901" s="30">
        <v>0</v>
      </c>
      <c r="Q1901" s="30">
        <f>ROUND(E1901*P1901,2)</f>
        <v>0</v>
      </c>
      <c r="R1901" s="30" t="s">
        <v>1650</v>
      </c>
      <c r="S1901" s="30" t="s">
        <v>329</v>
      </c>
      <c r="T1901" s="49" t="s">
        <v>330</v>
      </c>
      <c r="U1901" s="35">
        <v>0.23699999999999999</v>
      </c>
      <c r="V1901" s="35">
        <f>ROUND(E1901*U1901,2)</f>
        <v>2.94</v>
      </c>
      <c r="W1901" s="35"/>
      <c r="X1901" s="49"/>
      <c r="Y1901" s="52"/>
      <c r="Z1901" s="52"/>
      <c r="AA1901" s="52"/>
      <c r="AB1901" s="52"/>
      <c r="AC1901" s="52"/>
      <c r="AD1901" s="52"/>
      <c r="AE1901" s="52"/>
      <c r="AF1901" s="52"/>
      <c r="AG1901" s="52" t="s">
        <v>354</v>
      </c>
      <c r="AH1901" s="52"/>
      <c r="AI1901" s="52"/>
      <c r="AJ1901" s="52"/>
      <c r="AK1901" s="52"/>
      <c r="AL1901" s="52"/>
      <c r="AM1901" s="52"/>
      <c r="AN1901" s="52"/>
      <c r="AO1901" s="52"/>
      <c r="AP1901" s="52"/>
      <c r="AQ1901" s="52"/>
      <c r="AR1901" s="52"/>
      <c r="AS1901" s="52"/>
      <c r="AT1901" s="52"/>
      <c r="AU1901" s="52"/>
      <c r="AV1901" s="52"/>
      <c r="AW1901" s="52"/>
      <c r="AX1901" s="52"/>
      <c r="AY1901" s="52"/>
      <c r="AZ1901" s="52"/>
      <c r="BA1901" s="52"/>
      <c r="BB1901" s="52"/>
      <c r="BC1901" s="52"/>
      <c r="BD1901" s="52"/>
      <c r="BE1901" s="52"/>
      <c r="BF1901" s="52"/>
      <c r="BG1901" s="52"/>
      <c r="BH1901" s="52"/>
    </row>
    <row r="1902" spans="1:60" outlineLevel="1" x14ac:dyDescent="0.2">
      <c r="A1902" s="31"/>
      <c r="B1902" s="32"/>
      <c r="C1902" s="230" t="s">
        <v>512</v>
      </c>
      <c r="D1902" s="33"/>
      <c r="E1902" s="34"/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Q1902" s="35"/>
      <c r="R1902" s="35"/>
      <c r="S1902" s="35"/>
      <c r="T1902" s="35"/>
      <c r="U1902" s="35"/>
      <c r="V1902" s="35"/>
      <c r="W1902" s="35"/>
      <c r="X1902" s="35"/>
      <c r="Y1902" s="52"/>
      <c r="Z1902" s="52"/>
      <c r="AA1902" s="52"/>
      <c r="AB1902" s="52"/>
      <c r="AC1902" s="52"/>
      <c r="AD1902" s="52"/>
      <c r="AE1902" s="52"/>
      <c r="AF1902" s="52"/>
      <c r="AG1902" s="52" t="s">
        <v>358</v>
      </c>
      <c r="AH1902" s="52">
        <v>0</v>
      </c>
      <c r="AI1902" s="52"/>
      <c r="AJ1902" s="52"/>
      <c r="AK1902" s="52"/>
      <c r="AL1902" s="52"/>
      <c r="AM1902" s="52"/>
      <c r="AN1902" s="52"/>
      <c r="AO1902" s="52"/>
      <c r="AP1902" s="52"/>
      <c r="AQ1902" s="52"/>
      <c r="AR1902" s="52"/>
      <c r="AS1902" s="52"/>
      <c r="AT1902" s="52"/>
      <c r="AU1902" s="52"/>
      <c r="AV1902" s="52"/>
      <c r="AW1902" s="52"/>
      <c r="AX1902" s="52"/>
      <c r="AY1902" s="52"/>
      <c r="AZ1902" s="52"/>
      <c r="BA1902" s="52"/>
      <c r="BB1902" s="52"/>
      <c r="BC1902" s="52"/>
      <c r="BD1902" s="52"/>
      <c r="BE1902" s="52"/>
      <c r="BF1902" s="52"/>
      <c r="BG1902" s="52"/>
      <c r="BH1902" s="52"/>
    </row>
    <row r="1903" spans="1:60" outlineLevel="1" x14ac:dyDescent="0.2">
      <c r="A1903" s="31"/>
      <c r="B1903" s="32"/>
      <c r="C1903" s="230" t="s">
        <v>1663</v>
      </c>
      <c r="D1903" s="33"/>
      <c r="E1903" s="34">
        <v>12.4</v>
      </c>
      <c r="F1903" s="35"/>
      <c r="G1903" s="35"/>
      <c r="H1903" s="35"/>
      <c r="I1903" s="35"/>
      <c r="J1903" s="35"/>
      <c r="K1903" s="35"/>
      <c r="L1903" s="35"/>
      <c r="M1903" s="35"/>
      <c r="N1903" s="35"/>
      <c r="O1903" s="35"/>
      <c r="P1903" s="35"/>
      <c r="Q1903" s="35"/>
      <c r="R1903" s="35"/>
      <c r="S1903" s="35"/>
      <c r="T1903" s="35"/>
      <c r="U1903" s="35"/>
      <c r="V1903" s="35"/>
      <c r="W1903" s="35"/>
      <c r="X1903" s="35"/>
      <c r="Y1903" s="52"/>
      <c r="Z1903" s="52"/>
      <c r="AA1903" s="52"/>
      <c r="AB1903" s="52"/>
      <c r="AC1903" s="52"/>
      <c r="AD1903" s="52"/>
      <c r="AE1903" s="52"/>
      <c r="AF1903" s="52"/>
      <c r="AG1903" s="52" t="s">
        <v>358</v>
      </c>
      <c r="AH1903" s="52">
        <v>0</v>
      </c>
      <c r="AI1903" s="52"/>
      <c r="AJ1903" s="52"/>
      <c r="AK1903" s="52"/>
      <c r="AL1903" s="52"/>
      <c r="AM1903" s="52"/>
      <c r="AN1903" s="52"/>
      <c r="AO1903" s="52"/>
      <c r="AP1903" s="52"/>
      <c r="AQ1903" s="52"/>
      <c r="AR1903" s="52"/>
      <c r="AS1903" s="52"/>
      <c r="AT1903" s="52"/>
      <c r="AU1903" s="52"/>
      <c r="AV1903" s="52"/>
      <c r="AW1903" s="52"/>
      <c r="AX1903" s="52"/>
      <c r="AY1903" s="52"/>
      <c r="AZ1903" s="52"/>
      <c r="BA1903" s="52"/>
      <c r="BB1903" s="52"/>
      <c r="BC1903" s="52"/>
      <c r="BD1903" s="52"/>
      <c r="BE1903" s="52"/>
      <c r="BF1903" s="52"/>
      <c r="BG1903" s="52"/>
      <c r="BH1903" s="52"/>
    </row>
    <row r="1904" spans="1:60" ht="22.5" outlineLevel="1" x14ac:dyDescent="0.2">
      <c r="A1904" s="72">
        <v>221</v>
      </c>
      <c r="B1904" s="73" t="s">
        <v>1664</v>
      </c>
      <c r="C1904" s="74" t="s">
        <v>1665</v>
      </c>
      <c r="D1904" s="27" t="s">
        <v>380</v>
      </c>
      <c r="E1904" s="28">
        <v>2231.6109999999999</v>
      </c>
      <c r="F1904" s="29"/>
      <c r="G1904" s="30">
        <f>ROUND(E1904*F1904,2)</f>
        <v>0</v>
      </c>
      <c r="H1904" s="29"/>
      <c r="I1904" s="30">
        <f>ROUND(E1904*H1904,2)</f>
        <v>0</v>
      </c>
      <c r="J1904" s="29"/>
      <c r="K1904" s="30">
        <f>ROUND(E1904*J1904,2)</f>
        <v>0</v>
      </c>
      <c r="L1904" s="30">
        <v>21</v>
      </c>
      <c r="M1904" s="30">
        <f>G1904*(1+L1904/100)</f>
        <v>0</v>
      </c>
      <c r="N1904" s="30">
        <v>4.2000000000000002E-4</v>
      </c>
      <c r="O1904" s="30">
        <f>ROUND(E1904*N1904,2)</f>
        <v>0.94</v>
      </c>
      <c r="P1904" s="30">
        <v>0</v>
      </c>
      <c r="Q1904" s="30">
        <f>ROUND(E1904*P1904,2)</f>
        <v>0</v>
      </c>
      <c r="R1904" s="30" t="s">
        <v>1650</v>
      </c>
      <c r="S1904" s="30" t="s">
        <v>329</v>
      </c>
      <c r="T1904" s="49" t="s">
        <v>330</v>
      </c>
      <c r="U1904" s="35">
        <v>0.09</v>
      </c>
      <c r="V1904" s="35">
        <f>ROUND(E1904*U1904,2)</f>
        <v>200.84</v>
      </c>
      <c r="W1904" s="35"/>
      <c r="X1904" s="49"/>
      <c r="Y1904" s="52"/>
      <c r="Z1904" s="52"/>
      <c r="AA1904" s="52"/>
      <c r="AB1904" s="52"/>
      <c r="AC1904" s="52"/>
      <c r="AD1904" s="52"/>
      <c r="AE1904" s="52"/>
      <c r="AF1904" s="52"/>
      <c r="AG1904" s="52" t="s">
        <v>354</v>
      </c>
      <c r="AH1904" s="52"/>
      <c r="AI1904" s="52"/>
      <c r="AJ1904" s="52"/>
      <c r="AK1904" s="52"/>
      <c r="AL1904" s="52"/>
      <c r="AM1904" s="52"/>
      <c r="AN1904" s="52"/>
      <c r="AO1904" s="52"/>
      <c r="AP1904" s="52"/>
      <c r="AQ1904" s="52"/>
      <c r="AR1904" s="52"/>
      <c r="AS1904" s="52"/>
      <c r="AT1904" s="52"/>
      <c r="AU1904" s="52"/>
      <c r="AV1904" s="52"/>
      <c r="AW1904" s="52"/>
      <c r="AX1904" s="52"/>
      <c r="AY1904" s="52"/>
      <c r="AZ1904" s="52"/>
      <c r="BA1904" s="52"/>
      <c r="BB1904" s="52"/>
      <c r="BC1904" s="52"/>
      <c r="BD1904" s="52"/>
      <c r="BE1904" s="52"/>
      <c r="BF1904" s="52"/>
      <c r="BG1904" s="52"/>
      <c r="BH1904" s="52"/>
    </row>
    <row r="1905" spans="1:60" outlineLevel="1" x14ac:dyDescent="0.2">
      <c r="A1905" s="31"/>
      <c r="B1905" s="32"/>
      <c r="C1905" s="230" t="s">
        <v>512</v>
      </c>
      <c r="D1905" s="33"/>
      <c r="E1905" s="34"/>
      <c r="F1905" s="35"/>
      <c r="G1905" s="35"/>
      <c r="H1905" s="35"/>
      <c r="I1905" s="35"/>
      <c r="J1905" s="35"/>
      <c r="K1905" s="35"/>
      <c r="L1905" s="35"/>
      <c r="M1905" s="35"/>
      <c r="N1905" s="35"/>
      <c r="O1905" s="35"/>
      <c r="P1905" s="35"/>
      <c r="Q1905" s="35"/>
      <c r="R1905" s="35"/>
      <c r="S1905" s="35"/>
      <c r="T1905" s="35"/>
      <c r="U1905" s="35"/>
      <c r="V1905" s="35"/>
      <c r="W1905" s="35"/>
      <c r="X1905" s="35"/>
      <c r="Y1905" s="52"/>
      <c r="Z1905" s="52"/>
      <c r="AA1905" s="52"/>
      <c r="AB1905" s="52"/>
      <c r="AC1905" s="52"/>
      <c r="AD1905" s="52"/>
      <c r="AE1905" s="52"/>
      <c r="AF1905" s="52"/>
      <c r="AG1905" s="52" t="s">
        <v>358</v>
      </c>
      <c r="AH1905" s="52">
        <v>0</v>
      </c>
      <c r="AI1905" s="52"/>
      <c r="AJ1905" s="52"/>
      <c r="AK1905" s="52"/>
      <c r="AL1905" s="52"/>
      <c r="AM1905" s="52"/>
      <c r="AN1905" s="52"/>
      <c r="AO1905" s="52"/>
      <c r="AP1905" s="52"/>
      <c r="AQ1905" s="52"/>
      <c r="AR1905" s="52"/>
      <c r="AS1905" s="52"/>
      <c r="AT1905" s="52"/>
      <c r="AU1905" s="52"/>
      <c r="AV1905" s="52"/>
      <c r="AW1905" s="52"/>
      <c r="AX1905" s="52"/>
      <c r="AY1905" s="52"/>
      <c r="AZ1905" s="52"/>
      <c r="BA1905" s="52"/>
      <c r="BB1905" s="52"/>
      <c r="BC1905" s="52"/>
      <c r="BD1905" s="52"/>
      <c r="BE1905" s="52"/>
      <c r="BF1905" s="52"/>
      <c r="BG1905" s="52"/>
      <c r="BH1905" s="52"/>
    </row>
    <row r="1906" spans="1:60" outlineLevel="1" x14ac:dyDescent="0.2">
      <c r="A1906" s="31"/>
      <c r="B1906" s="32"/>
      <c r="C1906" s="230" t="s">
        <v>1666</v>
      </c>
      <c r="D1906" s="33"/>
      <c r="E1906" s="34"/>
      <c r="F1906" s="35"/>
      <c r="G1906" s="35"/>
      <c r="H1906" s="35"/>
      <c r="I1906" s="35"/>
      <c r="J1906" s="35"/>
      <c r="K1906" s="35"/>
      <c r="L1906" s="35"/>
      <c r="M1906" s="35"/>
      <c r="N1906" s="35"/>
      <c r="O1906" s="35"/>
      <c r="P1906" s="35"/>
      <c r="Q1906" s="35"/>
      <c r="R1906" s="35"/>
      <c r="S1906" s="35"/>
      <c r="T1906" s="35"/>
      <c r="U1906" s="35"/>
      <c r="V1906" s="35"/>
      <c r="W1906" s="35"/>
      <c r="X1906" s="35"/>
      <c r="Y1906" s="52"/>
      <c r="Z1906" s="52"/>
      <c r="AA1906" s="52"/>
      <c r="AB1906" s="52"/>
      <c r="AC1906" s="52"/>
      <c r="AD1906" s="52"/>
      <c r="AE1906" s="52"/>
      <c r="AF1906" s="52"/>
      <c r="AG1906" s="52" t="s">
        <v>358</v>
      </c>
      <c r="AH1906" s="52">
        <v>0</v>
      </c>
      <c r="AI1906" s="52"/>
      <c r="AJ1906" s="52"/>
      <c r="AK1906" s="52"/>
      <c r="AL1906" s="52"/>
      <c r="AM1906" s="52"/>
      <c r="AN1906" s="52"/>
      <c r="AO1906" s="52"/>
      <c r="AP1906" s="52"/>
      <c r="AQ1906" s="52"/>
      <c r="AR1906" s="52"/>
      <c r="AS1906" s="52"/>
      <c r="AT1906" s="52"/>
      <c r="AU1906" s="52"/>
      <c r="AV1906" s="52"/>
      <c r="AW1906" s="52"/>
      <c r="AX1906" s="52"/>
      <c r="AY1906" s="52"/>
      <c r="AZ1906" s="52"/>
      <c r="BA1906" s="52"/>
      <c r="BB1906" s="52"/>
      <c r="BC1906" s="52"/>
      <c r="BD1906" s="52"/>
      <c r="BE1906" s="52"/>
      <c r="BF1906" s="52"/>
      <c r="BG1906" s="52"/>
      <c r="BH1906" s="52"/>
    </row>
    <row r="1907" spans="1:60" outlineLevel="1" x14ac:dyDescent="0.2">
      <c r="A1907" s="31"/>
      <c r="B1907" s="32"/>
      <c r="C1907" s="230" t="s">
        <v>1667</v>
      </c>
      <c r="D1907" s="33"/>
      <c r="E1907" s="34">
        <v>371.79</v>
      </c>
      <c r="F1907" s="35"/>
      <c r="G1907" s="35"/>
      <c r="H1907" s="35"/>
      <c r="I1907" s="35"/>
      <c r="J1907" s="35"/>
      <c r="K1907" s="35"/>
      <c r="L1907" s="35"/>
      <c r="M1907" s="35"/>
      <c r="N1907" s="35"/>
      <c r="O1907" s="35"/>
      <c r="P1907" s="35"/>
      <c r="Q1907" s="35"/>
      <c r="R1907" s="35"/>
      <c r="S1907" s="35"/>
      <c r="T1907" s="35"/>
      <c r="U1907" s="35"/>
      <c r="V1907" s="35"/>
      <c r="W1907" s="35"/>
      <c r="X1907" s="35"/>
      <c r="Y1907" s="52"/>
      <c r="Z1907" s="52"/>
      <c r="AA1907" s="52"/>
      <c r="AB1907" s="52"/>
      <c r="AC1907" s="52"/>
      <c r="AD1907" s="52"/>
      <c r="AE1907" s="52"/>
      <c r="AF1907" s="52"/>
      <c r="AG1907" s="52" t="s">
        <v>358</v>
      </c>
      <c r="AH1907" s="52">
        <v>0</v>
      </c>
      <c r="AI1907" s="52"/>
      <c r="AJ1907" s="52"/>
      <c r="AK1907" s="52"/>
      <c r="AL1907" s="52"/>
      <c r="AM1907" s="52"/>
      <c r="AN1907" s="52"/>
      <c r="AO1907" s="52"/>
      <c r="AP1907" s="52"/>
      <c r="AQ1907" s="52"/>
      <c r="AR1907" s="52"/>
      <c r="AS1907" s="52"/>
      <c r="AT1907" s="52"/>
      <c r="AU1907" s="52"/>
      <c r="AV1907" s="52"/>
      <c r="AW1907" s="52"/>
      <c r="AX1907" s="52"/>
      <c r="AY1907" s="52"/>
      <c r="AZ1907" s="52"/>
      <c r="BA1907" s="52"/>
      <c r="BB1907" s="52"/>
      <c r="BC1907" s="52"/>
      <c r="BD1907" s="52"/>
      <c r="BE1907" s="52"/>
      <c r="BF1907" s="52"/>
      <c r="BG1907" s="52"/>
      <c r="BH1907" s="52"/>
    </row>
    <row r="1908" spans="1:60" outlineLevel="1" x14ac:dyDescent="0.2">
      <c r="A1908" s="31"/>
      <c r="B1908" s="32"/>
      <c r="C1908" s="230" t="s">
        <v>1668</v>
      </c>
      <c r="D1908" s="33"/>
      <c r="E1908" s="34">
        <v>306.69</v>
      </c>
      <c r="F1908" s="35"/>
      <c r="G1908" s="35"/>
      <c r="H1908" s="35"/>
      <c r="I1908" s="35"/>
      <c r="J1908" s="35"/>
      <c r="K1908" s="35"/>
      <c r="L1908" s="35"/>
      <c r="M1908" s="35"/>
      <c r="N1908" s="35"/>
      <c r="O1908" s="35"/>
      <c r="P1908" s="35"/>
      <c r="Q1908" s="35"/>
      <c r="R1908" s="35"/>
      <c r="S1908" s="35"/>
      <c r="T1908" s="35"/>
      <c r="U1908" s="35"/>
      <c r="V1908" s="35"/>
      <c r="W1908" s="35"/>
      <c r="X1908" s="35"/>
      <c r="Y1908" s="52"/>
      <c r="Z1908" s="52"/>
      <c r="AA1908" s="52"/>
      <c r="AB1908" s="52"/>
      <c r="AC1908" s="52"/>
      <c r="AD1908" s="52"/>
      <c r="AE1908" s="52"/>
      <c r="AF1908" s="52"/>
      <c r="AG1908" s="52" t="s">
        <v>358</v>
      </c>
      <c r="AH1908" s="52">
        <v>0</v>
      </c>
      <c r="AI1908" s="52"/>
      <c r="AJ1908" s="52"/>
      <c r="AK1908" s="52"/>
      <c r="AL1908" s="52"/>
      <c r="AM1908" s="52"/>
      <c r="AN1908" s="52"/>
      <c r="AO1908" s="52"/>
      <c r="AP1908" s="52"/>
      <c r="AQ1908" s="52"/>
      <c r="AR1908" s="52"/>
      <c r="AS1908" s="52"/>
      <c r="AT1908" s="52"/>
      <c r="AU1908" s="52"/>
      <c r="AV1908" s="52"/>
      <c r="AW1908" s="52"/>
      <c r="AX1908" s="52"/>
      <c r="AY1908" s="52"/>
      <c r="AZ1908" s="52"/>
      <c r="BA1908" s="52"/>
      <c r="BB1908" s="52"/>
      <c r="BC1908" s="52"/>
      <c r="BD1908" s="52"/>
      <c r="BE1908" s="52"/>
      <c r="BF1908" s="52"/>
      <c r="BG1908" s="52"/>
      <c r="BH1908" s="52"/>
    </row>
    <row r="1909" spans="1:60" outlineLevel="1" x14ac:dyDescent="0.2">
      <c r="A1909" s="31"/>
      <c r="B1909" s="32"/>
      <c r="C1909" s="230" t="s">
        <v>1669</v>
      </c>
      <c r="D1909" s="33"/>
      <c r="E1909" s="34"/>
      <c r="F1909" s="35"/>
      <c r="G1909" s="35"/>
      <c r="H1909" s="35"/>
      <c r="I1909" s="35"/>
      <c r="J1909" s="35"/>
      <c r="K1909" s="35"/>
      <c r="L1909" s="35"/>
      <c r="M1909" s="35"/>
      <c r="N1909" s="35"/>
      <c r="O1909" s="35"/>
      <c r="P1909" s="35"/>
      <c r="Q1909" s="35"/>
      <c r="R1909" s="35"/>
      <c r="S1909" s="35"/>
      <c r="T1909" s="35"/>
      <c r="U1909" s="35"/>
      <c r="V1909" s="35"/>
      <c r="W1909" s="35"/>
      <c r="X1909" s="35"/>
      <c r="Y1909" s="52"/>
      <c r="Z1909" s="52"/>
      <c r="AA1909" s="52"/>
      <c r="AB1909" s="52"/>
      <c r="AC1909" s="52"/>
      <c r="AD1909" s="52"/>
      <c r="AE1909" s="52"/>
      <c r="AF1909" s="52"/>
      <c r="AG1909" s="52" t="s">
        <v>358</v>
      </c>
      <c r="AH1909" s="52">
        <v>0</v>
      </c>
      <c r="AI1909" s="52"/>
      <c r="AJ1909" s="52"/>
      <c r="AK1909" s="52"/>
      <c r="AL1909" s="52"/>
      <c r="AM1909" s="52"/>
      <c r="AN1909" s="52"/>
      <c r="AO1909" s="52"/>
      <c r="AP1909" s="52"/>
      <c r="AQ1909" s="52"/>
      <c r="AR1909" s="52"/>
      <c r="AS1909" s="52"/>
      <c r="AT1909" s="52"/>
      <c r="AU1909" s="52"/>
      <c r="AV1909" s="52"/>
      <c r="AW1909" s="52"/>
      <c r="AX1909" s="52"/>
      <c r="AY1909" s="52"/>
      <c r="AZ1909" s="52"/>
      <c r="BA1909" s="52"/>
      <c r="BB1909" s="52"/>
      <c r="BC1909" s="52"/>
      <c r="BD1909" s="52"/>
      <c r="BE1909" s="52"/>
      <c r="BF1909" s="52"/>
      <c r="BG1909" s="52"/>
      <c r="BH1909" s="52"/>
    </row>
    <row r="1910" spans="1:60" outlineLevel="1" x14ac:dyDescent="0.2">
      <c r="A1910" s="31"/>
      <c r="B1910" s="32"/>
      <c r="C1910" s="230" t="s">
        <v>1670</v>
      </c>
      <c r="D1910" s="33"/>
      <c r="E1910" s="34">
        <v>235.07749999999999</v>
      </c>
      <c r="F1910" s="35"/>
      <c r="G1910" s="35"/>
      <c r="H1910" s="35"/>
      <c r="I1910" s="35"/>
      <c r="J1910" s="35"/>
      <c r="K1910" s="35"/>
      <c r="L1910" s="35"/>
      <c r="M1910" s="35"/>
      <c r="N1910" s="35"/>
      <c r="O1910" s="35"/>
      <c r="P1910" s="35"/>
      <c r="Q1910" s="35"/>
      <c r="R1910" s="35"/>
      <c r="S1910" s="35"/>
      <c r="T1910" s="35"/>
      <c r="U1910" s="35"/>
      <c r="V1910" s="35"/>
      <c r="W1910" s="35"/>
      <c r="X1910" s="35"/>
      <c r="Y1910" s="52"/>
      <c r="Z1910" s="52"/>
      <c r="AA1910" s="52"/>
      <c r="AB1910" s="52"/>
      <c r="AC1910" s="52"/>
      <c r="AD1910" s="52"/>
      <c r="AE1910" s="52"/>
      <c r="AF1910" s="52"/>
      <c r="AG1910" s="52" t="s">
        <v>358</v>
      </c>
      <c r="AH1910" s="52">
        <v>0</v>
      </c>
      <c r="AI1910" s="52"/>
      <c r="AJ1910" s="52"/>
      <c r="AK1910" s="52"/>
      <c r="AL1910" s="52"/>
      <c r="AM1910" s="52"/>
      <c r="AN1910" s="52"/>
      <c r="AO1910" s="52"/>
      <c r="AP1910" s="52"/>
      <c r="AQ1910" s="52"/>
      <c r="AR1910" s="52"/>
      <c r="AS1910" s="52"/>
      <c r="AT1910" s="52"/>
      <c r="AU1910" s="52"/>
      <c r="AV1910" s="52"/>
      <c r="AW1910" s="52"/>
      <c r="AX1910" s="52"/>
      <c r="AY1910" s="52"/>
      <c r="AZ1910" s="52"/>
      <c r="BA1910" s="52"/>
      <c r="BB1910" s="52"/>
      <c r="BC1910" s="52"/>
      <c r="BD1910" s="52"/>
      <c r="BE1910" s="52"/>
      <c r="BF1910" s="52"/>
      <c r="BG1910" s="52"/>
      <c r="BH1910" s="52"/>
    </row>
    <row r="1911" spans="1:60" outlineLevel="1" x14ac:dyDescent="0.2">
      <c r="A1911" s="31"/>
      <c r="B1911" s="32"/>
      <c r="C1911" s="230" t="s">
        <v>1671</v>
      </c>
      <c r="D1911" s="33"/>
      <c r="E1911" s="34">
        <v>433.23700000000002</v>
      </c>
      <c r="F1911" s="35"/>
      <c r="G1911" s="35"/>
      <c r="H1911" s="35"/>
      <c r="I1911" s="35"/>
      <c r="J1911" s="35"/>
      <c r="K1911" s="35"/>
      <c r="L1911" s="35"/>
      <c r="M1911" s="35"/>
      <c r="N1911" s="35"/>
      <c r="O1911" s="35"/>
      <c r="P1911" s="35"/>
      <c r="Q1911" s="35"/>
      <c r="R1911" s="35"/>
      <c r="S1911" s="35"/>
      <c r="T1911" s="35"/>
      <c r="U1911" s="35"/>
      <c r="V1911" s="35"/>
      <c r="W1911" s="35"/>
      <c r="X1911" s="35"/>
      <c r="Y1911" s="52"/>
      <c r="Z1911" s="52"/>
      <c r="AA1911" s="52"/>
      <c r="AB1911" s="52"/>
      <c r="AC1911" s="52"/>
      <c r="AD1911" s="52"/>
      <c r="AE1911" s="52"/>
      <c r="AF1911" s="52"/>
      <c r="AG1911" s="52" t="s">
        <v>358</v>
      </c>
      <c r="AH1911" s="52">
        <v>0</v>
      </c>
      <c r="AI1911" s="52"/>
      <c r="AJ1911" s="52"/>
      <c r="AK1911" s="52"/>
      <c r="AL1911" s="52"/>
      <c r="AM1911" s="52"/>
      <c r="AN1911" s="52"/>
      <c r="AO1911" s="52"/>
      <c r="AP1911" s="52"/>
      <c r="AQ1911" s="52"/>
      <c r="AR1911" s="52"/>
      <c r="AS1911" s="52"/>
      <c r="AT1911" s="52"/>
      <c r="AU1911" s="52"/>
      <c r="AV1911" s="52"/>
      <c r="AW1911" s="52"/>
      <c r="AX1911" s="52"/>
      <c r="AY1911" s="52"/>
      <c r="AZ1911" s="52"/>
      <c r="BA1911" s="52"/>
      <c r="BB1911" s="52"/>
      <c r="BC1911" s="52"/>
      <c r="BD1911" s="52"/>
      <c r="BE1911" s="52"/>
      <c r="BF1911" s="52"/>
      <c r="BG1911" s="52"/>
      <c r="BH1911" s="52"/>
    </row>
    <row r="1912" spans="1:60" outlineLevel="1" x14ac:dyDescent="0.2">
      <c r="A1912" s="31"/>
      <c r="B1912" s="32"/>
      <c r="C1912" s="230" t="s">
        <v>1672</v>
      </c>
      <c r="D1912" s="33"/>
      <c r="E1912" s="34">
        <v>824.53650000000005</v>
      </c>
      <c r="F1912" s="35"/>
      <c r="G1912" s="35"/>
      <c r="H1912" s="35"/>
      <c r="I1912" s="35"/>
      <c r="J1912" s="35"/>
      <c r="K1912" s="35"/>
      <c r="L1912" s="35"/>
      <c r="M1912" s="35"/>
      <c r="N1912" s="35"/>
      <c r="O1912" s="35"/>
      <c r="P1912" s="35"/>
      <c r="Q1912" s="35"/>
      <c r="R1912" s="35"/>
      <c r="S1912" s="35"/>
      <c r="T1912" s="35"/>
      <c r="U1912" s="35"/>
      <c r="V1912" s="35"/>
      <c r="W1912" s="35"/>
      <c r="X1912" s="35"/>
      <c r="Y1912" s="52"/>
      <c r="Z1912" s="52"/>
      <c r="AA1912" s="52"/>
      <c r="AB1912" s="52"/>
      <c r="AC1912" s="52"/>
      <c r="AD1912" s="52"/>
      <c r="AE1912" s="52"/>
      <c r="AF1912" s="52"/>
      <c r="AG1912" s="52" t="s">
        <v>358</v>
      </c>
      <c r="AH1912" s="52">
        <v>0</v>
      </c>
      <c r="AI1912" s="52"/>
      <c r="AJ1912" s="52"/>
      <c r="AK1912" s="52"/>
      <c r="AL1912" s="52"/>
      <c r="AM1912" s="52"/>
      <c r="AN1912" s="52"/>
      <c r="AO1912" s="52"/>
      <c r="AP1912" s="52"/>
      <c r="AQ1912" s="52"/>
      <c r="AR1912" s="52"/>
      <c r="AS1912" s="52"/>
      <c r="AT1912" s="52"/>
      <c r="AU1912" s="52"/>
      <c r="AV1912" s="52"/>
      <c r="AW1912" s="52"/>
      <c r="AX1912" s="52"/>
      <c r="AY1912" s="52"/>
      <c r="AZ1912" s="52"/>
      <c r="BA1912" s="52"/>
      <c r="BB1912" s="52"/>
      <c r="BC1912" s="52"/>
      <c r="BD1912" s="52"/>
      <c r="BE1912" s="52"/>
      <c r="BF1912" s="52"/>
      <c r="BG1912" s="52"/>
      <c r="BH1912" s="52"/>
    </row>
    <row r="1913" spans="1:60" outlineLevel="1" x14ac:dyDescent="0.2">
      <c r="A1913" s="31"/>
      <c r="B1913" s="32"/>
      <c r="C1913" s="230" t="s">
        <v>1673</v>
      </c>
      <c r="D1913" s="33"/>
      <c r="E1913" s="34">
        <v>55.19</v>
      </c>
      <c r="F1913" s="35"/>
      <c r="G1913" s="35"/>
      <c r="H1913" s="35"/>
      <c r="I1913" s="35"/>
      <c r="J1913" s="35"/>
      <c r="K1913" s="35"/>
      <c r="L1913" s="35"/>
      <c r="M1913" s="35"/>
      <c r="N1913" s="35"/>
      <c r="O1913" s="35"/>
      <c r="P1913" s="35"/>
      <c r="Q1913" s="35"/>
      <c r="R1913" s="35"/>
      <c r="S1913" s="35"/>
      <c r="T1913" s="35"/>
      <c r="U1913" s="35"/>
      <c r="V1913" s="35"/>
      <c r="W1913" s="35"/>
      <c r="X1913" s="35"/>
      <c r="Y1913" s="52"/>
      <c r="Z1913" s="52"/>
      <c r="AA1913" s="52"/>
      <c r="AB1913" s="52"/>
      <c r="AC1913" s="52"/>
      <c r="AD1913" s="52"/>
      <c r="AE1913" s="52"/>
      <c r="AF1913" s="52"/>
      <c r="AG1913" s="52" t="s">
        <v>358</v>
      </c>
      <c r="AH1913" s="52">
        <v>0</v>
      </c>
      <c r="AI1913" s="52"/>
      <c r="AJ1913" s="52"/>
      <c r="AK1913" s="52"/>
      <c r="AL1913" s="52"/>
      <c r="AM1913" s="52"/>
      <c r="AN1913" s="52"/>
      <c r="AO1913" s="52"/>
      <c r="AP1913" s="52"/>
      <c r="AQ1913" s="52"/>
      <c r="AR1913" s="52"/>
      <c r="AS1913" s="52"/>
      <c r="AT1913" s="52"/>
      <c r="AU1913" s="52"/>
      <c r="AV1913" s="52"/>
      <c r="AW1913" s="52"/>
      <c r="AX1913" s="52"/>
      <c r="AY1913" s="52"/>
      <c r="AZ1913" s="52"/>
      <c r="BA1913" s="52"/>
      <c r="BB1913" s="52"/>
      <c r="BC1913" s="52"/>
      <c r="BD1913" s="52"/>
      <c r="BE1913" s="52"/>
      <c r="BF1913" s="52"/>
      <c r="BG1913" s="52"/>
      <c r="BH1913" s="52"/>
    </row>
    <row r="1914" spans="1:60" outlineLevel="1" x14ac:dyDescent="0.2">
      <c r="A1914" s="31"/>
      <c r="B1914" s="32"/>
      <c r="C1914" s="230" t="s">
        <v>1674</v>
      </c>
      <c r="D1914" s="33"/>
      <c r="E1914" s="34">
        <v>5.09</v>
      </c>
      <c r="F1914" s="35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  <c r="Q1914" s="35"/>
      <c r="R1914" s="35"/>
      <c r="S1914" s="35"/>
      <c r="T1914" s="35"/>
      <c r="U1914" s="35"/>
      <c r="V1914" s="35"/>
      <c r="W1914" s="35"/>
      <c r="X1914" s="35"/>
      <c r="Y1914" s="52"/>
      <c r="Z1914" s="52"/>
      <c r="AA1914" s="52"/>
      <c r="AB1914" s="52"/>
      <c r="AC1914" s="52"/>
      <c r="AD1914" s="52"/>
      <c r="AE1914" s="52"/>
      <c r="AF1914" s="52"/>
      <c r="AG1914" s="52" t="s">
        <v>358</v>
      </c>
      <c r="AH1914" s="52">
        <v>0</v>
      </c>
      <c r="AI1914" s="52"/>
      <c r="AJ1914" s="52"/>
      <c r="AK1914" s="52"/>
      <c r="AL1914" s="52"/>
      <c r="AM1914" s="52"/>
      <c r="AN1914" s="52"/>
      <c r="AO1914" s="52"/>
      <c r="AP1914" s="52"/>
      <c r="AQ1914" s="52"/>
      <c r="AR1914" s="52"/>
      <c r="AS1914" s="52"/>
      <c r="AT1914" s="52"/>
      <c r="AU1914" s="52"/>
      <c r="AV1914" s="52"/>
      <c r="AW1914" s="52"/>
      <c r="AX1914" s="52"/>
      <c r="AY1914" s="52"/>
      <c r="AZ1914" s="52"/>
      <c r="BA1914" s="52"/>
      <c r="BB1914" s="52"/>
      <c r="BC1914" s="52"/>
      <c r="BD1914" s="52"/>
      <c r="BE1914" s="52"/>
      <c r="BF1914" s="52"/>
      <c r="BG1914" s="52"/>
      <c r="BH1914" s="52"/>
    </row>
    <row r="1915" spans="1:60" x14ac:dyDescent="0.2">
      <c r="A1915" s="18" t="s">
        <v>324</v>
      </c>
      <c r="B1915" s="19" t="s">
        <v>182</v>
      </c>
      <c r="C1915" s="20" t="s">
        <v>183</v>
      </c>
      <c r="D1915" s="21"/>
      <c r="E1915" s="22"/>
      <c r="F1915" s="23"/>
      <c r="G1915" s="23">
        <f>SUMIF(AG1916:AG1927,"&lt;&gt;NOR",G1916:G1927)</f>
        <v>0</v>
      </c>
      <c r="H1915" s="23"/>
      <c r="I1915" s="23">
        <f>SUM(I1916:I1927)</f>
        <v>0</v>
      </c>
      <c r="J1915" s="23"/>
      <c r="K1915" s="23">
        <f>SUM(K1916:K1927)</f>
        <v>0</v>
      </c>
      <c r="L1915" s="23"/>
      <c r="M1915" s="23">
        <f>SUM(M1916:M1927)</f>
        <v>0</v>
      </c>
      <c r="N1915" s="23"/>
      <c r="O1915" s="23">
        <f>SUM(O1916:O1927)</f>
        <v>0.34</v>
      </c>
      <c r="P1915" s="23"/>
      <c r="Q1915" s="23">
        <f>SUM(Q1916:Q1927)</f>
        <v>0</v>
      </c>
      <c r="R1915" s="23"/>
      <c r="S1915" s="23"/>
      <c r="T1915" s="46"/>
      <c r="U1915" s="47"/>
      <c r="V1915" s="47">
        <f>SUM(V1916:V1927)</f>
        <v>155.86000000000001</v>
      </c>
      <c r="W1915" s="47"/>
      <c r="X1915" s="46"/>
      <c r="AG1915" t="s">
        <v>325</v>
      </c>
    </row>
    <row r="1916" spans="1:60" outlineLevel="1" x14ac:dyDescent="0.2">
      <c r="A1916" s="72">
        <v>222</v>
      </c>
      <c r="B1916" s="73" t="s">
        <v>1675</v>
      </c>
      <c r="C1916" s="74" t="s">
        <v>1676</v>
      </c>
      <c r="D1916" s="27" t="s">
        <v>380</v>
      </c>
      <c r="E1916" s="28">
        <v>1101.47875</v>
      </c>
      <c r="F1916" s="29"/>
      <c r="G1916" s="30">
        <f>ROUND(E1916*F1916,2)</f>
        <v>0</v>
      </c>
      <c r="H1916" s="29"/>
      <c r="I1916" s="30">
        <f>ROUND(E1916*H1916,2)</f>
        <v>0</v>
      </c>
      <c r="J1916" s="29"/>
      <c r="K1916" s="30">
        <f>ROUND(E1916*J1916,2)</f>
        <v>0</v>
      </c>
      <c r="L1916" s="30">
        <v>21</v>
      </c>
      <c r="M1916" s="30">
        <f>G1916*(1+L1916/100)</f>
        <v>0</v>
      </c>
      <c r="N1916" s="30">
        <v>6.9999999999999994E-5</v>
      </c>
      <c r="O1916" s="30">
        <f>ROUND(E1916*N1916,2)</f>
        <v>0.08</v>
      </c>
      <c r="P1916" s="30">
        <v>0</v>
      </c>
      <c r="Q1916" s="30">
        <f>ROUND(E1916*P1916,2)</f>
        <v>0</v>
      </c>
      <c r="R1916" s="30" t="s">
        <v>1677</v>
      </c>
      <c r="S1916" s="30" t="s">
        <v>329</v>
      </c>
      <c r="T1916" s="49" t="s">
        <v>330</v>
      </c>
      <c r="U1916" s="35">
        <v>3.2480000000000002E-2</v>
      </c>
      <c r="V1916" s="35">
        <f>ROUND(E1916*U1916,2)</f>
        <v>35.78</v>
      </c>
      <c r="W1916" s="35"/>
      <c r="X1916" s="49"/>
      <c r="Y1916" s="52"/>
      <c r="Z1916" s="52"/>
      <c r="AA1916" s="52"/>
      <c r="AB1916" s="52"/>
      <c r="AC1916" s="52"/>
      <c r="AD1916" s="52"/>
      <c r="AE1916" s="52"/>
      <c r="AF1916" s="52"/>
      <c r="AG1916" s="52" t="s">
        <v>354</v>
      </c>
      <c r="AH1916" s="52"/>
      <c r="AI1916" s="52"/>
      <c r="AJ1916" s="52"/>
      <c r="AK1916" s="52"/>
      <c r="AL1916" s="52"/>
      <c r="AM1916" s="52"/>
      <c r="AN1916" s="52"/>
      <c r="AO1916" s="52"/>
      <c r="AP1916" s="52"/>
      <c r="AQ1916" s="52"/>
      <c r="AR1916" s="52"/>
      <c r="AS1916" s="52"/>
      <c r="AT1916" s="52"/>
      <c r="AU1916" s="52"/>
      <c r="AV1916" s="52"/>
      <c r="AW1916" s="52"/>
      <c r="AX1916" s="52"/>
      <c r="AY1916" s="52"/>
      <c r="AZ1916" s="52"/>
      <c r="BA1916" s="52"/>
      <c r="BB1916" s="52"/>
      <c r="BC1916" s="52"/>
      <c r="BD1916" s="52"/>
      <c r="BE1916" s="52"/>
      <c r="BF1916" s="52"/>
      <c r="BG1916" s="52"/>
      <c r="BH1916" s="52"/>
    </row>
    <row r="1917" spans="1:60" outlineLevel="1" x14ac:dyDescent="0.2">
      <c r="A1917" s="31"/>
      <c r="B1917" s="32"/>
      <c r="C1917" s="230" t="s">
        <v>512</v>
      </c>
      <c r="D1917" s="33"/>
      <c r="E1917" s="34"/>
      <c r="F1917" s="35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52"/>
      <c r="Z1917" s="52"/>
      <c r="AA1917" s="52"/>
      <c r="AB1917" s="52"/>
      <c r="AC1917" s="52"/>
      <c r="AD1917" s="52"/>
      <c r="AE1917" s="52"/>
      <c r="AF1917" s="52"/>
      <c r="AG1917" s="52" t="s">
        <v>358</v>
      </c>
      <c r="AH1917" s="52">
        <v>0</v>
      </c>
      <c r="AI1917" s="52"/>
      <c r="AJ1917" s="52"/>
      <c r="AK1917" s="52"/>
      <c r="AL1917" s="52"/>
      <c r="AM1917" s="52"/>
      <c r="AN1917" s="52"/>
      <c r="AO1917" s="52"/>
      <c r="AP1917" s="52"/>
      <c r="AQ1917" s="52"/>
      <c r="AR1917" s="52"/>
      <c r="AS1917" s="52"/>
      <c r="AT1917" s="52"/>
      <c r="AU1917" s="52"/>
      <c r="AV1917" s="52"/>
      <c r="AW1917" s="52"/>
      <c r="AX1917" s="52"/>
      <c r="AY1917" s="52"/>
      <c r="AZ1917" s="52"/>
      <c r="BA1917" s="52"/>
      <c r="BB1917" s="52"/>
      <c r="BC1917" s="52"/>
      <c r="BD1917" s="52"/>
      <c r="BE1917" s="52"/>
      <c r="BF1917" s="52"/>
      <c r="BG1917" s="52"/>
      <c r="BH1917" s="52"/>
    </row>
    <row r="1918" spans="1:60" outlineLevel="1" x14ac:dyDescent="0.2">
      <c r="A1918" s="31"/>
      <c r="B1918" s="32"/>
      <c r="C1918" s="230" t="s">
        <v>1678</v>
      </c>
      <c r="D1918" s="33"/>
      <c r="E1918" s="34"/>
      <c r="F1918" s="35"/>
      <c r="G1918" s="35"/>
      <c r="H1918" s="35"/>
      <c r="I1918" s="35"/>
      <c r="J1918" s="35"/>
      <c r="K1918" s="35"/>
      <c r="L1918" s="35"/>
      <c r="M1918" s="35"/>
      <c r="N1918" s="35"/>
      <c r="O1918" s="35"/>
      <c r="P1918" s="35"/>
      <c r="Q1918" s="35"/>
      <c r="R1918" s="35"/>
      <c r="S1918" s="35"/>
      <c r="T1918" s="35"/>
      <c r="U1918" s="35"/>
      <c r="V1918" s="35"/>
      <c r="W1918" s="35"/>
      <c r="X1918" s="35"/>
      <c r="Y1918" s="52"/>
      <c r="Z1918" s="52"/>
      <c r="AA1918" s="52"/>
      <c r="AB1918" s="52"/>
      <c r="AC1918" s="52"/>
      <c r="AD1918" s="52"/>
      <c r="AE1918" s="52"/>
      <c r="AF1918" s="52"/>
      <c r="AG1918" s="52" t="s">
        <v>358</v>
      </c>
      <c r="AH1918" s="52">
        <v>0</v>
      </c>
      <c r="AI1918" s="52"/>
      <c r="AJ1918" s="52"/>
      <c r="AK1918" s="52"/>
      <c r="AL1918" s="52"/>
      <c r="AM1918" s="52"/>
      <c r="AN1918" s="52"/>
      <c r="AO1918" s="52"/>
      <c r="AP1918" s="52"/>
      <c r="AQ1918" s="52"/>
      <c r="AR1918" s="52"/>
      <c r="AS1918" s="52"/>
      <c r="AT1918" s="52"/>
      <c r="AU1918" s="52"/>
      <c r="AV1918" s="52"/>
      <c r="AW1918" s="52"/>
      <c r="AX1918" s="52"/>
      <c r="AY1918" s="52"/>
      <c r="AZ1918" s="52"/>
      <c r="BA1918" s="52"/>
      <c r="BB1918" s="52"/>
      <c r="BC1918" s="52"/>
      <c r="BD1918" s="52"/>
      <c r="BE1918" s="52"/>
      <c r="BF1918" s="52"/>
      <c r="BG1918" s="52"/>
      <c r="BH1918" s="52"/>
    </row>
    <row r="1919" spans="1:60" outlineLevel="1" x14ac:dyDescent="0.2">
      <c r="A1919" s="31"/>
      <c r="B1919" s="32"/>
      <c r="C1919" s="230" t="s">
        <v>1679</v>
      </c>
      <c r="D1919" s="33"/>
      <c r="E1919" s="34">
        <v>415.26799999999997</v>
      </c>
      <c r="F1919" s="35"/>
      <c r="G1919" s="35"/>
      <c r="H1919" s="35"/>
      <c r="I1919" s="35"/>
      <c r="J1919" s="35"/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52"/>
      <c r="Z1919" s="52"/>
      <c r="AA1919" s="52"/>
      <c r="AB1919" s="52"/>
      <c r="AC1919" s="52"/>
      <c r="AD1919" s="52"/>
      <c r="AE1919" s="52"/>
      <c r="AF1919" s="52"/>
      <c r="AG1919" s="52" t="s">
        <v>358</v>
      </c>
      <c r="AH1919" s="52">
        <v>5</v>
      </c>
      <c r="AI1919" s="52"/>
      <c r="AJ1919" s="52"/>
      <c r="AK1919" s="52"/>
      <c r="AL1919" s="52"/>
      <c r="AM1919" s="52"/>
      <c r="AN1919" s="52"/>
      <c r="AO1919" s="52"/>
      <c r="AP1919" s="52"/>
      <c r="AQ1919" s="52"/>
      <c r="AR1919" s="52"/>
      <c r="AS1919" s="52"/>
      <c r="AT1919" s="52"/>
      <c r="AU1919" s="52"/>
      <c r="AV1919" s="52"/>
      <c r="AW1919" s="52"/>
      <c r="AX1919" s="52"/>
      <c r="AY1919" s="52"/>
      <c r="AZ1919" s="52"/>
      <c r="BA1919" s="52"/>
      <c r="BB1919" s="52"/>
      <c r="BC1919" s="52"/>
      <c r="BD1919" s="52"/>
      <c r="BE1919" s="52"/>
      <c r="BF1919" s="52"/>
      <c r="BG1919" s="52"/>
      <c r="BH1919" s="52"/>
    </row>
    <row r="1920" spans="1:60" outlineLevel="1" x14ac:dyDescent="0.2">
      <c r="A1920" s="31"/>
      <c r="B1920" s="32"/>
      <c r="C1920" s="230" t="s">
        <v>1680</v>
      </c>
      <c r="D1920" s="33"/>
      <c r="E1920" s="34"/>
      <c r="F1920" s="35"/>
      <c r="G1920" s="35"/>
      <c r="H1920" s="35"/>
      <c r="I1920" s="35"/>
      <c r="J1920" s="35"/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52"/>
      <c r="Z1920" s="52"/>
      <c r="AA1920" s="52"/>
      <c r="AB1920" s="52"/>
      <c r="AC1920" s="52"/>
      <c r="AD1920" s="52"/>
      <c r="AE1920" s="52"/>
      <c r="AF1920" s="52"/>
      <c r="AG1920" s="52" t="s">
        <v>358</v>
      </c>
      <c r="AH1920" s="52">
        <v>0</v>
      </c>
      <c r="AI1920" s="52"/>
      <c r="AJ1920" s="52"/>
      <c r="AK1920" s="52"/>
      <c r="AL1920" s="52"/>
      <c r="AM1920" s="52"/>
      <c r="AN1920" s="52"/>
      <c r="AO1920" s="52"/>
      <c r="AP1920" s="52"/>
      <c r="AQ1920" s="52"/>
      <c r="AR1920" s="52"/>
      <c r="AS1920" s="52"/>
      <c r="AT1920" s="52"/>
      <c r="AU1920" s="52"/>
      <c r="AV1920" s="52"/>
      <c r="AW1920" s="52"/>
      <c r="AX1920" s="52"/>
      <c r="AY1920" s="52"/>
      <c r="AZ1920" s="52"/>
      <c r="BA1920" s="52"/>
      <c r="BB1920" s="52"/>
      <c r="BC1920" s="52"/>
      <c r="BD1920" s="52"/>
      <c r="BE1920" s="52"/>
      <c r="BF1920" s="52"/>
      <c r="BG1920" s="52"/>
      <c r="BH1920" s="52"/>
    </row>
    <row r="1921" spans="1:60" outlineLevel="1" x14ac:dyDescent="0.2">
      <c r="A1921" s="31"/>
      <c r="B1921" s="32"/>
      <c r="C1921" s="230" t="s">
        <v>1681</v>
      </c>
      <c r="D1921" s="33"/>
      <c r="E1921" s="34">
        <v>686.21074999999996</v>
      </c>
      <c r="F1921" s="35"/>
      <c r="G1921" s="35"/>
      <c r="H1921" s="35"/>
      <c r="I1921" s="35"/>
      <c r="J1921" s="35"/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52"/>
      <c r="Z1921" s="52"/>
      <c r="AA1921" s="52"/>
      <c r="AB1921" s="52"/>
      <c r="AC1921" s="52"/>
      <c r="AD1921" s="52"/>
      <c r="AE1921" s="52"/>
      <c r="AF1921" s="52"/>
      <c r="AG1921" s="52" t="s">
        <v>358</v>
      </c>
      <c r="AH1921" s="52">
        <v>5</v>
      </c>
      <c r="AI1921" s="52"/>
      <c r="AJ1921" s="52"/>
      <c r="AK1921" s="52"/>
      <c r="AL1921" s="52"/>
      <c r="AM1921" s="52"/>
      <c r="AN1921" s="52"/>
      <c r="AO1921" s="52"/>
      <c r="AP1921" s="52"/>
      <c r="AQ1921" s="52"/>
      <c r="AR1921" s="52"/>
      <c r="AS1921" s="52"/>
      <c r="AT1921" s="52"/>
      <c r="AU1921" s="52"/>
      <c r="AV1921" s="52"/>
      <c r="AW1921" s="52"/>
      <c r="AX1921" s="52"/>
      <c r="AY1921" s="52"/>
      <c r="AZ1921" s="52"/>
      <c r="BA1921" s="52"/>
      <c r="BB1921" s="52"/>
      <c r="BC1921" s="52"/>
      <c r="BD1921" s="52"/>
      <c r="BE1921" s="52"/>
      <c r="BF1921" s="52"/>
      <c r="BG1921" s="52"/>
      <c r="BH1921" s="52"/>
    </row>
    <row r="1922" spans="1:60" outlineLevel="1" x14ac:dyDescent="0.2">
      <c r="A1922" s="72">
        <v>223</v>
      </c>
      <c r="B1922" s="73" t="s">
        <v>1682</v>
      </c>
      <c r="C1922" s="74" t="s">
        <v>1683</v>
      </c>
      <c r="D1922" s="27" t="s">
        <v>380</v>
      </c>
      <c r="E1922" s="28">
        <v>1101.47875</v>
      </c>
      <c r="F1922" s="29"/>
      <c r="G1922" s="30">
        <f>ROUND(E1922*F1922,2)</f>
        <v>0</v>
      </c>
      <c r="H1922" s="29"/>
      <c r="I1922" s="30">
        <f>ROUND(E1922*H1922,2)</f>
        <v>0</v>
      </c>
      <c r="J1922" s="29"/>
      <c r="K1922" s="30">
        <f>ROUND(E1922*J1922,2)</f>
        <v>0</v>
      </c>
      <c r="L1922" s="30">
        <v>21</v>
      </c>
      <c r="M1922" s="30">
        <f>G1922*(1+L1922/100)</f>
        <v>0</v>
      </c>
      <c r="N1922" s="30">
        <v>2.4000000000000001E-4</v>
      </c>
      <c r="O1922" s="30">
        <f>ROUND(E1922*N1922,2)</f>
        <v>0.26</v>
      </c>
      <c r="P1922" s="30">
        <v>0</v>
      </c>
      <c r="Q1922" s="30">
        <f>ROUND(E1922*P1922,2)</f>
        <v>0</v>
      </c>
      <c r="R1922" s="30" t="s">
        <v>1677</v>
      </c>
      <c r="S1922" s="30" t="s">
        <v>329</v>
      </c>
      <c r="T1922" s="49" t="s">
        <v>330</v>
      </c>
      <c r="U1922" s="35">
        <v>0.10902000000000001</v>
      </c>
      <c r="V1922" s="35">
        <f>ROUND(E1922*U1922,2)</f>
        <v>120.08</v>
      </c>
      <c r="W1922" s="35"/>
      <c r="X1922" s="49"/>
      <c r="Y1922" s="52"/>
      <c r="Z1922" s="52"/>
      <c r="AA1922" s="52"/>
      <c r="AB1922" s="52"/>
      <c r="AC1922" s="52"/>
      <c r="AD1922" s="52"/>
      <c r="AE1922" s="52"/>
      <c r="AF1922" s="52"/>
      <c r="AG1922" s="52" t="s">
        <v>354</v>
      </c>
      <c r="AH1922" s="52"/>
      <c r="AI1922" s="52"/>
      <c r="AJ1922" s="52"/>
      <c r="AK1922" s="52"/>
      <c r="AL1922" s="52"/>
      <c r="AM1922" s="52"/>
      <c r="AN1922" s="52"/>
      <c r="AO1922" s="52"/>
      <c r="AP1922" s="52"/>
      <c r="AQ1922" s="52"/>
      <c r="AR1922" s="52"/>
      <c r="AS1922" s="52"/>
      <c r="AT1922" s="52"/>
      <c r="AU1922" s="52"/>
      <c r="AV1922" s="52"/>
      <c r="AW1922" s="52"/>
      <c r="AX1922" s="52"/>
      <c r="AY1922" s="52"/>
      <c r="AZ1922" s="52"/>
      <c r="BA1922" s="52"/>
      <c r="BB1922" s="52"/>
      <c r="BC1922" s="52"/>
      <c r="BD1922" s="52"/>
      <c r="BE1922" s="52"/>
      <c r="BF1922" s="52"/>
      <c r="BG1922" s="52"/>
      <c r="BH1922" s="52"/>
    </row>
    <row r="1923" spans="1:60" outlineLevel="1" x14ac:dyDescent="0.2">
      <c r="A1923" s="31"/>
      <c r="B1923" s="32"/>
      <c r="C1923" s="230" t="s">
        <v>512</v>
      </c>
      <c r="D1923" s="33"/>
      <c r="E1923" s="34"/>
      <c r="F1923" s="35"/>
      <c r="G1923" s="35"/>
      <c r="H1923" s="35"/>
      <c r="I1923" s="35"/>
      <c r="J1923" s="35"/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52"/>
      <c r="Z1923" s="52"/>
      <c r="AA1923" s="52"/>
      <c r="AB1923" s="52"/>
      <c r="AC1923" s="52"/>
      <c r="AD1923" s="52"/>
      <c r="AE1923" s="52"/>
      <c r="AF1923" s="52"/>
      <c r="AG1923" s="52" t="s">
        <v>358</v>
      </c>
      <c r="AH1923" s="52">
        <v>0</v>
      </c>
      <c r="AI1923" s="52"/>
      <c r="AJ1923" s="52"/>
      <c r="AK1923" s="52"/>
      <c r="AL1923" s="52"/>
      <c r="AM1923" s="52"/>
      <c r="AN1923" s="52"/>
      <c r="AO1923" s="52"/>
      <c r="AP1923" s="52"/>
      <c r="AQ1923" s="52"/>
      <c r="AR1923" s="52"/>
      <c r="AS1923" s="52"/>
      <c r="AT1923" s="52"/>
      <c r="AU1923" s="52"/>
      <c r="AV1923" s="52"/>
      <c r="AW1923" s="52"/>
      <c r="AX1923" s="52"/>
      <c r="AY1923" s="52"/>
      <c r="AZ1923" s="52"/>
      <c r="BA1923" s="52"/>
      <c r="BB1923" s="52"/>
      <c r="BC1923" s="52"/>
      <c r="BD1923" s="52"/>
      <c r="BE1923" s="52"/>
      <c r="BF1923" s="52"/>
      <c r="BG1923" s="52"/>
      <c r="BH1923" s="52"/>
    </row>
    <row r="1924" spans="1:60" outlineLevel="1" x14ac:dyDescent="0.2">
      <c r="A1924" s="31"/>
      <c r="B1924" s="32"/>
      <c r="C1924" s="230" t="s">
        <v>1678</v>
      </c>
      <c r="D1924" s="33"/>
      <c r="E1924" s="34"/>
      <c r="F1924" s="35"/>
      <c r="G1924" s="35"/>
      <c r="H1924" s="35"/>
      <c r="I1924" s="35"/>
      <c r="J1924" s="35"/>
      <c r="K1924" s="35"/>
      <c r="L1924" s="35"/>
      <c r="M1924" s="35"/>
      <c r="N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52"/>
      <c r="Z1924" s="52"/>
      <c r="AA1924" s="52"/>
      <c r="AB1924" s="52"/>
      <c r="AC1924" s="52"/>
      <c r="AD1924" s="52"/>
      <c r="AE1924" s="52"/>
      <c r="AF1924" s="52"/>
      <c r="AG1924" s="52" t="s">
        <v>358</v>
      </c>
      <c r="AH1924" s="52">
        <v>0</v>
      </c>
      <c r="AI1924" s="52"/>
      <c r="AJ1924" s="52"/>
      <c r="AK1924" s="52"/>
      <c r="AL1924" s="52"/>
      <c r="AM1924" s="52"/>
      <c r="AN1924" s="52"/>
      <c r="AO1924" s="52"/>
      <c r="AP1924" s="52"/>
      <c r="AQ1924" s="52"/>
      <c r="AR1924" s="52"/>
      <c r="AS1924" s="52"/>
      <c r="AT1924" s="52"/>
      <c r="AU1924" s="52"/>
      <c r="AV1924" s="52"/>
      <c r="AW1924" s="52"/>
      <c r="AX1924" s="52"/>
      <c r="AY1924" s="52"/>
      <c r="AZ1924" s="52"/>
      <c r="BA1924" s="52"/>
      <c r="BB1924" s="52"/>
      <c r="BC1924" s="52"/>
      <c r="BD1924" s="52"/>
      <c r="BE1924" s="52"/>
      <c r="BF1924" s="52"/>
      <c r="BG1924" s="52"/>
      <c r="BH1924" s="52"/>
    </row>
    <row r="1925" spans="1:60" outlineLevel="1" x14ac:dyDescent="0.2">
      <c r="A1925" s="31"/>
      <c r="B1925" s="32"/>
      <c r="C1925" s="230" t="s">
        <v>1679</v>
      </c>
      <c r="D1925" s="33"/>
      <c r="E1925" s="34">
        <v>415.26799999999997</v>
      </c>
      <c r="F1925" s="35"/>
      <c r="G1925" s="35"/>
      <c r="H1925" s="35"/>
      <c r="I1925" s="35"/>
      <c r="J1925" s="35"/>
      <c r="K1925" s="35"/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52"/>
      <c r="Z1925" s="52"/>
      <c r="AA1925" s="52"/>
      <c r="AB1925" s="52"/>
      <c r="AC1925" s="52"/>
      <c r="AD1925" s="52"/>
      <c r="AE1925" s="52"/>
      <c r="AF1925" s="52"/>
      <c r="AG1925" s="52" t="s">
        <v>358</v>
      </c>
      <c r="AH1925" s="52">
        <v>5</v>
      </c>
      <c r="AI1925" s="52"/>
      <c r="AJ1925" s="52"/>
      <c r="AK1925" s="52"/>
      <c r="AL1925" s="52"/>
      <c r="AM1925" s="52"/>
      <c r="AN1925" s="52"/>
      <c r="AO1925" s="52"/>
      <c r="AP1925" s="52"/>
      <c r="AQ1925" s="52"/>
      <c r="AR1925" s="52"/>
      <c r="AS1925" s="52"/>
      <c r="AT1925" s="52"/>
      <c r="AU1925" s="52"/>
      <c r="AV1925" s="52"/>
      <c r="AW1925" s="52"/>
      <c r="AX1925" s="52"/>
      <c r="AY1925" s="52"/>
      <c r="AZ1925" s="52"/>
      <c r="BA1925" s="52"/>
      <c r="BB1925" s="52"/>
      <c r="BC1925" s="52"/>
      <c r="BD1925" s="52"/>
      <c r="BE1925" s="52"/>
      <c r="BF1925" s="52"/>
      <c r="BG1925" s="52"/>
      <c r="BH1925" s="52"/>
    </row>
    <row r="1926" spans="1:60" outlineLevel="1" x14ac:dyDescent="0.2">
      <c r="A1926" s="31"/>
      <c r="B1926" s="32"/>
      <c r="C1926" s="230" t="s">
        <v>1680</v>
      </c>
      <c r="D1926" s="33"/>
      <c r="E1926" s="34"/>
      <c r="F1926" s="35"/>
      <c r="G1926" s="35"/>
      <c r="H1926" s="35"/>
      <c r="I1926" s="35"/>
      <c r="J1926" s="35"/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52"/>
      <c r="Z1926" s="52"/>
      <c r="AA1926" s="52"/>
      <c r="AB1926" s="52"/>
      <c r="AC1926" s="52"/>
      <c r="AD1926" s="52"/>
      <c r="AE1926" s="52"/>
      <c r="AF1926" s="52"/>
      <c r="AG1926" s="52" t="s">
        <v>358</v>
      </c>
      <c r="AH1926" s="52">
        <v>0</v>
      </c>
      <c r="AI1926" s="52"/>
      <c r="AJ1926" s="52"/>
      <c r="AK1926" s="52"/>
      <c r="AL1926" s="52"/>
      <c r="AM1926" s="52"/>
      <c r="AN1926" s="52"/>
      <c r="AO1926" s="52"/>
      <c r="AP1926" s="52"/>
      <c r="AQ1926" s="52"/>
      <c r="AR1926" s="52"/>
      <c r="AS1926" s="52"/>
      <c r="AT1926" s="52"/>
      <c r="AU1926" s="52"/>
      <c r="AV1926" s="52"/>
      <c r="AW1926" s="52"/>
      <c r="AX1926" s="52"/>
      <c r="AY1926" s="52"/>
      <c r="AZ1926" s="52"/>
      <c r="BA1926" s="52"/>
      <c r="BB1926" s="52"/>
      <c r="BC1926" s="52"/>
      <c r="BD1926" s="52"/>
      <c r="BE1926" s="52"/>
      <c r="BF1926" s="52"/>
      <c r="BG1926" s="52"/>
      <c r="BH1926" s="52"/>
    </row>
    <row r="1927" spans="1:60" outlineLevel="1" x14ac:dyDescent="0.2">
      <c r="A1927" s="31"/>
      <c r="B1927" s="32"/>
      <c r="C1927" s="230" t="s">
        <v>1681</v>
      </c>
      <c r="D1927" s="33"/>
      <c r="E1927" s="34">
        <v>686.21074999999996</v>
      </c>
      <c r="F1927" s="35"/>
      <c r="G1927" s="35"/>
      <c r="H1927" s="35"/>
      <c r="I1927" s="35"/>
      <c r="J1927" s="35"/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52"/>
      <c r="Z1927" s="52"/>
      <c r="AA1927" s="52"/>
      <c r="AB1927" s="52"/>
      <c r="AC1927" s="52"/>
      <c r="AD1927" s="52"/>
      <c r="AE1927" s="52"/>
      <c r="AF1927" s="52"/>
      <c r="AG1927" s="52" t="s">
        <v>358</v>
      </c>
      <c r="AH1927" s="52">
        <v>5</v>
      </c>
      <c r="AI1927" s="52"/>
      <c r="AJ1927" s="52"/>
      <c r="AK1927" s="52"/>
      <c r="AL1927" s="52"/>
      <c r="AM1927" s="52"/>
      <c r="AN1927" s="52"/>
      <c r="AO1927" s="52"/>
      <c r="AP1927" s="52"/>
      <c r="AQ1927" s="52"/>
      <c r="AR1927" s="52"/>
      <c r="AS1927" s="52"/>
      <c r="AT1927" s="52"/>
      <c r="AU1927" s="52"/>
      <c r="AV1927" s="52"/>
      <c r="AW1927" s="52"/>
      <c r="AX1927" s="52"/>
      <c r="AY1927" s="52"/>
      <c r="AZ1927" s="52"/>
      <c r="BA1927" s="52"/>
      <c r="BB1927" s="52"/>
      <c r="BC1927" s="52"/>
      <c r="BD1927" s="52"/>
      <c r="BE1927" s="52"/>
      <c r="BF1927" s="52"/>
      <c r="BG1927" s="52"/>
      <c r="BH1927" s="52"/>
    </row>
    <row r="1928" spans="1:60" x14ac:dyDescent="0.2">
      <c r="A1928" s="18" t="s">
        <v>324</v>
      </c>
      <c r="B1928" s="19" t="s">
        <v>283</v>
      </c>
      <c r="C1928" s="20" t="s">
        <v>284</v>
      </c>
      <c r="D1928" s="21"/>
      <c r="E1928" s="22"/>
      <c r="F1928" s="23"/>
      <c r="G1928" s="23">
        <f>SUMIF(AG1929:AG1931,"&lt;&gt;NOR",G1929:G1931)</f>
        <v>0</v>
      </c>
      <c r="H1928" s="23"/>
      <c r="I1928" s="23">
        <f>SUM(I1929:I1931)</f>
        <v>0</v>
      </c>
      <c r="J1928" s="23"/>
      <c r="K1928" s="23">
        <f>SUM(K1929:K1931)</f>
        <v>0</v>
      </c>
      <c r="L1928" s="23"/>
      <c r="M1928" s="23">
        <f>SUM(M1929:M1931)</f>
        <v>0</v>
      </c>
      <c r="N1928" s="23"/>
      <c r="O1928" s="23">
        <f>SUM(O1929:O1931)</f>
        <v>0</v>
      </c>
      <c r="P1928" s="23"/>
      <c r="Q1928" s="23">
        <f>SUM(Q1929:Q1931)</f>
        <v>0</v>
      </c>
      <c r="R1928" s="23"/>
      <c r="S1928" s="23"/>
      <c r="T1928" s="46"/>
      <c r="U1928" s="47"/>
      <c r="V1928" s="47">
        <f>SUM(V1929:V1931)</f>
        <v>0</v>
      </c>
      <c r="W1928" s="47"/>
      <c r="X1928" s="46"/>
      <c r="AG1928" t="s">
        <v>325</v>
      </c>
    </row>
    <row r="1929" spans="1:60" ht="22.5" outlineLevel="1" x14ac:dyDescent="0.2">
      <c r="A1929" s="72">
        <v>224</v>
      </c>
      <c r="B1929" s="73" t="s">
        <v>1684</v>
      </c>
      <c r="C1929" s="91" t="s">
        <v>1685</v>
      </c>
      <c r="D1929" s="27" t="s">
        <v>380</v>
      </c>
      <c r="E1929" s="28">
        <v>2393.64</v>
      </c>
      <c r="F1929" s="29"/>
      <c r="G1929" s="30">
        <f>ROUND(E1929*F1929,2)</f>
        <v>0</v>
      </c>
      <c r="H1929" s="29"/>
      <c r="I1929" s="30">
        <f>ROUND(E1929*H1929,2)</f>
        <v>0</v>
      </c>
      <c r="J1929" s="29"/>
      <c r="K1929" s="30">
        <f>ROUND(E1929*J1929,2)</f>
        <v>0</v>
      </c>
      <c r="L1929" s="30">
        <v>21</v>
      </c>
      <c r="M1929" s="30">
        <f>G1929*(1+L1929/100)</f>
        <v>0</v>
      </c>
      <c r="N1929" s="30">
        <v>0</v>
      </c>
      <c r="O1929" s="30">
        <f>ROUND(E1929*N1929,2)</f>
        <v>0</v>
      </c>
      <c r="P1929" s="30">
        <v>0</v>
      </c>
      <c r="Q1929" s="30">
        <f>ROUND(E1929*P1929,2)</f>
        <v>0</v>
      </c>
      <c r="R1929" s="30"/>
      <c r="S1929" s="30" t="s">
        <v>329</v>
      </c>
      <c r="T1929" s="49" t="s">
        <v>330</v>
      </c>
      <c r="U1929" s="35">
        <v>0</v>
      </c>
      <c r="V1929" s="35">
        <f>ROUND(E1929*U1929,2)</f>
        <v>0</v>
      </c>
      <c r="W1929" s="35"/>
      <c r="X1929" s="49"/>
      <c r="Y1929" s="52"/>
      <c r="Z1929" s="52"/>
      <c r="AA1929" s="52"/>
      <c r="AB1929" s="52"/>
      <c r="AC1929" s="52"/>
      <c r="AD1929" s="52"/>
      <c r="AE1929" s="52"/>
      <c r="AF1929" s="52"/>
      <c r="AG1929" s="52" t="s">
        <v>354</v>
      </c>
      <c r="AH1929" s="52"/>
      <c r="AI1929" s="52"/>
      <c r="AJ1929" s="52"/>
      <c r="AK1929" s="52"/>
      <c r="AL1929" s="52"/>
      <c r="AM1929" s="52"/>
      <c r="AN1929" s="52"/>
      <c r="AO1929" s="52"/>
      <c r="AP1929" s="52"/>
      <c r="AQ1929" s="52"/>
      <c r="AR1929" s="52"/>
      <c r="AS1929" s="52"/>
      <c r="AT1929" s="52"/>
      <c r="AU1929" s="52"/>
      <c r="AV1929" s="52"/>
      <c r="AW1929" s="52"/>
      <c r="AX1929" s="52"/>
      <c r="AY1929" s="52"/>
      <c r="AZ1929" s="52"/>
      <c r="BA1929" s="52"/>
      <c r="BB1929" s="52"/>
      <c r="BC1929" s="52"/>
      <c r="BD1929" s="52"/>
      <c r="BE1929" s="52"/>
      <c r="BF1929" s="52"/>
      <c r="BG1929" s="52"/>
      <c r="BH1929" s="52"/>
    </row>
    <row r="1930" spans="1:60" outlineLevel="1" x14ac:dyDescent="0.2">
      <c r="A1930" s="31"/>
      <c r="B1930" s="32"/>
      <c r="C1930" s="230" t="s">
        <v>445</v>
      </c>
      <c r="D1930" s="33"/>
      <c r="E1930" s="34"/>
      <c r="F1930" s="35"/>
      <c r="G1930" s="35"/>
      <c r="H1930" s="35"/>
      <c r="I1930" s="35"/>
      <c r="J1930" s="35"/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52"/>
      <c r="Z1930" s="52"/>
      <c r="AA1930" s="52"/>
      <c r="AB1930" s="52"/>
      <c r="AC1930" s="52"/>
      <c r="AD1930" s="52"/>
      <c r="AE1930" s="52"/>
      <c r="AF1930" s="52"/>
      <c r="AG1930" s="52" t="s">
        <v>358</v>
      </c>
      <c r="AH1930" s="52">
        <v>0</v>
      </c>
      <c r="AI1930" s="52"/>
      <c r="AJ1930" s="52"/>
      <c r="AK1930" s="52"/>
      <c r="AL1930" s="52"/>
      <c r="AM1930" s="52"/>
      <c r="AN1930" s="52"/>
      <c r="AO1930" s="52"/>
      <c r="AP1930" s="52"/>
      <c r="AQ1930" s="52"/>
      <c r="AR1930" s="52"/>
      <c r="AS1930" s="52"/>
      <c r="AT1930" s="52"/>
      <c r="AU1930" s="52"/>
      <c r="AV1930" s="52"/>
      <c r="AW1930" s="52"/>
      <c r="AX1930" s="52"/>
      <c r="AY1930" s="52"/>
      <c r="AZ1930" s="52"/>
      <c r="BA1930" s="52"/>
      <c r="BB1930" s="52"/>
      <c r="BC1930" s="52"/>
      <c r="BD1930" s="52"/>
      <c r="BE1930" s="52"/>
      <c r="BF1930" s="52"/>
      <c r="BG1930" s="52"/>
      <c r="BH1930" s="52"/>
    </row>
    <row r="1931" spans="1:60" outlineLevel="1" x14ac:dyDescent="0.2">
      <c r="A1931" s="31"/>
      <c r="B1931" s="32"/>
      <c r="C1931" s="230" t="s">
        <v>1686</v>
      </c>
      <c r="D1931" s="33"/>
      <c r="E1931" s="34">
        <v>2393.64</v>
      </c>
      <c r="F1931" s="35"/>
      <c r="G1931" s="35"/>
      <c r="H1931" s="35"/>
      <c r="I1931" s="35"/>
      <c r="J1931" s="35"/>
      <c r="K1931" s="35"/>
      <c r="L1931" s="35"/>
      <c r="M1931" s="35"/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52"/>
      <c r="Z1931" s="52"/>
      <c r="AA1931" s="52"/>
      <c r="AB1931" s="52"/>
      <c r="AC1931" s="52"/>
      <c r="AD1931" s="52"/>
      <c r="AE1931" s="52"/>
      <c r="AF1931" s="52"/>
      <c r="AG1931" s="52" t="s">
        <v>358</v>
      </c>
      <c r="AH1931" s="52">
        <v>0</v>
      </c>
      <c r="AI1931" s="52"/>
      <c r="AJ1931" s="52"/>
      <c r="AK1931" s="52"/>
      <c r="AL1931" s="52"/>
      <c r="AM1931" s="52"/>
      <c r="AN1931" s="52"/>
      <c r="AO1931" s="52"/>
      <c r="AP1931" s="52"/>
      <c r="AQ1931" s="52"/>
      <c r="AR1931" s="52"/>
      <c r="AS1931" s="52"/>
      <c r="AT1931" s="52"/>
      <c r="AU1931" s="52"/>
      <c r="AV1931" s="52"/>
      <c r="AW1931" s="52"/>
      <c r="AX1931" s="52"/>
      <c r="AY1931" s="52"/>
      <c r="AZ1931" s="52"/>
      <c r="BA1931" s="52"/>
      <c r="BB1931" s="52"/>
      <c r="BC1931" s="52"/>
      <c r="BD1931" s="52"/>
      <c r="BE1931" s="52"/>
      <c r="BF1931" s="52"/>
      <c r="BG1931" s="52"/>
      <c r="BH1931" s="52"/>
    </row>
    <row r="1932" spans="1:60" x14ac:dyDescent="0.2">
      <c r="A1932" s="13"/>
      <c r="B1932" s="14"/>
      <c r="C1932" s="36"/>
      <c r="D1932" s="15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AE1932">
        <v>15</v>
      </c>
      <c r="AF1932">
        <v>21</v>
      </c>
    </row>
    <row r="1933" spans="1:60" x14ac:dyDescent="0.2">
      <c r="A1933" s="37"/>
      <c r="B1933" s="38" t="s">
        <v>15</v>
      </c>
      <c r="C1933" s="39"/>
      <c r="D1933" s="40"/>
      <c r="E1933" s="41"/>
      <c r="F1933" s="41"/>
      <c r="G1933" s="42">
        <f>G8+G35+G142+G156+G193+G240+G289+G703+G715+G738+G750+G752+G796+G860+G973+G980+G1008+G1059+G1482+G1711+G1753+G1830+G1838+G1884+G1915+G1928</f>
        <v>0</v>
      </c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AE1933">
        <f>SUMIF(L7:L1931,AE1932,G7:G1931)</f>
        <v>0</v>
      </c>
      <c r="AF1933">
        <f>SUMIF(L7:L1931,AF1932,G7:G1931)</f>
        <v>0</v>
      </c>
      <c r="AG1933" t="s">
        <v>346</v>
      </c>
    </row>
    <row r="1934" spans="1:60" x14ac:dyDescent="0.2">
      <c r="A1934" s="300" t="s">
        <v>1687</v>
      </c>
      <c r="B1934" s="300"/>
      <c r="C1934" s="36"/>
      <c r="D1934" s="15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</row>
    <row r="1935" spans="1:60" x14ac:dyDescent="0.2">
      <c r="A1935" s="13"/>
      <c r="B1935" s="14" t="s">
        <v>1688</v>
      </c>
      <c r="C1935" s="36" t="s">
        <v>1689</v>
      </c>
      <c r="D1935" s="15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AG1935" t="s">
        <v>1690</v>
      </c>
    </row>
    <row r="1936" spans="1:60" x14ac:dyDescent="0.2">
      <c r="A1936" s="13"/>
      <c r="B1936" s="14" t="s">
        <v>1691</v>
      </c>
      <c r="C1936" s="36" t="s">
        <v>1692</v>
      </c>
      <c r="D1936" s="15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AG1936" t="s">
        <v>1693</v>
      </c>
    </row>
    <row r="1937" spans="1:33" x14ac:dyDescent="0.2">
      <c r="A1937" s="13"/>
      <c r="B1937" s="14"/>
      <c r="C1937" s="36" t="s">
        <v>492</v>
      </c>
      <c r="D1937" s="15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AG1937" t="s">
        <v>1694</v>
      </c>
    </row>
    <row r="1938" spans="1:33" x14ac:dyDescent="0.2">
      <c r="A1938" s="13"/>
      <c r="B1938" s="14"/>
      <c r="C1938" s="36"/>
      <c r="D1938" s="15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</row>
    <row r="1939" spans="1:33" x14ac:dyDescent="0.2">
      <c r="C1939" s="43"/>
      <c r="D1939" s="7"/>
      <c r="AG1939" t="s">
        <v>347</v>
      </c>
    </row>
    <row r="1940" spans="1:33" x14ac:dyDescent="0.2">
      <c r="D1940" s="7"/>
    </row>
    <row r="1941" spans="1:33" x14ac:dyDescent="0.2">
      <c r="D1941" s="7"/>
    </row>
    <row r="1942" spans="1:33" x14ac:dyDescent="0.2">
      <c r="D1942" s="7"/>
    </row>
    <row r="1943" spans="1:33" x14ac:dyDescent="0.2">
      <c r="D1943" s="7"/>
    </row>
    <row r="1944" spans="1:33" x14ac:dyDescent="0.2">
      <c r="D1944" s="7"/>
    </row>
    <row r="1945" spans="1:33" x14ac:dyDescent="0.2">
      <c r="D1945" s="7"/>
    </row>
    <row r="1946" spans="1:33" x14ac:dyDescent="0.2">
      <c r="D1946" s="7"/>
    </row>
    <row r="1947" spans="1:33" x14ac:dyDescent="0.2">
      <c r="D1947" s="7"/>
    </row>
    <row r="1948" spans="1:33" x14ac:dyDescent="0.2">
      <c r="D1948" s="7"/>
    </row>
    <row r="1949" spans="1:33" x14ac:dyDescent="0.2">
      <c r="D1949" s="7"/>
    </row>
    <row r="1950" spans="1:33" x14ac:dyDescent="0.2">
      <c r="D1950" s="7"/>
    </row>
    <row r="1951" spans="1:33" x14ac:dyDescent="0.2">
      <c r="D1951" s="7"/>
    </row>
    <row r="1952" spans="1:33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  <row r="5001" spans="4:4" x14ac:dyDescent="0.2">
      <c r="D5001" s="7"/>
    </row>
    <row r="5002" spans="4:4" x14ac:dyDescent="0.2">
      <c r="D5002" s="7"/>
    </row>
    <row r="5003" spans="4:4" x14ac:dyDescent="0.2">
      <c r="D5003" s="7"/>
    </row>
    <row r="5004" spans="4:4" x14ac:dyDescent="0.2">
      <c r="D5004" s="7"/>
    </row>
    <row r="5005" spans="4:4" x14ac:dyDescent="0.2">
      <c r="D5005" s="7"/>
    </row>
  </sheetData>
  <mergeCells count="960">
    <mergeCell ref="C1725:G1725"/>
    <mergeCell ref="C1752:G1752"/>
    <mergeCell ref="C1829:G1829"/>
    <mergeCell ref="C1832:G1832"/>
    <mergeCell ref="C1837:G1837"/>
    <mergeCell ref="A1934:B1934"/>
    <mergeCell ref="C1700:G1700"/>
    <mergeCell ref="C1701:G1701"/>
    <mergeCell ref="C1702:G1702"/>
    <mergeCell ref="C1703:G1703"/>
    <mergeCell ref="C1704:G1704"/>
    <mergeCell ref="C1705:G1705"/>
    <mergeCell ref="C1706:G1706"/>
    <mergeCell ref="C1710:G1710"/>
    <mergeCell ref="C1713:G1713"/>
    <mergeCell ref="C1691:G1691"/>
    <mergeCell ref="C1692:G1692"/>
    <mergeCell ref="C1693:G1693"/>
    <mergeCell ref="C1694:G1694"/>
    <mergeCell ref="C1695:G1695"/>
    <mergeCell ref="C1696:G1696"/>
    <mergeCell ref="C1697:G1697"/>
    <mergeCell ref="C1698:G1698"/>
    <mergeCell ref="C1699:G1699"/>
    <mergeCell ref="C1679:G1679"/>
    <mergeCell ref="C1680:G1680"/>
    <mergeCell ref="C1681:G1681"/>
    <mergeCell ref="C1682:G1682"/>
    <mergeCell ref="C1683:G1683"/>
    <mergeCell ref="C1684:G1684"/>
    <mergeCell ref="C1685:G1685"/>
    <mergeCell ref="C1686:G1686"/>
    <mergeCell ref="C1687:G1687"/>
    <mergeCell ref="C1670:G1670"/>
    <mergeCell ref="C1671:G1671"/>
    <mergeCell ref="C1672:G1672"/>
    <mergeCell ref="C1673:G1673"/>
    <mergeCell ref="C1674:G1674"/>
    <mergeCell ref="C1675:G1675"/>
    <mergeCell ref="C1676:G1676"/>
    <mergeCell ref="C1677:G1677"/>
    <mergeCell ref="C1678:G1678"/>
    <mergeCell ref="C1661:G1661"/>
    <mergeCell ref="C1662:G1662"/>
    <mergeCell ref="C1663:G1663"/>
    <mergeCell ref="C1664:G1664"/>
    <mergeCell ref="C1665:G1665"/>
    <mergeCell ref="C1666:G1666"/>
    <mergeCell ref="C1667:G1667"/>
    <mergeCell ref="C1668:G1668"/>
    <mergeCell ref="C1669:G1669"/>
    <mergeCell ref="C1649:G1649"/>
    <mergeCell ref="C1650:G1650"/>
    <mergeCell ref="C1651:G1651"/>
    <mergeCell ref="C1652:G1652"/>
    <mergeCell ref="C1653:G1653"/>
    <mergeCell ref="C1654:G1654"/>
    <mergeCell ref="C1655:G1655"/>
    <mergeCell ref="C1656:G1656"/>
    <mergeCell ref="C1657:G1657"/>
    <mergeCell ref="C1640:G1640"/>
    <mergeCell ref="C1641:G1641"/>
    <mergeCell ref="C1642:G1642"/>
    <mergeCell ref="C1643:G1643"/>
    <mergeCell ref="C1644:G1644"/>
    <mergeCell ref="C1645:G1645"/>
    <mergeCell ref="C1646:G1646"/>
    <mergeCell ref="C1647:G1647"/>
    <mergeCell ref="C1648:G1648"/>
    <mergeCell ref="C1628:G1628"/>
    <mergeCell ref="C1629:G1629"/>
    <mergeCell ref="C1630:G1630"/>
    <mergeCell ref="C1631:G1631"/>
    <mergeCell ref="C1632:G1632"/>
    <mergeCell ref="C1633:G1633"/>
    <mergeCell ref="C1634:G1634"/>
    <mergeCell ref="C1635:G1635"/>
    <mergeCell ref="C1639:G1639"/>
    <mergeCell ref="C1619:G1619"/>
    <mergeCell ref="C1620:G1620"/>
    <mergeCell ref="C1621:G1621"/>
    <mergeCell ref="C1622:G1622"/>
    <mergeCell ref="C1623:G1623"/>
    <mergeCell ref="C1624:G1624"/>
    <mergeCell ref="C1625:G1625"/>
    <mergeCell ref="C1626:G1626"/>
    <mergeCell ref="C1627:G1627"/>
    <mergeCell ref="C1607:G1607"/>
    <mergeCell ref="C1608:G1608"/>
    <mergeCell ref="C1609:G1609"/>
    <mergeCell ref="C1610:G1610"/>
    <mergeCell ref="C1611:G1611"/>
    <mergeCell ref="C1612:G1612"/>
    <mergeCell ref="C1613:G1613"/>
    <mergeCell ref="C1617:G1617"/>
    <mergeCell ref="C1618:G1618"/>
    <mergeCell ref="C1598:G1598"/>
    <mergeCell ref="C1599:G1599"/>
    <mergeCell ref="C1600:G1600"/>
    <mergeCell ref="C1601:G1601"/>
    <mergeCell ref="C1602:G1602"/>
    <mergeCell ref="C1603:G1603"/>
    <mergeCell ref="C1604:G1604"/>
    <mergeCell ref="C1605:G1605"/>
    <mergeCell ref="C1606:G1606"/>
    <mergeCell ref="C1586:G1586"/>
    <mergeCell ref="C1587:G1587"/>
    <mergeCell ref="C1588:G1588"/>
    <mergeCell ref="C1589:G1589"/>
    <mergeCell ref="C1590:G1590"/>
    <mergeCell ref="C1591:G1591"/>
    <mergeCell ref="C1595:G1595"/>
    <mergeCell ref="C1596:G1596"/>
    <mergeCell ref="C1597:G1597"/>
    <mergeCell ref="C1577:G1577"/>
    <mergeCell ref="C1578:G1578"/>
    <mergeCell ref="C1579:G1579"/>
    <mergeCell ref="C1580:G1580"/>
    <mergeCell ref="C1581:G1581"/>
    <mergeCell ref="C1582:G1582"/>
    <mergeCell ref="C1583:G1583"/>
    <mergeCell ref="C1584:G1584"/>
    <mergeCell ref="C1585:G1585"/>
    <mergeCell ref="C1565:G1565"/>
    <mergeCell ref="C1566:G1566"/>
    <mergeCell ref="C1567:G1567"/>
    <mergeCell ref="C1568:G1568"/>
    <mergeCell ref="C1569:G1569"/>
    <mergeCell ref="C1573:G1573"/>
    <mergeCell ref="C1574:G1574"/>
    <mergeCell ref="C1575:G1575"/>
    <mergeCell ref="C1576:G1576"/>
    <mergeCell ref="C1556:G1556"/>
    <mergeCell ref="C1557:G1557"/>
    <mergeCell ref="C1558:G1558"/>
    <mergeCell ref="C1559:G1559"/>
    <mergeCell ref="C1560:G1560"/>
    <mergeCell ref="C1561:G1561"/>
    <mergeCell ref="C1562:G1562"/>
    <mergeCell ref="C1563:G1563"/>
    <mergeCell ref="C1564:G1564"/>
    <mergeCell ref="C1544:G1544"/>
    <mergeCell ref="C1545:G1545"/>
    <mergeCell ref="C1546:G1546"/>
    <mergeCell ref="C1547:G1547"/>
    <mergeCell ref="C1551:G1551"/>
    <mergeCell ref="C1552:G1552"/>
    <mergeCell ref="C1553:G1553"/>
    <mergeCell ref="C1554:G1554"/>
    <mergeCell ref="C1555:G1555"/>
    <mergeCell ref="C1535:G1535"/>
    <mergeCell ref="C1536:G1536"/>
    <mergeCell ref="C1537:G1537"/>
    <mergeCell ref="C1538:G1538"/>
    <mergeCell ref="C1539:G1539"/>
    <mergeCell ref="C1540:G1540"/>
    <mergeCell ref="C1541:G1541"/>
    <mergeCell ref="C1542:G1542"/>
    <mergeCell ref="C1543:G1543"/>
    <mergeCell ref="C1522:G1522"/>
    <mergeCell ref="C1523:G1523"/>
    <mergeCell ref="C1524:G1524"/>
    <mergeCell ref="C1529:G1529"/>
    <mergeCell ref="C1530:G1530"/>
    <mergeCell ref="C1531:G1531"/>
    <mergeCell ref="C1532:G1532"/>
    <mergeCell ref="C1533:G1533"/>
    <mergeCell ref="C1534:G1534"/>
    <mergeCell ref="C1513:G1513"/>
    <mergeCell ref="C1514:G1514"/>
    <mergeCell ref="C1515:G1515"/>
    <mergeCell ref="C1516:G1516"/>
    <mergeCell ref="C1517:G1517"/>
    <mergeCell ref="C1518:G1518"/>
    <mergeCell ref="C1519:G1519"/>
    <mergeCell ref="C1520:G1520"/>
    <mergeCell ref="C1521:G1521"/>
    <mergeCell ref="C1501:G1501"/>
    <mergeCell ref="C1502:G1502"/>
    <mergeCell ref="C1506:G1506"/>
    <mergeCell ref="C1507:G1507"/>
    <mergeCell ref="C1508:G1508"/>
    <mergeCell ref="C1509:G1509"/>
    <mergeCell ref="C1510:G1510"/>
    <mergeCell ref="C1511:G1511"/>
    <mergeCell ref="C1512:G1512"/>
    <mergeCell ref="C1492:G1492"/>
    <mergeCell ref="C1493:G1493"/>
    <mergeCell ref="C1494:G1494"/>
    <mergeCell ref="C1495:G1495"/>
    <mergeCell ref="C1496:G1496"/>
    <mergeCell ref="C1497:G1497"/>
    <mergeCell ref="C1498:G1498"/>
    <mergeCell ref="C1499:G1499"/>
    <mergeCell ref="C1500:G1500"/>
    <mergeCell ref="C1481:G1481"/>
    <mergeCell ref="C1484:G1484"/>
    <mergeCell ref="C1485:G1485"/>
    <mergeCell ref="C1486:G1486"/>
    <mergeCell ref="C1487:G1487"/>
    <mergeCell ref="C1488:G1488"/>
    <mergeCell ref="C1489:G1489"/>
    <mergeCell ref="C1490:G1490"/>
    <mergeCell ref="C1491:G1491"/>
    <mergeCell ref="C1466:G1466"/>
    <mergeCell ref="C1467:G1467"/>
    <mergeCell ref="C1468:G1468"/>
    <mergeCell ref="C1469:G1469"/>
    <mergeCell ref="C1472:G1472"/>
    <mergeCell ref="C1473:G1473"/>
    <mergeCell ref="C1474:G1474"/>
    <mergeCell ref="C1475:G1475"/>
    <mergeCell ref="C1476:G1476"/>
    <mergeCell ref="C1455:G1455"/>
    <mergeCell ref="C1456:G1456"/>
    <mergeCell ref="C1457:G1457"/>
    <mergeCell ref="C1458:G1458"/>
    <mergeCell ref="C1459:G1459"/>
    <mergeCell ref="C1460:G1460"/>
    <mergeCell ref="C1461:G1461"/>
    <mergeCell ref="C1462:G1462"/>
    <mergeCell ref="C1465:G1465"/>
    <mergeCell ref="C1442:G1442"/>
    <mergeCell ref="C1445:G1445"/>
    <mergeCell ref="C1446:G1446"/>
    <mergeCell ref="C1447:G1447"/>
    <mergeCell ref="C1448:G1448"/>
    <mergeCell ref="C1449:G1449"/>
    <mergeCell ref="C1450:G1450"/>
    <mergeCell ref="C1451:G1451"/>
    <mergeCell ref="C1452:G1452"/>
    <mergeCell ref="C1433:G1433"/>
    <mergeCell ref="C1434:G1434"/>
    <mergeCell ref="C1435:G1435"/>
    <mergeCell ref="C1436:G1436"/>
    <mergeCell ref="C1437:G1437"/>
    <mergeCell ref="C1438:G1438"/>
    <mergeCell ref="C1439:G1439"/>
    <mergeCell ref="C1440:G1440"/>
    <mergeCell ref="C1441:G1441"/>
    <mergeCell ref="C1422:G1422"/>
    <mergeCell ref="C1423:G1423"/>
    <mergeCell ref="C1424:G1424"/>
    <mergeCell ref="C1425:G1425"/>
    <mergeCell ref="C1426:G1426"/>
    <mergeCell ref="C1427:G1427"/>
    <mergeCell ref="C1428:G1428"/>
    <mergeCell ref="C1429:G1429"/>
    <mergeCell ref="C1430:G1430"/>
    <mergeCell ref="C1409:G1409"/>
    <mergeCell ref="C1410:G1410"/>
    <mergeCell ref="C1411:G1411"/>
    <mergeCell ref="C1414:G1414"/>
    <mergeCell ref="C1415:G1415"/>
    <mergeCell ref="C1416:G1416"/>
    <mergeCell ref="C1417:G1417"/>
    <mergeCell ref="C1418:G1418"/>
    <mergeCell ref="C1419:G1419"/>
    <mergeCell ref="C1394:G1394"/>
    <mergeCell ref="C1395:G1395"/>
    <mergeCell ref="C1396:G1396"/>
    <mergeCell ref="C1399:G1399"/>
    <mergeCell ref="C1400:G1400"/>
    <mergeCell ref="C1401:G1401"/>
    <mergeCell ref="C1402:G1402"/>
    <mergeCell ref="C1403:G1403"/>
    <mergeCell ref="C1404:G1404"/>
    <mergeCell ref="C1383:G1383"/>
    <mergeCell ref="C1384:G1384"/>
    <mergeCell ref="C1385:G1385"/>
    <mergeCell ref="C1388:G1388"/>
    <mergeCell ref="C1389:G1389"/>
    <mergeCell ref="C1390:G1390"/>
    <mergeCell ref="C1391:G1391"/>
    <mergeCell ref="C1392:G1392"/>
    <mergeCell ref="C1393:G1393"/>
    <mergeCell ref="C1374:G1374"/>
    <mergeCell ref="C1375:G1375"/>
    <mergeCell ref="C1376:G1376"/>
    <mergeCell ref="C1377:G1377"/>
    <mergeCell ref="C1378:G1378"/>
    <mergeCell ref="C1379:G1379"/>
    <mergeCell ref="C1380:G1380"/>
    <mergeCell ref="C1381:G1381"/>
    <mergeCell ref="C1382:G1382"/>
    <mergeCell ref="C1359:G1359"/>
    <mergeCell ref="C1360:G1360"/>
    <mergeCell ref="C1365:G1365"/>
    <mergeCell ref="C1366:G1366"/>
    <mergeCell ref="C1367:G1367"/>
    <mergeCell ref="C1368:G1368"/>
    <mergeCell ref="C1369:G1369"/>
    <mergeCell ref="C1372:G1372"/>
    <mergeCell ref="C1373:G1373"/>
    <mergeCell ref="C1348:G1348"/>
    <mergeCell ref="C1349:G1349"/>
    <mergeCell ref="C1350:G1350"/>
    <mergeCell ref="C1351:G1351"/>
    <mergeCell ref="C1352:G1352"/>
    <mergeCell ref="C1355:G1355"/>
    <mergeCell ref="C1356:G1356"/>
    <mergeCell ref="C1357:G1357"/>
    <mergeCell ref="C1358:G1358"/>
    <mergeCell ref="C1336:G1336"/>
    <mergeCell ref="C1338:G1338"/>
    <mergeCell ref="C1339:G1339"/>
    <mergeCell ref="C1340:G1340"/>
    <mergeCell ref="C1341:G1341"/>
    <mergeCell ref="C1344:G1344"/>
    <mergeCell ref="C1345:G1345"/>
    <mergeCell ref="C1346:G1346"/>
    <mergeCell ref="C1347:G1347"/>
    <mergeCell ref="C1325:G1325"/>
    <mergeCell ref="C1328:G1328"/>
    <mergeCell ref="C1329:G1329"/>
    <mergeCell ref="C1330:G1330"/>
    <mergeCell ref="C1331:G1331"/>
    <mergeCell ref="C1332:G1332"/>
    <mergeCell ref="C1333:G1333"/>
    <mergeCell ref="C1334:G1334"/>
    <mergeCell ref="C1335:G1335"/>
    <mergeCell ref="C1316:G1316"/>
    <mergeCell ref="C1317:G1317"/>
    <mergeCell ref="C1318:G1318"/>
    <mergeCell ref="C1319:G1319"/>
    <mergeCell ref="C1320:G1320"/>
    <mergeCell ref="C1321:G1321"/>
    <mergeCell ref="C1322:G1322"/>
    <mergeCell ref="C1323:G1323"/>
    <mergeCell ref="C1324:G1324"/>
    <mergeCell ref="C1305:G1305"/>
    <mergeCell ref="C1306:G1306"/>
    <mergeCell ref="C1307:G1307"/>
    <mergeCell ref="C1308:G1308"/>
    <mergeCell ref="C1309:G1309"/>
    <mergeCell ref="C1310:G1310"/>
    <mergeCell ref="C1313:G1313"/>
    <mergeCell ref="C1314:G1314"/>
    <mergeCell ref="C1315:G1315"/>
    <mergeCell ref="C1296:G1296"/>
    <mergeCell ref="C1297:G1297"/>
    <mergeCell ref="C1298:G1298"/>
    <mergeCell ref="C1299:G1299"/>
    <mergeCell ref="C1300:G1300"/>
    <mergeCell ref="C1301:G1301"/>
    <mergeCell ref="C1302:G1302"/>
    <mergeCell ref="C1303:G1303"/>
    <mergeCell ref="C1304:G1304"/>
    <mergeCell ref="C1285:G1285"/>
    <mergeCell ref="C1286:G1286"/>
    <mergeCell ref="C1287:G1287"/>
    <mergeCell ref="C1288:G1288"/>
    <mergeCell ref="C1289:G1289"/>
    <mergeCell ref="C1290:G1290"/>
    <mergeCell ref="C1291:G1291"/>
    <mergeCell ref="C1292:G1292"/>
    <mergeCell ref="C1293:G1293"/>
    <mergeCell ref="C1274:G1274"/>
    <mergeCell ref="C1275:G1275"/>
    <mergeCell ref="C1276:G1276"/>
    <mergeCell ref="C1277:G1277"/>
    <mergeCell ref="C1280:G1280"/>
    <mergeCell ref="C1281:G1281"/>
    <mergeCell ref="C1282:G1282"/>
    <mergeCell ref="C1283:G1283"/>
    <mergeCell ref="C1284:G1284"/>
    <mergeCell ref="C1263:G1263"/>
    <mergeCell ref="C1264:G1264"/>
    <mergeCell ref="C1265:G1265"/>
    <mergeCell ref="C1266:G1266"/>
    <mergeCell ref="C1267:G1267"/>
    <mergeCell ref="C1268:G1268"/>
    <mergeCell ref="C1269:G1269"/>
    <mergeCell ref="C1272:G1272"/>
    <mergeCell ref="C1273:G1273"/>
    <mergeCell ref="C1252:G1252"/>
    <mergeCell ref="C1253:G1253"/>
    <mergeCell ref="C1254:G1254"/>
    <mergeCell ref="C1255:G1255"/>
    <mergeCell ref="C1256:G1256"/>
    <mergeCell ref="C1257:G1257"/>
    <mergeCell ref="C1260:G1260"/>
    <mergeCell ref="C1261:G1261"/>
    <mergeCell ref="C1262:G1262"/>
    <mergeCell ref="C1236:G1236"/>
    <mergeCell ref="C1242:G1242"/>
    <mergeCell ref="C1243:G1243"/>
    <mergeCell ref="C1244:G1244"/>
    <mergeCell ref="C1245:G1245"/>
    <mergeCell ref="C1246:G1246"/>
    <mergeCell ref="C1247:G1247"/>
    <mergeCell ref="C1250:G1250"/>
    <mergeCell ref="C1251:G1251"/>
    <mergeCell ref="C1224:G1224"/>
    <mergeCell ref="C1225:G1225"/>
    <mergeCell ref="C1226:G1226"/>
    <mergeCell ref="C1227:G1227"/>
    <mergeCell ref="C1228:G1228"/>
    <mergeCell ref="C1232:G1232"/>
    <mergeCell ref="C1233:G1233"/>
    <mergeCell ref="C1234:G1234"/>
    <mergeCell ref="C1235:G1235"/>
    <mergeCell ref="C1209:G1209"/>
    <mergeCell ref="C1210:G1210"/>
    <mergeCell ref="C1211:G1211"/>
    <mergeCell ref="C1215:G1215"/>
    <mergeCell ref="C1216:G1216"/>
    <mergeCell ref="C1217:G1217"/>
    <mergeCell ref="C1221:G1221"/>
    <mergeCell ref="C1222:G1222"/>
    <mergeCell ref="C1223:G1223"/>
    <mergeCell ref="C1197:G1197"/>
    <mergeCell ref="C1198:G1198"/>
    <mergeCell ref="C1199:G1199"/>
    <mergeCell ref="C1200:G1200"/>
    <mergeCell ref="C1201:G1201"/>
    <mergeCell ref="C1205:G1205"/>
    <mergeCell ref="C1206:G1206"/>
    <mergeCell ref="C1207:G1207"/>
    <mergeCell ref="C1208:G1208"/>
    <mergeCell ref="C1188:G1188"/>
    <mergeCell ref="C1189:G1189"/>
    <mergeCell ref="C1190:G1190"/>
    <mergeCell ref="C1191:G1191"/>
    <mergeCell ref="C1192:G1192"/>
    <mergeCell ref="C1193:G1193"/>
    <mergeCell ref="C1194:G1194"/>
    <mergeCell ref="C1195:G1195"/>
    <mergeCell ref="C1196:G1196"/>
    <mergeCell ref="C1176:G1176"/>
    <mergeCell ref="C1177:G1177"/>
    <mergeCell ref="C1178:G1178"/>
    <mergeCell ref="C1179:G1179"/>
    <mergeCell ref="C1180:G1180"/>
    <mergeCell ref="C1184:G1184"/>
    <mergeCell ref="C1185:G1185"/>
    <mergeCell ref="C1186:G1186"/>
    <mergeCell ref="C1187:G1187"/>
    <mergeCell ref="C1167:G1167"/>
    <mergeCell ref="C1168:G1168"/>
    <mergeCell ref="C1169:G1169"/>
    <mergeCell ref="C1170:G1170"/>
    <mergeCell ref="C1171:G1171"/>
    <mergeCell ref="C1172:G1172"/>
    <mergeCell ref="C1173:G1173"/>
    <mergeCell ref="C1174:G1174"/>
    <mergeCell ref="C1175:G1175"/>
    <mergeCell ref="C1155:G1155"/>
    <mergeCell ref="C1156:G1156"/>
    <mergeCell ref="C1157:G1157"/>
    <mergeCell ref="C1158:G1158"/>
    <mergeCell ref="C1159:G1159"/>
    <mergeCell ref="C1160:G1160"/>
    <mergeCell ref="C1161:G1161"/>
    <mergeCell ref="C1162:G1162"/>
    <mergeCell ref="C1166:G1166"/>
    <mergeCell ref="C1146:G1146"/>
    <mergeCell ref="C1147:G1147"/>
    <mergeCell ref="C1148:G1148"/>
    <mergeCell ref="C1149:G1149"/>
    <mergeCell ref="C1150:G1150"/>
    <mergeCell ref="C1151:G1151"/>
    <mergeCell ref="C1152:G1152"/>
    <mergeCell ref="C1153:G1153"/>
    <mergeCell ref="C1154:G1154"/>
    <mergeCell ref="C1134:G1134"/>
    <mergeCell ref="C1135:G1135"/>
    <mergeCell ref="C1136:G1136"/>
    <mergeCell ref="C1140:G1140"/>
    <mergeCell ref="C1141:G1141"/>
    <mergeCell ref="C1142:G1142"/>
    <mergeCell ref="C1143:G1143"/>
    <mergeCell ref="C1144:G1144"/>
    <mergeCell ref="C1145:G1145"/>
    <mergeCell ref="C1125:G1125"/>
    <mergeCell ref="C1126:G1126"/>
    <mergeCell ref="C1127:G1127"/>
    <mergeCell ref="C1128:G1128"/>
    <mergeCell ref="C1129:G1129"/>
    <mergeCell ref="C1130:G1130"/>
    <mergeCell ref="C1131:G1131"/>
    <mergeCell ref="C1132:G1132"/>
    <mergeCell ref="C1133:G1133"/>
    <mergeCell ref="C1116:G1116"/>
    <mergeCell ref="C1117:G1117"/>
    <mergeCell ref="C1118:G1118"/>
    <mergeCell ref="C1119:G1119"/>
    <mergeCell ref="C1120:G1120"/>
    <mergeCell ref="C1121:G1121"/>
    <mergeCell ref="C1122:G1122"/>
    <mergeCell ref="C1123:G1123"/>
    <mergeCell ref="C1124:G1124"/>
    <mergeCell ref="C1104:G1104"/>
    <mergeCell ref="C1105:G1105"/>
    <mergeCell ref="C1106:G1106"/>
    <mergeCell ref="C1107:G1107"/>
    <mergeCell ref="C1108:G1108"/>
    <mergeCell ref="C1109:G1109"/>
    <mergeCell ref="C1110:G1110"/>
    <mergeCell ref="C1114:G1114"/>
    <mergeCell ref="C1115:G1115"/>
    <mergeCell ref="C1095:G1095"/>
    <mergeCell ref="C1096:G1096"/>
    <mergeCell ref="C1097:G1097"/>
    <mergeCell ref="C1098:G1098"/>
    <mergeCell ref="C1099:G1099"/>
    <mergeCell ref="C1100:G1100"/>
    <mergeCell ref="C1101:G1101"/>
    <mergeCell ref="C1102:G1102"/>
    <mergeCell ref="C1103:G1103"/>
    <mergeCell ref="C1083:G1083"/>
    <mergeCell ref="C1084:G1084"/>
    <mergeCell ref="C1085:G1085"/>
    <mergeCell ref="C1089:G1089"/>
    <mergeCell ref="C1090:G1090"/>
    <mergeCell ref="C1091:G1091"/>
    <mergeCell ref="C1092:G1092"/>
    <mergeCell ref="C1093:G1093"/>
    <mergeCell ref="C1094:G1094"/>
    <mergeCell ref="C1074:G1074"/>
    <mergeCell ref="C1075:G1075"/>
    <mergeCell ref="C1076:G1076"/>
    <mergeCell ref="C1077:G1077"/>
    <mergeCell ref="C1078:G1078"/>
    <mergeCell ref="C1079:G1079"/>
    <mergeCell ref="C1080:G1080"/>
    <mergeCell ref="C1081:G1081"/>
    <mergeCell ref="C1082:G1082"/>
    <mergeCell ref="C1058:G1058"/>
    <mergeCell ref="C1061:G1061"/>
    <mergeCell ref="C1067:G1067"/>
    <mergeCell ref="C1068:G1068"/>
    <mergeCell ref="C1069:G1069"/>
    <mergeCell ref="C1070:G1070"/>
    <mergeCell ref="C1071:G1071"/>
    <mergeCell ref="C1072:G1072"/>
    <mergeCell ref="C1073:G1073"/>
    <mergeCell ref="C1040:G1040"/>
    <mergeCell ref="C1041:G1041"/>
    <mergeCell ref="C1042:G1042"/>
    <mergeCell ref="C1043:G1043"/>
    <mergeCell ref="C1044:G1044"/>
    <mergeCell ref="C1045:G1045"/>
    <mergeCell ref="C1046:G1046"/>
    <mergeCell ref="C1047:G1047"/>
    <mergeCell ref="C1048:G1048"/>
    <mergeCell ref="C1025:G1025"/>
    <mergeCell ref="C1026:G1026"/>
    <mergeCell ref="C1030:G1030"/>
    <mergeCell ref="C1031:G1031"/>
    <mergeCell ref="C1032:G1032"/>
    <mergeCell ref="C1033:G1033"/>
    <mergeCell ref="C1034:G1034"/>
    <mergeCell ref="C1035:G1035"/>
    <mergeCell ref="C1036:G1036"/>
    <mergeCell ref="C1002:G1002"/>
    <mergeCell ref="C1003:G1003"/>
    <mergeCell ref="C1004:G1004"/>
    <mergeCell ref="C1007:G1007"/>
    <mergeCell ref="C1020:G1020"/>
    <mergeCell ref="C1021:G1021"/>
    <mergeCell ref="C1022:G1022"/>
    <mergeCell ref="C1023:G1023"/>
    <mergeCell ref="C1024:G1024"/>
    <mergeCell ref="C846:G846"/>
    <mergeCell ref="C859:G859"/>
    <mergeCell ref="C972:G972"/>
    <mergeCell ref="C979:G979"/>
    <mergeCell ref="C982:G982"/>
    <mergeCell ref="C986:G986"/>
    <mergeCell ref="C990:G990"/>
    <mergeCell ref="C994:G994"/>
    <mergeCell ref="C1001:G1001"/>
    <mergeCell ref="C722:G722"/>
    <mergeCell ref="C733:G733"/>
    <mergeCell ref="C736:G736"/>
    <mergeCell ref="C765:G765"/>
    <mergeCell ref="C795:G795"/>
    <mergeCell ref="C842:G842"/>
    <mergeCell ref="C843:G843"/>
    <mergeCell ref="C844:G844"/>
    <mergeCell ref="C845:G845"/>
    <mergeCell ref="C693:G693"/>
    <mergeCell ref="C694:G694"/>
    <mergeCell ref="C695:G695"/>
    <mergeCell ref="C696:G696"/>
    <mergeCell ref="C697:G697"/>
    <mergeCell ref="C698:G698"/>
    <mergeCell ref="C699:G699"/>
    <mergeCell ref="C700:G700"/>
    <mergeCell ref="C717:G717"/>
    <mergeCell ref="C684:G684"/>
    <mergeCell ref="C685:G685"/>
    <mergeCell ref="C686:G686"/>
    <mergeCell ref="C687:G687"/>
    <mergeCell ref="C688:G688"/>
    <mergeCell ref="C689:G689"/>
    <mergeCell ref="C690:G690"/>
    <mergeCell ref="C691:G691"/>
    <mergeCell ref="C692:G692"/>
    <mergeCell ref="C672:G672"/>
    <mergeCell ref="C673:G673"/>
    <mergeCell ref="C674:G674"/>
    <mergeCell ref="C675:G675"/>
    <mergeCell ref="C676:G676"/>
    <mergeCell ref="C677:G677"/>
    <mergeCell ref="C678:G678"/>
    <mergeCell ref="C679:G679"/>
    <mergeCell ref="C683:G683"/>
    <mergeCell ref="C663:G663"/>
    <mergeCell ref="C664:G664"/>
    <mergeCell ref="C665:G665"/>
    <mergeCell ref="C666:G666"/>
    <mergeCell ref="C667:G667"/>
    <mergeCell ref="C668:G668"/>
    <mergeCell ref="C669:G669"/>
    <mergeCell ref="C670:G670"/>
    <mergeCell ref="C671:G671"/>
    <mergeCell ref="C654:G654"/>
    <mergeCell ref="C655:G655"/>
    <mergeCell ref="C656:G656"/>
    <mergeCell ref="C657:G657"/>
    <mergeCell ref="C658:G658"/>
    <mergeCell ref="C659:G659"/>
    <mergeCell ref="C660:G660"/>
    <mergeCell ref="C661:G661"/>
    <mergeCell ref="C662:G662"/>
    <mergeCell ref="C642:G642"/>
    <mergeCell ref="C643:G643"/>
    <mergeCell ref="C644:G644"/>
    <mergeCell ref="C645:G645"/>
    <mergeCell ref="C646:G646"/>
    <mergeCell ref="C647:G647"/>
    <mergeCell ref="C648:G648"/>
    <mergeCell ref="C649:G649"/>
    <mergeCell ref="C653:G653"/>
    <mergeCell ref="C630:G630"/>
    <mergeCell ref="C631:G631"/>
    <mergeCell ref="C632:G632"/>
    <mergeCell ref="C633:G633"/>
    <mergeCell ref="C634:G634"/>
    <mergeCell ref="C638:G638"/>
    <mergeCell ref="C639:G639"/>
    <mergeCell ref="C640:G640"/>
    <mergeCell ref="C641:G641"/>
    <mergeCell ref="C621:G621"/>
    <mergeCell ref="C622:G622"/>
    <mergeCell ref="C623:G623"/>
    <mergeCell ref="C624:G624"/>
    <mergeCell ref="C625:G625"/>
    <mergeCell ref="C626:G626"/>
    <mergeCell ref="C627:G627"/>
    <mergeCell ref="C628:G628"/>
    <mergeCell ref="C629:G629"/>
    <mergeCell ref="C609:G609"/>
    <mergeCell ref="C610:G610"/>
    <mergeCell ref="C611:G611"/>
    <mergeCell ref="C612:G612"/>
    <mergeCell ref="C613:G613"/>
    <mergeCell ref="C614:G614"/>
    <mergeCell ref="C615:G615"/>
    <mergeCell ref="C619:G619"/>
    <mergeCell ref="C620:G620"/>
    <mergeCell ref="C597:G597"/>
    <mergeCell ref="C598:G598"/>
    <mergeCell ref="C602:G602"/>
    <mergeCell ref="C603:G603"/>
    <mergeCell ref="C604:G604"/>
    <mergeCell ref="C605:G605"/>
    <mergeCell ref="C606:G606"/>
    <mergeCell ref="C607:G607"/>
    <mergeCell ref="C608:G608"/>
    <mergeCell ref="C588:G588"/>
    <mergeCell ref="C589:G589"/>
    <mergeCell ref="C590:G590"/>
    <mergeCell ref="C591:G591"/>
    <mergeCell ref="C592:G592"/>
    <mergeCell ref="C593:G593"/>
    <mergeCell ref="C594:G594"/>
    <mergeCell ref="C595:G595"/>
    <mergeCell ref="C596:G596"/>
    <mergeCell ref="C576:G576"/>
    <mergeCell ref="C577:G577"/>
    <mergeCell ref="C578:G578"/>
    <mergeCell ref="C579:G579"/>
    <mergeCell ref="C580:G580"/>
    <mergeCell ref="C584:G584"/>
    <mergeCell ref="C585:G585"/>
    <mergeCell ref="C586:G586"/>
    <mergeCell ref="C587:G587"/>
    <mergeCell ref="C567:G567"/>
    <mergeCell ref="C568:G568"/>
    <mergeCell ref="C569:G569"/>
    <mergeCell ref="C570:G570"/>
    <mergeCell ref="C571:G571"/>
    <mergeCell ref="C572:G572"/>
    <mergeCell ref="C573:G573"/>
    <mergeCell ref="C574:G574"/>
    <mergeCell ref="C575:G575"/>
    <mergeCell ref="C555:G555"/>
    <mergeCell ref="C556:G556"/>
    <mergeCell ref="C557:G557"/>
    <mergeCell ref="C558:G558"/>
    <mergeCell ref="C562:G562"/>
    <mergeCell ref="C563:G563"/>
    <mergeCell ref="C564:G564"/>
    <mergeCell ref="C565:G565"/>
    <mergeCell ref="C566:G566"/>
    <mergeCell ref="C546:G546"/>
    <mergeCell ref="C547:G547"/>
    <mergeCell ref="C548:G548"/>
    <mergeCell ref="C549:G549"/>
    <mergeCell ref="C550:G550"/>
    <mergeCell ref="C551:G551"/>
    <mergeCell ref="C552:G552"/>
    <mergeCell ref="C553:G553"/>
    <mergeCell ref="C554:G554"/>
    <mergeCell ref="C537:G537"/>
    <mergeCell ref="C538:G538"/>
    <mergeCell ref="C539:G539"/>
    <mergeCell ref="C540:G540"/>
    <mergeCell ref="C541:G541"/>
    <mergeCell ref="C542:G542"/>
    <mergeCell ref="C543:G543"/>
    <mergeCell ref="C544:G544"/>
    <mergeCell ref="C545:G545"/>
    <mergeCell ref="C525:G525"/>
    <mergeCell ref="C526:G526"/>
    <mergeCell ref="C527:G527"/>
    <mergeCell ref="C528:G528"/>
    <mergeCell ref="C529:G529"/>
    <mergeCell ref="C530:G530"/>
    <mergeCell ref="C531:G531"/>
    <mergeCell ref="C532:G532"/>
    <mergeCell ref="C533:G533"/>
    <mergeCell ref="C516:G516"/>
    <mergeCell ref="C517:G517"/>
    <mergeCell ref="C518:G518"/>
    <mergeCell ref="C519:G519"/>
    <mergeCell ref="C520:G520"/>
    <mergeCell ref="C521:G521"/>
    <mergeCell ref="C522:G522"/>
    <mergeCell ref="C523:G523"/>
    <mergeCell ref="C524:G524"/>
    <mergeCell ref="C504:G504"/>
    <mergeCell ref="C505:G505"/>
    <mergeCell ref="C506:G506"/>
    <mergeCell ref="C507:G507"/>
    <mergeCell ref="C508:G508"/>
    <mergeCell ref="C509:G509"/>
    <mergeCell ref="C510:G510"/>
    <mergeCell ref="C514:G514"/>
    <mergeCell ref="C515:G515"/>
    <mergeCell ref="C495:G495"/>
    <mergeCell ref="C496:G496"/>
    <mergeCell ref="C497:G497"/>
    <mergeCell ref="C498:G498"/>
    <mergeCell ref="C499:G499"/>
    <mergeCell ref="C500:G500"/>
    <mergeCell ref="C501:G501"/>
    <mergeCell ref="C502:G502"/>
    <mergeCell ref="C503:G503"/>
    <mergeCell ref="C483:G483"/>
    <mergeCell ref="C484:G484"/>
    <mergeCell ref="C485:G485"/>
    <mergeCell ref="C486:G486"/>
    <mergeCell ref="C487:G487"/>
    <mergeCell ref="C488:G488"/>
    <mergeCell ref="C489:G489"/>
    <mergeCell ref="C490:G490"/>
    <mergeCell ref="C494:G494"/>
    <mergeCell ref="C471:G471"/>
    <mergeCell ref="C472:G472"/>
    <mergeCell ref="C473:G473"/>
    <mergeCell ref="C474:G474"/>
    <mergeCell ref="C475:G475"/>
    <mergeCell ref="C479:G479"/>
    <mergeCell ref="C480:G480"/>
    <mergeCell ref="C481:G481"/>
    <mergeCell ref="C482:G482"/>
    <mergeCell ref="C459:G459"/>
    <mergeCell ref="C460:G460"/>
    <mergeCell ref="C461:G461"/>
    <mergeCell ref="C462:G462"/>
    <mergeCell ref="C466:G466"/>
    <mergeCell ref="C467:G467"/>
    <mergeCell ref="C468:G468"/>
    <mergeCell ref="C469:G469"/>
    <mergeCell ref="C470:G470"/>
    <mergeCell ref="C447:G447"/>
    <mergeCell ref="C451:G451"/>
    <mergeCell ref="C452:G452"/>
    <mergeCell ref="C453:G453"/>
    <mergeCell ref="C454:G454"/>
    <mergeCell ref="C455:G455"/>
    <mergeCell ref="C456:G456"/>
    <mergeCell ref="C457:G457"/>
    <mergeCell ref="C458:G458"/>
    <mergeCell ref="C438:G438"/>
    <mergeCell ref="C439:G439"/>
    <mergeCell ref="C440:G440"/>
    <mergeCell ref="C441:G441"/>
    <mergeCell ref="C442:G442"/>
    <mergeCell ref="C443:G443"/>
    <mergeCell ref="C444:G444"/>
    <mergeCell ref="C445:G445"/>
    <mergeCell ref="C446:G446"/>
    <mergeCell ref="C426:G426"/>
    <mergeCell ref="C427:G427"/>
    <mergeCell ref="C428:G428"/>
    <mergeCell ref="C432:G432"/>
    <mergeCell ref="C433:G433"/>
    <mergeCell ref="C434:G434"/>
    <mergeCell ref="C435:G435"/>
    <mergeCell ref="C436:G436"/>
    <mergeCell ref="C437:G437"/>
    <mergeCell ref="C417:G417"/>
    <mergeCell ref="C418:G418"/>
    <mergeCell ref="C419:G419"/>
    <mergeCell ref="C420:G420"/>
    <mergeCell ref="C421:G421"/>
    <mergeCell ref="C422:G422"/>
    <mergeCell ref="C423:G423"/>
    <mergeCell ref="C424:G424"/>
    <mergeCell ref="C425:G425"/>
    <mergeCell ref="C405:G405"/>
    <mergeCell ref="C406:G406"/>
    <mergeCell ref="C407:G407"/>
    <mergeCell ref="C408:G408"/>
    <mergeCell ref="C412:G412"/>
    <mergeCell ref="C413:G413"/>
    <mergeCell ref="C414:G414"/>
    <mergeCell ref="C415:G415"/>
    <mergeCell ref="C416:G416"/>
    <mergeCell ref="C393:G393"/>
    <mergeCell ref="C397:G397"/>
    <mergeCell ref="C398:G398"/>
    <mergeCell ref="C399:G399"/>
    <mergeCell ref="C400:G400"/>
    <mergeCell ref="C401:G401"/>
    <mergeCell ref="C402:G402"/>
    <mergeCell ref="C403:G403"/>
    <mergeCell ref="C404:G404"/>
    <mergeCell ref="C384:G384"/>
    <mergeCell ref="C385:G385"/>
    <mergeCell ref="C386:G386"/>
    <mergeCell ref="C387:G387"/>
    <mergeCell ref="C388:G388"/>
    <mergeCell ref="C389:G389"/>
    <mergeCell ref="C390:G390"/>
    <mergeCell ref="C391:G391"/>
    <mergeCell ref="C392:G392"/>
    <mergeCell ref="C372:G372"/>
    <mergeCell ref="C373:G373"/>
    <mergeCell ref="C374:G374"/>
    <mergeCell ref="C375:G375"/>
    <mergeCell ref="C376:G376"/>
    <mergeCell ref="C377:G377"/>
    <mergeCell ref="C378:G378"/>
    <mergeCell ref="C379:G379"/>
    <mergeCell ref="C380:G380"/>
    <mergeCell ref="C360:G360"/>
    <mergeCell ref="C361:G361"/>
    <mergeCell ref="C362:G362"/>
    <mergeCell ref="C363:G363"/>
    <mergeCell ref="C364:G364"/>
    <mergeCell ref="C365:G365"/>
    <mergeCell ref="C366:G366"/>
    <mergeCell ref="C367:G367"/>
    <mergeCell ref="C371:G371"/>
    <mergeCell ref="C348:G348"/>
    <mergeCell ref="C349:G349"/>
    <mergeCell ref="C350:G350"/>
    <mergeCell ref="C351:G351"/>
    <mergeCell ref="C352:G352"/>
    <mergeCell ref="C353:G353"/>
    <mergeCell ref="C354:G354"/>
    <mergeCell ref="C355:G355"/>
    <mergeCell ref="C356:G356"/>
    <mergeCell ref="C336:G336"/>
    <mergeCell ref="C337:G337"/>
    <mergeCell ref="C338:G338"/>
    <mergeCell ref="C339:G339"/>
    <mergeCell ref="C340:G340"/>
    <mergeCell ref="C344:G344"/>
    <mergeCell ref="C345:G345"/>
    <mergeCell ref="C346:G346"/>
    <mergeCell ref="C347:G347"/>
    <mergeCell ref="C324:G324"/>
    <mergeCell ref="C325:G325"/>
    <mergeCell ref="C326:G326"/>
    <mergeCell ref="C327:G327"/>
    <mergeCell ref="C331:G331"/>
    <mergeCell ref="C332:G332"/>
    <mergeCell ref="C333:G333"/>
    <mergeCell ref="C334:G334"/>
    <mergeCell ref="C335:G335"/>
    <mergeCell ref="C312:G312"/>
    <mergeCell ref="C313:G313"/>
    <mergeCell ref="C317:G317"/>
    <mergeCell ref="C318:G318"/>
    <mergeCell ref="C319:G319"/>
    <mergeCell ref="C320:G320"/>
    <mergeCell ref="C321:G321"/>
    <mergeCell ref="C322:G322"/>
    <mergeCell ref="C323:G323"/>
    <mergeCell ref="C300:G300"/>
    <mergeCell ref="C304:G304"/>
    <mergeCell ref="C305:G305"/>
    <mergeCell ref="C306:G306"/>
    <mergeCell ref="C307:G307"/>
    <mergeCell ref="C308:G308"/>
    <mergeCell ref="C309:G309"/>
    <mergeCell ref="C310:G310"/>
    <mergeCell ref="C311:G311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299:G299"/>
    <mergeCell ref="C219:G219"/>
    <mergeCell ref="C220:G220"/>
    <mergeCell ref="C225:G225"/>
    <mergeCell ref="C226:G226"/>
    <mergeCell ref="C231:G231"/>
    <mergeCell ref="C232:G232"/>
    <mergeCell ref="C242:G242"/>
    <mergeCell ref="C271:G271"/>
    <mergeCell ref="C276:G276"/>
    <mergeCell ref="C124:G124"/>
    <mergeCell ref="C130:G130"/>
    <mergeCell ref="C144:G144"/>
    <mergeCell ref="C158:G158"/>
    <mergeCell ref="C184:G184"/>
    <mergeCell ref="C195:G195"/>
    <mergeCell ref="C202:G202"/>
    <mergeCell ref="C209:G209"/>
    <mergeCell ref="C210:G210"/>
    <mergeCell ref="C37:G37"/>
    <mergeCell ref="C59:G59"/>
    <mergeCell ref="C67:G67"/>
    <mergeCell ref="C87:G87"/>
    <mergeCell ref="C91:G91"/>
    <mergeCell ref="C98:G98"/>
    <mergeCell ref="C106:G106"/>
    <mergeCell ref="C110:G110"/>
    <mergeCell ref="C117:G117"/>
    <mergeCell ref="A1:G1"/>
    <mergeCell ref="C2:G2"/>
    <mergeCell ref="C3:G3"/>
    <mergeCell ref="C4:G4"/>
    <mergeCell ref="C10:G10"/>
    <mergeCell ref="C15:G15"/>
    <mergeCell ref="C22:G22"/>
    <mergeCell ref="C29:G29"/>
    <mergeCell ref="C32:G32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51</v>
      </c>
      <c r="C4" s="285" t="s">
        <v>52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169</v>
      </c>
      <c r="C8" s="20" t="s">
        <v>52</v>
      </c>
      <c r="D8" s="21"/>
      <c r="E8" s="22"/>
      <c r="F8" s="23"/>
      <c r="G8" s="23">
        <f>SUMIF(AG9:AG187,"&lt;&gt;NOR",G9:G187)</f>
        <v>0</v>
      </c>
      <c r="H8" s="23"/>
      <c r="I8" s="23">
        <f>SUM(I9:I187)</f>
        <v>0</v>
      </c>
      <c r="J8" s="23"/>
      <c r="K8" s="23">
        <f>SUM(K9:K187)</f>
        <v>0</v>
      </c>
      <c r="L8" s="23"/>
      <c r="M8" s="23">
        <f>SUM(M9:M187)</f>
        <v>0</v>
      </c>
      <c r="N8" s="23"/>
      <c r="O8" s="23">
        <f>SUM(O9:O187)</f>
        <v>0</v>
      </c>
      <c r="P8" s="23"/>
      <c r="Q8" s="23">
        <f>SUM(Q9:Q187)</f>
        <v>0</v>
      </c>
      <c r="R8" s="23"/>
      <c r="S8" s="23"/>
      <c r="T8" s="46"/>
      <c r="U8" s="47"/>
      <c r="V8" s="47">
        <f>SUM(V9:V187)</f>
        <v>0</v>
      </c>
      <c r="W8" s="47"/>
      <c r="X8" s="46"/>
      <c r="AG8" t="s">
        <v>325</v>
      </c>
    </row>
    <row r="9" spans="1:60" outlineLevel="1" x14ac:dyDescent="0.2">
      <c r="A9" s="24">
        <v>1</v>
      </c>
      <c r="B9" s="25" t="s">
        <v>1695</v>
      </c>
      <c r="C9" s="26" t="s">
        <v>1696</v>
      </c>
      <c r="D9" s="27" t="s">
        <v>640</v>
      </c>
      <c r="E9" s="28">
        <v>5</v>
      </c>
      <c r="F9" s="29"/>
      <c r="G9" s="30">
        <f>ROUND(E9*F9,2)</f>
        <v>0</v>
      </c>
      <c r="H9" s="29"/>
      <c r="I9" s="30">
        <f>ROUND(E9*H9,2)</f>
        <v>0</v>
      </c>
      <c r="J9" s="29"/>
      <c r="K9" s="30">
        <f>ROUND(E9*J9,2)</f>
        <v>0</v>
      </c>
      <c r="L9" s="30">
        <v>21</v>
      </c>
      <c r="M9" s="30">
        <f>G9*(1+L9/100)</f>
        <v>0</v>
      </c>
      <c r="N9" s="30">
        <v>0</v>
      </c>
      <c r="O9" s="30">
        <f>ROUND(E9*N9,2)</f>
        <v>0</v>
      </c>
      <c r="P9" s="30">
        <v>0</v>
      </c>
      <c r="Q9" s="30">
        <f>ROUND(E9*P9,2)</f>
        <v>0</v>
      </c>
      <c r="R9" s="30"/>
      <c r="S9" s="30" t="s">
        <v>587</v>
      </c>
      <c r="T9" s="49" t="s">
        <v>330</v>
      </c>
      <c r="U9" s="35">
        <v>0</v>
      </c>
      <c r="V9" s="35">
        <f>ROUND(E9*U9,2)</f>
        <v>0</v>
      </c>
      <c r="W9" s="35"/>
      <c r="X9" s="50"/>
      <c r="Y9" s="52"/>
      <c r="Z9" s="52"/>
      <c r="AA9" s="52"/>
      <c r="AB9" s="52"/>
      <c r="AC9" s="52"/>
      <c r="AD9" s="52"/>
      <c r="AE9" s="52"/>
      <c r="AF9" s="52"/>
      <c r="AG9" s="52" t="s">
        <v>1697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31"/>
      <c r="B10" s="32"/>
      <c r="C10" s="230" t="s">
        <v>1698</v>
      </c>
      <c r="D10" s="33"/>
      <c r="E10" s="34">
        <v>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52"/>
      <c r="Z10" s="52"/>
      <c r="AA10" s="52"/>
      <c r="AB10" s="52"/>
      <c r="AC10" s="52"/>
      <c r="AD10" s="52"/>
      <c r="AE10" s="52"/>
      <c r="AF10" s="52"/>
      <c r="AG10" s="52" t="s">
        <v>358</v>
      </c>
      <c r="AH10" s="52">
        <v>0</v>
      </c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31"/>
      <c r="B11" s="32"/>
      <c r="C11" s="230" t="s">
        <v>1699</v>
      </c>
      <c r="D11" s="33"/>
      <c r="E11" s="34">
        <v>2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52"/>
      <c r="Z11" s="52"/>
      <c r="AA11" s="52"/>
      <c r="AB11" s="52"/>
      <c r="AC11" s="52"/>
      <c r="AD11" s="52"/>
      <c r="AE11" s="52"/>
      <c r="AF11" s="52"/>
      <c r="AG11" s="52" t="s">
        <v>358</v>
      </c>
      <c r="AH11" s="52">
        <v>0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31"/>
      <c r="B12" s="32"/>
      <c r="C12" s="230" t="s">
        <v>1700</v>
      </c>
      <c r="D12" s="33"/>
      <c r="E12" s="34">
        <v>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52"/>
      <c r="Z12" s="52"/>
      <c r="AA12" s="52"/>
      <c r="AB12" s="52"/>
      <c r="AC12" s="52"/>
      <c r="AD12" s="52"/>
      <c r="AE12" s="52"/>
      <c r="AF12" s="52"/>
      <c r="AG12" s="52" t="s">
        <v>358</v>
      </c>
      <c r="AH12" s="52">
        <v>0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24">
        <v>2</v>
      </c>
      <c r="B13" s="25" t="s">
        <v>1701</v>
      </c>
      <c r="C13" s="26" t="s">
        <v>1702</v>
      </c>
      <c r="D13" s="27" t="s">
        <v>640</v>
      </c>
      <c r="E13" s="28">
        <v>13</v>
      </c>
      <c r="F13" s="29"/>
      <c r="G13" s="30">
        <f>ROUND(E13*F13,2)</f>
        <v>0</v>
      </c>
      <c r="H13" s="29"/>
      <c r="I13" s="30">
        <f>ROUND(E13*H13,2)</f>
        <v>0</v>
      </c>
      <c r="J13" s="29"/>
      <c r="K13" s="30">
        <f>ROUND(E13*J13,2)</f>
        <v>0</v>
      </c>
      <c r="L13" s="30">
        <v>21</v>
      </c>
      <c r="M13" s="30">
        <f>G13*(1+L13/100)</f>
        <v>0</v>
      </c>
      <c r="N13" s="30">
        <v>0</v>
      </c>
      <c r="O13" s="30">
        <f>ROUND(E13*N13,2)</f>
        <v>0</v>
      </c>
      <c r="P13" s="30">
        <v>0</v>
      </c>
      <c r="Q13" s="30">
        <f>ROUND(E13*P13,2)</f>
        <v>0</v>
      </c>
      <c r="R13" s="30"/>
      <c r="S13" s="30" t="s">
        <v>587</v>
      </c>
      <c r="T13" s="49" t="s">
        <v>330</v>
      </c>
      <c r="U13" s="35">
        <v>0</v>
      </c>
      <c r="V13" s="35">
        <f>ROUND(E13*U13,2)</f>
        <v>0</v>
      </c>
      <c r="W13" s="35"/>
      <c r="X13" s="50"/>
      <c r="Y13" s="52"/>
      <c r="Z13" s="52"/>
      <c r="AA13" s="52"/>
      <c r="AB13" s="52"/>
      <c r="AC13" s="52"/>
      <c r="AD13" s="52"/>
      <c r="AE13" s="52"/>
      <c r="AF13" s="52"/>
      <c r="AG13" s="52" t="s">
        <v>1697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31"/>
      <c r="B14" s="32"/>
      <c r="C14" s="230" t="s">
        <v>1703</v>
      </c>
      <c r="D14" s="33"/>
      <c r="E14" s="34"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52"/>
      <c r="Z14" s="52"/>
      <c r="AA14" s="52"/>
      <c r="AB14" s="52"/>
      <c r="AC14" s="52"/>
      <c r="AD14" s="52"/>
      <c r="AE14" s="52"/>
      <c r="AF14" s="52"/>
      <c r="AG14" s="52" t="s">
        <v>358</v>
      </c>
      <c r="AH14" s="52">
        <v>0</v>
      </c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31"/>
      <c r="B15" s="32"/>
      <c r="C15" s="230" t="s">
        <v>1704</v>
      </c>
      <c r="D15" s="33"/>
      <c r="E15" s="34"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52"/>
      <c r="Z15" s="52"/>
      <c r="AA15" s="52"/>
      <c r="AB15" s="52"/>
      <c r="AC15" s="52"/>
      <c r="AD15" s="52"/>
      <c r="AE15" s="52"/>
      <c r="AF15" s="52"/>
      <c r="AG15" s="52" t="s">
        <v>358</v>
      </c>
      <c r="AH15" s="52">
        <v>0</v>
      </c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31"/>
      <c r="B16" s="32"/>
      <c r="C16" s="230" t="s">
        <v>1705</v>
      </c>
      <c r="D16" s="33"/>
      <c r="E16" s="34">
        <v>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52"/>
      <c r="Z16" s="52"/>
      <c r="AA16" s="52"/>
      <c r="AB16" s="52"/>
      <c r="AC16" s="52"/>
      <c r="AD16" s="52"/>
      <c r="AE16" s="52"/>
      <c r="AF16" s="52"/>
      <c r="AG16" s="52" t="s">
        <v>358</v>
      </c>
      <c r="AH16" s="52">
        <v>0</v>
      </c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31"/>
      <c r="B17" s="32"/>
      <c r="C17" s="230" t="s">
        <v>1706</v>
      </c>
      <c r="D17" s="33"/>
      <c r="E17" s="34">
        <v>1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52"/>
      <c r="Z17" s="52"/>
      <c r="AA17" s="52"/>
      <c r="AB17" s="52"/>
      <c r="AC17" s="52"/>
      <c r="AD17" s="52"/>
      <c r="AE17" s="52"/>
      <c r="AF17" s="52"/>
      <c r="AG17" s="52" t="s">
        <v>358</v>
      </c>
      <c r="AH17" s="52">
        <v>0</v>
      </c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31"/>
      <c r="B18" s="32"/>
      <c r="C18" s="230" t="s">
        <v>1707</v>
      </c>
      <c r="D18" s="33"/>
      <c r="E18" s="34">
        <v>1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52"/>
      <c r="Z18" s="52"/>
      <c r="AA18" s="52"/>
      <c r="AB18" s="52"/>
      <c r="AC18" s="52"/>
      <c r="AD18" s="52"/>
      <c r="AE18" s="52"/>
      <c r="AF18" s="52"/>
      <c r="AG18" s="52" t="s">
        <v>358</v>
      </c>
      <c r="AH18" s="52">
        <v>0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31"/>
      <c r="B19" s="32"/>
      <c r="C19" s="230" t="s">
        <v>1708</v>
      </c>
      <c r="D19" s="33"/>
      <c r="E19" s="34"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52"/>
      <c r="Z19" s="52"/>
      <c r="AA19" s="52"/>
      <c r="AB19" s="52"/>
      <c r="AC19" s="52"/>
      <c r="AD19" s="52"/>
      <c r="AE19" s="52"/>
      <c r="AF19" s="52"/>
      <c r="AG19" s="52" t="s">
        <v>358</v>
      </c>
      <c r="AH19" s="52">
        <v>0</v>
      </c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31"/>
      <c r="B20" s="32"/>
      <c r="C20" s="230" t="s">
        <v>1709</v>
      </c>
      <c r="D20" s="33"/>
      <c r="E20" s="34"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52"/>
      <c r="Z20" s="52"/>
      <c r="AA20" s="52"/>
      <c r="AB20" s="52"/>
      <c r="AC20" s="52"/>
      <c r="AD20" s="52"/>
      <c r="AE20" s="52"/>
      <c r="AF20" s="52"/>
      <c r="AG20" s="52" t="s">
        <v>358</v>
      </c>
      <c r="AH20" s="52">
        <v>0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31"/>
      <c r="B21" s="32"/>
      <c r="C21" s="230" t="s">
        <v>1710</v>
      </c>
      <c r="D21" s="33"/>
      <c r="E21" s="34">
        <v>1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52"/>
      <c r="Z21" s="52"/>
      <c r="AA21" s="52"/>
      <c r="AB21" s="52"/>
      <c r="AC21" s="52"/>
      <c r="AD21" s="52"/>
      <c r="AE21" s="52"/>
      <c r="AF21" s="52"/>
      <c r="AG21" s="52" t="s">
        <v>358</v>
      </c>
      <c r="AH21" s="52">
        <v>0</v>
      </c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31"/>
      <c r="B22" s="32"/>
      <c r="C22" s="230" t="s">
        <v>1699</v>
      </c>
      <c r="D22" s="33"/>
      <c r="E22" s="34">
        <v>2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52"/>
      <c r="Z22" s="52"/>
      <c r="AA22" s="52"/>
      <c r="AB22" s="52"/>
      <c r="AC22" s="52"/>
      <c r="AD22" s="52"/>
      <c r="AE22" s="52"/>
      <c r="AF22" s="52"/>
      <c r="AG22" s="52" t="s">
        <v>358</v>
      </c>
      <c r="AH22" s="52">
        <v>0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31"/>
      <c r="B23" s="32"/>
      <c r="C23" s="230" t="s">
        <v>1711</v>
      </c>
      <c r="D23" s="33"/>
      <c r="E23" s="34"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52"/>
      <c r="Z23" s="52"/>
      <c r="AA23" s="52"/>
      <c r="AB23" s="52"/>
      <c r="AC23" s="52"/>
      <c r="AD23" s="52"/>
      <c r="AE23" s="52"/>
      <c r="AF23" s="52"/>
      <c r="AG23" s="52" t="s">
        <v>358</v>
      </c>
      <c r="AH23" s="52">
        <v>0</v>
      </c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31"/>
      <c r="B24" s="32"/>
      <c r="C24" s="230" t="s">
        <v>1700</v>
      </c>
      <c r="D24" s="33"/>
      <c r="E24" s="34">
        <v>1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52"/>
      <c r="Z24" s="52"/>
      <c r="AA24" s="52"/>
      <c r="AB24" s="52"/>
      <c r="AC24" s="52"/>
      <c r="AD24" s="52"/>
      <c r="AE24" s="52"/>
      <c r="AF24" s="52"/>
      <c r="AG24" s="52" t="s">
        <v>358</v>
      </c>
      <c r="AH24" s="52">
        <v>0</v>
      </c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24">
        <v>3</v>
      </c>
      <c r="B25" s="25" t="s">
        <v>1712</v>
      </c>
      <c r="C25" s="26" t="s">
        <v>1713</v>
      </c>
      <c r="D25" s="27" t="s">
        <v>640</v>
      </c>
      <c r="E25" s="28">
        <v>4</v>
      </c>
      <c r="F25" s="29"/>
      <c r="G25" s="30">
        <f>ROUND(E25*F25,2)</f>
        <v>0</v>
      </c>
      <c r="H25" s="29"/>
      <c r="I25" s="30">
        <f>ROUND(E25*H25,2)</f>
        <v>0</v>
      </c>
      <c r="J25" s="29"/>
      <c r="K25" s="30">
        <f>ROUND(E25*J25,2)</f>
        <v>0</v>
      </c>
      <c r="L25" s="30">
        <v>21</v>
      </c>
      <c r="M25" s="30">
        <f>G25*(1+L25/100)</f>
        <v>0</v>
      </c>
      <c r="N25" s="30">
        <v>0</v>
      </c>
      <c r="O25" s="30">
        <f>ROUND(E25*N25,2)</f>
        <v>0</v>
      </c>
      <c r="P25" s="30">
        <v>0</v>
      </c>
      <c r="Q25" s="30">
        <f>ROUND(E25*P25,2)</f>
        <v>0</v>
      </c>
      <c r="R25" s="30"/>
      <c r="S25" s="30" t="s">
        <v>587</v>
      </c>
      <c r="T25" s="49" t="s">
        <v>330</v>
      </c>
      <c r="U25" s="35">
        <v>0</v>
      </c>
      <c r="V25" s="35">
        <f>ROUND(E25*U25,2)</f>
        <v>0</v>
      </c>
      <c r="W25" s="35"/>
      <c r="X25" s="50"/>
      <c r="Y25" s="52"/>
      <c r="Z25" s="52"/>
      <c r="AA25" s="52"/>
      <c r="AB25" s="52"/>
      <c r="AC25" s="52"/>
      <c r="AD25" s="52"/>
      <c r="AE25" s="52"/>
      <c r="AF25" s="52"/>
      <c r="AG25" s="52" t="s">
        <v>1697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31"/>
      <c r="B26" s="32"/>
      <c r="C26" s="230" t="s">
        <v>1706</v>
      </c>
      <c r="D26" s="33"/>
      <c r="E26" s="34"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52"/>
      <c r="Z26" s="52"/>
      <c r="AA26" s="52"/>
      <c r="AB26" s="52"/>
      <c r="AC26" s="52"/>
      <c r="AD26" s="52"/>
      <c r="AE26" s="52"/>
      <c r="AF26" s="52"/>
      <c r="AG26" s="52" t="s">
        <v>358</v>
      </c>
      <c r="AH26" s="52">
        <v>0</v>
      </c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31"/>
      <c r="B27" s="32"/>
      <c r="C27" s="230" t="s">
        <v>1707</v>
      </c>
      <c r="D27" s="33"/>
      <c r="E27" s="34">
        <v>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52"/>
      <c r="Z27" s="52"/>
      <c r="AA27" s="52"/>
      <c r="AB27" s="52"/>
      <c r="AC27" s="52"/>
      <c r="AD27" s="52"/>
      <c r="AE27" s="52"/>
      <c r="AF27" s="52"/>
      <c r="AG27" s="52" t="s">
        <v>358</v>
      </c>
      <c r="AH27" s="52">
        <v>0</v>
      </c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31"/>
      <c r="B28" s="32"/>
      <c r="C28" s="230" t="s">
        <v>1714</v>
      </c>
      <c r="D28" s="33"/>
      <c r="E28" s="34"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52"/>
      <c r="Z28" s="52"/>
      <c r="AA28" s="52"/>
      <c r="AB28" s="52"/>
      <c r="AC28" s="52"/>
      <c r="AD28" s="52"/>
      <c r="AE28" s="52"/>
      <c r="AF28" s="52"/>
      <c r="AG28" s="52" t="s">
        <v>358</v>
      </c>
      <c r="AH28" s="52">
        <v>0</v>
      </c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31"/>
      <c r="B29" s="32"/>
      <c r="C29" s="230" t="s">
        <v>1715</v>
      </c>
      <c r="D29" s="33"/>
      <c r="E29" s="34">
        <v>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52"/>
      <c r="Z29" s="52"/>
      <c r="AA29" s="52"/>
      <c r="AB29" s="52"/>
      <c r="AC29" s="52"/>
      <c r="AD29" s="52"/>
      <c r="AE29" s="52"/>
      <c r="AF29" s="52"/>
      <c r="AG29" s="52" t="s">
        <v>358</v>
      </c>
      <c r="AH29" s="52">
        <v>0</v>
      </c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72">
        <v>4</v>
      </c>
      <c r="B30" s="73" t="s">
        <v>1716</v>
      </c>
      <c r="C30" s="74" t="s">
        <v>1717</v>
      </c>
      <c r="D30" s="27" t="s">
        <v>640</v>
      </c>
      <c r="E30" s="28">
        <v>2</v>
      </c>
      <c r="F30" s="29"/>
      <c r="G30" s="30">
        <f>ROUND(E30*F30,2)</f>
        <v>0</v>
      </c>
      <c r="H30" s="29"/>
      <c r="I30" s="30">
        <f>ROUND(E30*H30,2)</f>
        <v>0</v>
      </c>
      <c r="J30" s="29"/>
      <c r="K30" s="30">
        <f>ROUND(E30*J30,2)</f>
        <v>0</v>
      </c>
      <c r="L30" s="30">
        <v>21</v>
      </c>
      <c r="M30" s="30">
        <f>G30*(1+L30/100)</f>
        <v>0</v>
      </c>
      <c r="N30" s="30">
        <v>0</v>
      </c>
      <c r="O30" s="30">
        <f>ROUND(E30*N30,2)</f>
        <v>0</v>
      </c>
      <c r="P30" s="30">
        <v>0</v>
      </c>
      <c r="Q30" s="30">
        <f>ROUND(E30*P30,2)</f>
        <v>0</v>
      </c>
      <c r="R30" s="30"/>
      <c r="S30" s="30" t="s">
        <v>587</v>
      </c>
      <c r="T30" s="49" t="s">
        <v>330</v>
      </c>
      <c r="U30" s="35">
        <v>0</v>
      </c>
      <c r="V30" s="35">
        <f>ROUND(E30*U30,2)</f>
        <v>0</v>
      </c>
      <c r="W30" s="35"/>
      <c r="X30" s="49"/>
      <c r="Y30" s="52"/>
      <c r="Z30" s="52"/>
      <c r="AA30" s="52"/>
      <c r="AB30" s="52"/>
      <c r="AC30" s="52"/>
      <c r="AD30" s="52"/>
      <c r="AE30" s="52"/>
      <c r="AF30" s="52"/>
      <c r="AG30" s="52" t="s">
        <v>1697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31"/>
      <c r="B31" s="32"/>
      <c r="C31" s="230" t="s">
        <v>1718</v>
      </c>
      <c r="D31" s="33"/>
      <c r="E31" s="34">
        <v>2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52"/>
      <c r="Z31" s="52"/>
      <c r="AA31" s="52"/>
      <c r="AB31" s="52"/>
      <c r="AC31" s="52"/>
      <c r="AD31" s="52"/>
      <c r="AE31" s="52"/>
      <c r="AF31" s="52"/>
      <c r="AG31" s="52" t="s">
        <v>358</v>
      </c>
      <c r="AH31" s="52">
        <v>0</v>
      </c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24">
        <v>5</v>
      </c>
      <c r="B32" s="25" t="s">
        <v>1719</v>
      </c>
      <c r="C32" s="26" t="s">
        <v>1720</v>
      </c>
      <c r="D32" s="27" t="s">
        <v>640</v>
      </c>
      <c r="E32" s="28">
        <v>1</v>
      </c>
      <c r="F32" s="29"/>
      <c r="G32" s="30">
        <f>ROUND(E32*F32,2)</f>
        <v>0</v>
      </c>
      <c r="H32" s="29"/>
      <c r="I32" s="30">
        <f>ROUND(E32*H32,2)</f>
        <v>0</v>
      </c>
      <c r="J32" s="29"/>
      <c r="K32" s="30">
        <f>ROUND(E32*J32,2)</f>
        <v>0</v>
      </c>
      <c r="L32" s="30">
        <v>21</v>
      </c>
      <c r="M32" s="30">
        <f>G32*(1+L32/100)</f>
        <v>0</v>
      </c>
      <c r="N32" s="30">
        <v>0</v>
      </c>
      <c r="O32" s="30">
        <f>ROUND(E32*N32,2)</f>
        <v>0</v>
      </c>
      <c r="P32" s="30">
        <v>0</v>
      </c>
      <c r="Q32" s="30">
        <f>ROUND(E32*P32,2)</f>
        <v>0</v>
      </c>
      <c r="R32" s="30"/>
      <c r="S32" s="30" t="s">
        <v>587</v>
      </c>
      <c r="T32" s="49" t="s">
        <v>330</v>
      </c>
      <c r="U32" s="35">
        <v>0</v>
      </c>
      <c r="V32" s="35">
        <f>ROUND(E32*U32,2)</f>
        <v>0</v>
      </c>
      <c r="W32" s="35"/>
      <c r="X32" s="50"/>
      <c r="Y32" s="52"/>
      <c r="Z32" s="52"/>
      <c r="AA32" s="52"/>
      <c r="AB32" s="52"/>
      <c r="AC32" s="52"/>
      <c r="AD32" s="52"/>
      <c r="AE32" s="52"/>
      <c r="AF32" s="52"/>
      <c r="AG32" s="52" t="s">
        <v>1697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31"/>
      <c r="B33" s="32"/>
      <c r="C33" s="230" t="s">
        <v>1721</v>
      </c>
      <c r="D33" s="33"/>
      <c r="E33" s="34">
        <v>1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52"/>
      <c r="Z33" s="52"/>
      <c r="AA33" s="52"/>
      <c r="AB33" s="52"/>
      <c r="AC33" s="52"/>
      <c r="AD33" s="52"/>
      <c r="AE33" s="52"/>
      <c r="AF33" s="52"/>
      <c r="AG33" s="52" t="s">
        <v>358</v>
      </c>
      <c r="AH33" s="52">
        <v>0</v>
      </c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24">
        <v>6</v>
      </c>
      <c r="B34" s="25" t="s">
        <v>1722</v>
      </c>
      <c r="C34" s="26" t="s">
        <v>1723</v>
      </c>
      <c r="D34" s="27" t="s">
        <v>640</v>
      </c>
      <c r="E34" s="28">
        <v>1</v>
      </c>
      <c r="F34" s="29"/>
      <c r="G34" s="30">
        <f>ROUND(E34*F34,2)</f>
        <v>0</v>
      </c>
      <c r="H34" s="29"/>
      <c r="I34" s="30">
        <f>ROUND(E34*H34,2)</f>
        <v>0</v>
      </c>
      <c r="J34" s="29"/>
      <c r="K34" s="30">
        <f>ROUND(E34*J34,2)</f>
        <v>0</v>
      </c>
      <c r="L34" s="30">
        <v>21</v>
      </c>
      <c r="M34" s="30">
        <f>G34*(1+L34/100)</f>
        <v>0</v>
      </c>
      <c r="N34" s="30">
        <v>0</v>
      </c>
      <c r="O34" s="30">
        <f>ROUND(E34*N34,2)</f>
        <v>0</v>
      </c>
      <c r="P34" s="30">
        <v>0</v>
      </c>
      <c r="Q34" s="30">
        <f>ROUND(E34*P34,2)</f>
        <v>0</v>
      </c>
      <c r="R34" s="30"/>
      <c r="S34" s="30" t="s">
        <v>587</v>
      </c>
      <c r="T34" s="49" t="s">
        <v>330</v>
      </c>
      <c r="U34" s="35">
        <v>0</v>
      </c>
      <c r="V34" s="35">
        <f>ROUND(E34*U34,2)</f>
        <v>0</v>
      </c>
      <c r="W34" s="35"/>
      <c r="X34" s="50"/>
      <c r="Y34" s="52"/>
      <c r="Z34" s="52"/>
      <c r="AA34" s="52"/>
      <c r="AB34" s="52"/>
      <c r="AC34" s="52"/>
      <c r="AD34" s="52"/>
      <c r="AE34" s="52"/>
      <c r="AF34" s="52"/>
      <c r="AG34" s="52" t="s">
        <v>1697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31"/>
      <c r="B35" s="32"/>
      <c r="C35" s="230" t="s">
        <v>1721</v>
      </c>
      <c r="D35" s="33"/>
      <c r="E35" s="34">
        <v>1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52"/>
      <c r="Z35" s="52"/>
      <c r="AA35" s="52"/>
      <c r="AB35" s="52"/>
      <c r="AC35" s="52"/>
      <c r="AD35" s="52"/>
      <c r="AE35" s="52"/>
      <c r="AF35" s="52"/>
      <c r="AG35" s="52" t="s">
        <v>358</v>
      </c>
      <c r="AH35" s="52">
        <v>0</v>
      </c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24">
        <v>7</v>
      </c>
      <c r="B36" s="25" t="s">
        <v>1724</v>
      </c>
      <c r="C36" s="26" t="s">
        <v>1725</v>
      </c>
      <c r="D36" s="27" t="s">
        <v>640</v>
      </c>
      <c r="E36" s="28">
        <v>2</v>
      </c>
      <c r="F36" s="29"/>
      <c r="G36" s="30">
        <f>ROUND(E36*F36,2)</f>
        <v>0</v>
      </c>
      <c r="H36" s="29"/>
      <c r="I36" s="30">
        <f>ROUND(E36*H36,2)</f>
        <v>0</v>
      </c>
      <c r="J36" s="29"/>
      <c r="K36" s="30">
        <f>ROUND(E36*J36,2)</f>
        <v>0</v>
      </c>
      <c r="L36" s="30">
        <v>21</v>
      </c>
      <c r="M36" s="30">
        <f>G36*(1+L36/100)</f>
        <v>0</v>
      </c>
      <c r="N36" s="30">
        <v>0</v>
      </c>
      <c r="O36" s="30">
        <f>ROUND(E36*N36,2)</f>
        <v>0</v>
      </c>
      <c r="P36" s="30">
        <v>0</v>
      </c>
      <c r="Q36" s="30">
        <f>ROUND(E36*P36,2)</f>
        <v>0</v>
      </c>
      <c r="R36" s="30"/>
      <c r="S36" s="30" t="s">
        <v>587</v>
      </c>
      <c r="T36" s="49" t="s">
        <v>330</v>
      </c>
      <c r="U36" s="35">
        <v>0</v>
      </c>
      <c r="V36" s="35">
        <f>ROUND(E36*U36,2)</f>
        <v>0</v>
      </c>
      <c r="W36" s="35"/>
      <c r="X36" s="50"/>
      <c r="Y36" s="52"/>
      <c r="Z36" s="52"/>
      <c r="AA36" s="52"/>
      <c r="AB36" s="52"/>
      <c r="AC36" s="52"/>
      <c r="AD36" s="52"/>
      <c r="AE36" s="52"/>
      <c r="AF36" s="52"/>
      <c r="AG36" s="52" t="s">
        <v>1697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31"/>
      <c r="B37" s="32"/>
      <c r="C37" s="230" t="s">
        <v>1726</v>
      </c>
      <c r="D37" s="33"/>
      <c r="E37" s="34">
        <v>1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52"/>
      <c r="Z37" s="52"/>
      <c r="AA37" s="52"/>
      <c r="AB37" s="52"/>
      <c r="AC37" s="52"/>
      <c r="AD37" s="52"/>
      <c r="AE37" s="52"/>
      <c r="AF37" s="52"/>
      <c r="AG37" s="52" t="s">
        <v>358</v>
      </c>
      <c r="AH37" s="52">
        <v>0</v>
      </c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31"/>
      <c r="B38" s="32"/>
      <c r="C38" s="230" t="s">
        <v>1727</v>
      </c>
      <c r="D38" s="33"/>
      <c r="E38" s="34"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52"/>
      <c r="Z38" s="52"/>
      <c r="AA38" s="52"/>
      <c r="AB38" s="52"/>
      <c r="AC38" s="52"/>
      <c r="AD38" s="52"/>
      <c r="AE38" s="52"/>
      <c r="AF38" s="52"/>
      <c r="AG38" s="52" t="s">
        <v>358</v>
      </c>
      <c r="AH38" s="52">
        <v>0</v>
      </c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24">
        <v>8</v>
      </c>
      <c r="B39" s="25" t="s">
        <v>1728</v>
      </c>
      <c r="C39" s="26" t="s">
        <v>1729</v>
      </c>
      <c r="D39" s="27" t="s">
        <v>640</v>
      </c>
      <c r="E39" s="28">
        <v>4</v>
      </c>
      <c r="F39" s="29"/>
      <c r="G39" s="30">
        <f>ROUND(E39*F39,2)</f>
        <v>0</v>
      </c>
      <c r="H39" s="29"/>
      <c r="I39" s="30">
        <f>ROUND(E39*H39,2)</f>
        <v>0</v>
      </c>
      <c r="J39" s="29"/>
      <c r="K39" s="30">
        <f>ROUND(E39*J39,2)</f>
        <v>0</v>
      </c>
      <c r="L39" s="30">
        <v>21</v>
      </c>
      <c r="M39" s="30">
        <f>G39*(1+L39/100)</f>
        <v>0</v>
      </c>
      <c r="N39" s="30">
        <v>0</v>
      </c>
      <c r="O39" s="30">
        <f>ROUND(E39*N39,2)</f>
        <v>0</v>
      </c>
      <c r="P39" s="30">
        <v>0</v>
      </c>
      <c r="Q39" s="30">
        <f>ROUND(E39*P39,2)</f>
        <v>0</v>
      </c>
      <c r="R39" s="30"/>
      <c r="S39" s="30" t="s">
        <v>587</v>
      </c>
      <c r="T39" s="49" t="s">
        <v>330</v>
      </c>
      <c r="U39" s="35">
        <v>0</v>
      </c>
      <c r="V39" s="35">
        <f>ROUND(E39*U39,2)</f>
        <v>0</v>
      </c>
      <c r="W39" s="35"/>
      <c r="X39" s="50"/>
      <c r="Y39" s="52"/>
      <c r="Z39" s="52"/>
      <c r="AA39" s="52"/>
      <c r="AB39" s="52"/>
      <c r="AC39" s="52"/>
      <c r="AD39" s="52"/>
      <c r="AE39" s="52"/>
      <c r="AF39" s="52"/>
      <c r="AG39" s="52" t="s">
        <v>1697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31"/>
      <c r="B40" s="32"/>
      <c r="C40" s="230" t="s">
        <v>1726</v>
      </c>
      <c r="D40" s="33"/>
      <c r="E40" s="34"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52"/>
      <c r="Z40" s="52"/>
      <c r="AA40" s="52"/>
      <c r="AB40" s="52"/>
      <c r="AC40" s="52"/>
      <c r="AD40" s="52"/>
      <c r="AE40" s="52"/>
      <c r="AF40" s="52"/>
      <c r="AG40" s="52" t="s">
        <v>358</v>
      </c>
      <c r="AH40" s="52">
        <v>0</v>
      </c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31"/>
      <c r="B41" s="32"/>
      <c r="C41" s="230" t="s">
        <v>1727</v>
      </c>
      <c r="D41" s="33"/>
      <c r="E41" s="34">
        <v>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52"/>
      <c r="Z41" s="52"/>
      <c r="AA41" s="52"/>
      <c r="AB41" s="52"/>
      <c r="AC41" s="52"/>
      <c r="AD41" s="52"/>
      <c r="AE41" s="52"/>
      <c r="AF41" s="52"/>
      <c r="AG41" s="52" t="s">
        <v>358</v>
      </c>
      <c r="AH41" s="52">
        <v>0</v>
      </c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31"/>
      <c r="B42" s="32"/>
      <c r="C42" s="230" t="s">
        <v>1730</v>
      </c>
      <c r="D42" s="33"/>
      <c r="E42" s="34">
        <v>1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52"/>
      <c r="Z42" s="52"/>
      <c r="AA42" s="52"/>
      <c r="AB42" s="52"/>
      <c r="AC42" s="52"/>
      <c r="AD42" s="52"/>
      <c r="AE42" s="52"/>
      <c r="AF42" s="52"/>
      <c r="AG42" s="52" t="s">
        <v>358</v>
      </c>
      <c r="AH42" s="52">
        <v>0</v>
      </c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31"/>
      <c r="B43" s="32"/>
      <c r="C43" s="230" t="s">
        <v>1731</v>
      </c>
      <c r="D43" s="33"/>
      <c r="E43" s="34">
        <v>1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52"/>
      <c r="Z43" s="52"/>
      <c r="AA43" s="52"/>
      <c r="AB43" s="52"/>
      <c r="AC43" s="52"/>
      <c r="AD43" s="52"/>
      <c r="AE43" s="52"/>
      <c r="AF43" s="52"/>
      <c r="AG43" s="52" t="s">
        <v>358</v>
      </c>
      <c r="AH43" s="52">
        <v>0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24">
        <v>9</v>
      </c>
      <c r="B44" s="25" t="s">
        <v>1732</v>
      </c>
      <c r="C44" s="26" t="s">
        <v>1733</v>
      </c>
      <c r="D44" s="27" t="s">
        <v>640</v>
      </c>
      <c r="E44" s="28">
        <v>2</v>
      </c>
      <c r="F44" s="29"/>
      <c r="G44" s="30">
        <f>ROUND(E44*F44,2)</f>
        <v>0</v>
      </c>
      <c r="H44" s="29"/>
      <c r="I44" s="30">
        <f>ROUND(E44*H44,2)</f>
        <v>0</v>
      </c>
      <c r="J44" s="29"/>
      <c r="K44" s="30">
        <f>ROUND(E44*J44,2)</f>
        <v>0</v>
      </c>
      <c r="L44" s="30">
        <v>21</v>
      </c>
      <c r="M44" s="30">
        <f>G44*(1+L44/100)</f>
        <v>0</v>
      </c>
      <c r="N44" s="30">
        <v>0</v>
      </c>
      <c r="O44" s="30">
        <f>ROUND(E44*N44,2)</f>
        <v>0</v>
      </c>
      <c r="P44" s="30">
        <v>0</v>
      </c>
      <c r="Q44" s="30">
        <f>ROUND(E44*P44,2)</f>
        <v>0</v>
      </c>
      <c r="R44" s="30"/>
      <c r="S44" s="30" t="s">
        <v>587</v>
      </c>
      <c r="T44" s="49" t="s">
        <v>330</v>
      </c>
      <c r="U44" s="35">
        <v>0</v>
      </c>
      <c r="V44" s="35">
        <f>ROUND(E44*U44,2)</f>
        <v>0</v>
      </c>
      <c r="W44" s="35"/>
      <c r="X44" s="50"/>
      <c r="Y44" s="52"/>
      <c r="Z44" s="52"/>
      <c r="AA44" s="52"/>
      <c r="AB44" s="52"/>
      <c r="AC44" s="52"/>
      <c r="AD44" s="52"/>
      <c r="AE44" s="52"/>
      <c r="AF44" s="52"/>
      <c r="AG44" s="52" t="s">
        <v>1697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31"/>
      <c r="B45" s="32"/>
      <c r="C45" s="230" t="s">
        <v>1726</v>
      </c>
      <c r="D45" s="33"/>
      <c r="E45" s="34">
        <v>1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52"/>
      <c r="Z45" s="52"/>
      <c r="AA45" s="52"/>
      <c r="AB45" s="52"/>
      <c r="AC45" s="52"/>
      <c r="AD45" s="52"/>
      <c r="AE45" s="52"/>
      <c r="AF45" s="52"/>
      <c r="AG45" s="52" t="s">
        <v>358</v>
      </c>
      <c r="AH45" s="52">
        <v>0</v>
      </c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31"/>
      <c r="B46" s="32"/>
      <c r="C46" s="230" t="s">
        <v>1727</v>
      </c>
      <c r="D46" s="33"/>
      <c r="E46" s="34">
        <v>1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52"/>
      <c r="Z46" s="52"/>
      <c r="AA46" s="52"/>
      <c r="AB46" s="52"/>
      <c r="AC46" s="52"/>
      <c r="AD46" s="52"/>
      <c r="AE46" s="52"/>
      <c r="AF46" s="52"/>
      <c r="AG46" s="52" t="s">
        <v>358</v>
      </c>
      <c r="AH46" s="52">
        <v>0</v>
      </c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24">
        <v>10</v>
      </c>
      <c r="B47" s="25" t="s">
        <v>1734</v>
      </c>
      <c r="C47" s="26" t="s">
        <v>1735</v>
      </c>
      <c r="D47" s="27" t="s">
        <v>640</v>
      </c>
      <c r="E47" s="28">
        <v>4</v>
      </c>
      <c r="F47" s="29"/>
      <c r="G47" s="30">
        <f>ROUND(E47*F47,2)</f>
        <v>0</v>
      </c>
      <c r="H47" s="29"/>
      <c r="I47" s="30">
        <f>ROUND(E47*H47,2)</f>
        <v>0</v>
      </c>
      <c r="J47" s="29"/>
      <c r="K47" s="30">
        <f>ROUND(E47*J47,2)</f>
        <v>0</v>
      </c>
      <c r="L47" s="30">
        <v>21</v>
      </c>
      <c r="M47" s="30">
        <f>G47*(1+L47/100)</f>
        <v>0</v>
      </c>
      <c r="N47" s="30">
        <v>0</v>
      </c>
      <c r="O47" s="30">
        <f>ROUND(E47*N47,2)</f>
        <v>0</v>
      </c>
      <c r="P47" s="30">
        <v>0</v>
      </c>
      <c r="Q47" s="30">
        <f>ROUND(E47*P47,2)</f>
        <v>0</v>
      </c>
      <c r="R47" s="30"/>
      <c r="S47" s="30" t="s">
        <v>587</v>
      </c>
      <c r="T47" s="49" t="s">
        <v>330</v>
      </c>
      <c r="U47" s="35">
        <v>0</v>
      </c>
      <c r="V47" s="35">
        <f>ROUND(E47*U47,2)</f>
        <v>0</v>
      </c>
      <c r="W47" s="35"/>
      <c r="X47" s="50"/>
      <c r="Y47" s="52"/>
      <c r="Z47" s="52"/>
      <c r="AA47" s="52"/>
      <c r="AB47" s="52"/>
      <c r="AC47" s="52"/>
      <c r="AD47" s="52"/>
      <c r="AE47" s="52"/>
      <c r="AF47" s="52"/>
      <c r="AG47" s="52" t="s">
        <v>1697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31"/>
      <c r="B48" s="32"/>
      <c r="C48" s="230" t="s">
        <v>1736</v>
      </c>
      <c r="D48" s="33"/>
      <c r="E48" s="34">
        <v>2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52"/>
      <c r="Z48" s="52"/>
      <c r="AA48" s="52"/>
      <c r="AB48" s="52"/>
      <c r="AC48" s="52"/>
      <c r="AD48" s="52"/>
      <c r="AE48" s="52"/>
      <c r="AF48" s="52"/>
      <c r="AG48" s="52" t="s">
        <v>358</v>
      </c>
      <c r="AH48" s="52">
        <v>0</v>
      </c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31"/>
      <c r="B49" s="32"/>
      <c r="C49" s="230" t="s">
        <v>1737</v>
      </c>
      <c r="D49" s="33"/>
      <c r="E49" s="34">
        <v>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52"/>
      <c r="Z49" s="52"/>
      <c r="AA49" s="52"/>
      <c r="AB49" s="52"/>
      <c r="AC49" s="52"/>
      <c r="AD49" s="52"/>
      <c r="AE49" s="52"/>
      <c r="AF49" s="52"/>
      <c r="AG49" s="52" t="s">
        <v>358</v>
      </c>
      <c r="AH49" s="52">
        <v>0</v>
      </c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24">
        <v>11</v>
      </c>
      <c r="B50" s="25" t="s">
        <v>1738</v>
      </c>
      <c r="C50" s="26" t="s">
        <v>1739</v>
      </c>
      <c r="D50" s="27" t="s">
        <v>640</v>
      </c>
      <c r="E50" s="28">
        <v>8</v>
      </c>
      <c r="F50" s="29"/>
      <c r="G50" s="30">
        <f>ROUND(E50*F50,2)</f>
        <v>0</v>
      </c>
      <c r="H50" s="29"/>
      <c r="I50" s="30">
        <f>ROUND(E50*H50,2)</f>
        <v>0</v>
      </c>
      <c r="J50" s="29"/>
      <c r="K50" s="30">
        <f>ROUND(E50*J50,2)</f>
        <v>0</v>
      </c>
      <c r="L50" s="30">
        <v>21</v>
      </c>
      <c r="M50" s="30">
        <f>G50*(1+L50/100)</f>
        <v>0</v>
      </c>
      <c r="N50" s="30">
        <v>0</v>
      </c>
      <c r="O50" s="30">
        <f>ROUND(E50*N50,2)</f>
        <v>0</v>
      </c>
      <c r="P50" s="30">
        <v>0</v>
      </c>
      <c r="Q50" s="30">
        <f>ROUND(E50*P50,2)</f>
        <v>0</v>
      </c>
      <c r="R50" s="30"/>
      <c r="S50" s="30" t="s">
        <v>587</v>
      </c>
      <c r="T50" s="49" t="s">
        <v>330</v>
      </c>
      <c r="U50" s="35">
        <v>0</v>
      </c>
      <c r="V50" s="35">
        <f>ROUND(E50*U50,2)</f>
        <v>0</v>
      </c>
      <c r="W50" s="35"/>
      <c r="X50" s="50"/>
      <c r="Y50" s="52"/>
      <c r="Z50" s="52"/>
      <c r="AA50" s="52"/>
      <c r="AB50" s="52"/>
      <c r="AC50" s="52"/>
      <c r="AD50" s="52"/>
      <c r="AE50" s="52"/>
      <c r="AF50" s="52"/>
      <c r="AG50" s="52" t="s">
        <v>1697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31"/>
      <c r="B51" s="32"/>
      <c r="C51" s="230" t="s">
        <v>1740</v>
      </c>
      <c r="D51" s="33"/>
      <c r="E51" s="34">
        <v>4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52"/>
      <c r="Z51" s="52"/>
      <c r="AA51" s="52"/>
      <c r="AB51" s="52"/>
      <c r="AC51" s="52"/>
      <c r="AD51" s="52"/>
      <c r="AE51" s="52"/>
      <c r="AF51" s="52"/>
      <c r="AG51" s="52" t="s">
        <v>358</v>
      </c>
      <c r="AH51" s="52">
        <v>0</v>
      </c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31"/>
      <c r="B52" s="32"/>
      <c r="C52" s="230" t="s">
        <v>1741</v>
      </c>
      <c r="D52" s="33"/>
      <c r="E52" s="34">
        <v>2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52"/>
      <c r="Z52" s="52"/>
      <c r="AA52" s="52"/>
      <c r="AB52" s="52"/>
      <c r="AC52" s="52"/>
      <c r="AD52" s="52"/>
      <c r="AE52" s="52"/>
      <c r="AF52" s="52"/>
      <c r="AG52" s="52" t="s">
        <v>358</v>
      </c>
      <c r="AH52" s="52">
        <v>0</v>
      </c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31"/>
      <c r="B53" s="32"/>
      <c r="C53" s="230" t="s">
        <v>1742</v>
      </c>
      <c r="D53" s="33"/>
      <c r="E53" s="34">
        <v>2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52"/>
      <c r="Z53" s="52"/>
      <c r="AA53" s="52"/>
      <c r="AB53" s="52"/>
      <c r="AC53" s="52"/>
      <c r="AD53" s="52"/>
      <c r="AE53" s="52"/>
      <c r="AF53" s="52"/>
      <c r="AG53" s="52" t="s">
        <v>358</v>
      </c>
      <c r="AH53" s="52">
        <v>0</v>
      </c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24">
        <v>12</v>
      </c>
      <c r="B54" s="25" t="s">
        <v>1743</v>
      </c>
      <c r="C54" s="26" t="s">
        <v>1744</v>
      </c>
      <c r="D54" s="27" t="s">
        <v>640</v>
      </c>
      <c r="E54" s="28">
        <v>11</v>
      </c>
      <c r="F54" s="29"/>
      <c r="G54" s="30">
        <f>ROUND(E54*F54,2)</f>
        <v>0</v>
      </c>
      <c r="H54" s="29"/>
      <c r="I54" s="30">
        <f>ROUND(E54*H54,2)</f>
        <v>0</v>
      </c>
      <c r="J54" s="29"/>
      <c r="K54" s="30">
        <f>ROUND(E54*J54,2)</f>
        <v>0</v>
      </c>
      <c r="L54" s="30">
        <v>21</v>
      </c>
      <c r="M54" s="30">
        <f>G54*(1+L54/100)</f>
        <v>0</v>
      </c>
      <c r="N54" s="30">
        <v>0</v>
      </c>
      <c r="O54" s="30">
        <f>ROUND(E54*N54,2)</f>
        <v>0</v>
      </c>
      <c r="P54" s="30">
        <v>0</v>
      </c>
      <c r="Q54" s="30">
        <f>ROUND(E54*P54,2)</f>
        <v>0</v>
      </c>
      <c r="R54" s="30"/>
      <c r="S54" s="30" t="s">
        <v>587</v>
      </c>
      <c r="T54" s="49" t="s">
        <v>330</v>
      </c>
      <c r="U54" s="35">
        <v>0</v>
      </c>
      <c r="V54" s="35">
        <f>ROUND(E54*U54,2)</f>
        <v>0</v>
      </c>
      <c r="W54" s="35"/>
      <c r="X54" s="50"/>
      <c r="Y54" s="52"/>
      <c r="Z54" s="52"/>
      <c r="AA54" s="52"/>
      <c r="AB54" s="52"/>
      <c r="AC54" s="52"/>
      <c r="AD54" s="52"/>
      <c r="AE54" s="52"/>
      <c r="AF54" s="52"/>
      <c r="AG54" s="52" t="s">
        <v>1697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31"/>
      <c r="B55" s="32"/>
      <c r="C55" s="230" t="s">
        <v>1745</v>
      </c>
      <c r="D55" s="33"/>
      <c r="E55" s="34">
        <v>1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52"/>
      <c r="Z55" s="52"/>
      <c r="AA55" s="52"/>
      <c r="AB55" s="52"/>
      <c r="AC55" s="52"/>
      <c r="AD55" s="52"/>
      <c r="AE55" s="52"/>
      <c r="AF55" s="52"/>
      <c r="AG55" s="52" t="s">
        <v>358</v>
      </c>
      <c r="AH55" s="52">
        <v>0</v>
      </c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31"/>
      <c r="B56" s="32"/>
      <c r="C56" s="230" t="s">
        <v>1746</v>
      </c>
      <c r="D56" s="33"/>
      <c r="E56" s="34">
        <v>1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52"/>
      <c r="Z56" s="52"/>
      <c r="AA56" s="52"/>
      <c r="AB56" s="52"/>
      <c r="AC56" s="52"/>
      <c r="AD56" s="52"/>
      <c r="AE56" s="52"/>
      <c r="AF56" s="52"/>
      <c r="AG56" s="52" t="s">
        <v>358</v>
      </c>
      <c r="AH56" s="52">
        <v>0</v>
      </c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31"/>
      <c r="B57" s="32"/>
      <c r="C57" s="230" t="s">
        <v>1747</v>
      </c>
      <c r="D57" s="33"/>
      <c r="E57" s="34">
        <v>2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52"/>
      <c r="Z57" s="52"/>
      <c r="AA57" s="52"/>
      <c r="AB57" s="52"/>
      <c r="AC57" s="52"/>
      <c r="AD57" s="52"/>
      <c r="AE57" s="52"/>
      <c r="AF57" s="52"/>
      <c r="AG57" s="52" t="s">
        <v>358</v>
      </c>
      <c r="AH57" s="52">
        <v>0</v>
      </c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31"/>
      <c r="B58" s="32"/>
      <c r="C58" s="230" t="s">
        <v>1748</v>
      </c>
      <c r="D58" s="33"/>
      <c r="E58" s="34">
        <v>1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52"/>
      <c r="Z58" s="52"/>
      <c r="AA58" s="52"/>
      <c r="AB58" s="52"/>
      <c r="AC58" s="52"/>
      <c r="AD58" s="52"/>
      <c r="AE58" s="52"/>
      <c r="AF58" s="52"/>
      <c r="AG58" s="52" t="s">
        <v>358</v>
      </c>
      <c r="AH58" s="52">
        <v>0</v>
      </c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31"/>
      <c r="B59" s="32"/>
      <c r="C59" s="230" t="s">
        <v>1749</v>
      </c>
      <c r="D59" s="33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52"/>
      <c r="Z59" s="52"/>
      <c r="AA59" s="52"/>
      <c r="AB59" s="52"/>
      <c r="AC59" s="52"/>
      <c r="AD59" s="52"/>
      <c r="AE59" s="52"/>
      <c r="AF59" s="52"/>
      <c r="AG59" s="52" t="s">
        <v>358</v>
      </c>
      <c r="AH59" s="52">
        <v>0</v>
      </c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31"/>
      <c r="B60" s="32"/>
      <c r="C60" s="230" t="s">
        <v>1750</v>
      </c>
      <c r="D60" s="33"/>
      <c r="E60" s="34">
        <v>3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52"/>
      <c r="Z60" s="52"/>
      <c r="AA60" s="52"/>
      <c r="AB60" s="52"/>
      <c r="AC60" s="52"/>
      <c r="AD60" s="52"/>
      <c r="AE60" s="52"/>
      <c r="AF60" s="52"/>
      <c r="AG60" s="52" t="s">
        <v>358</v>
      </c>
      <c r="AH60" s="52">
        <v>0</v>
      </c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31"/>
      <c r="B61" s="32"/>
      <c r="C61" s="230" t="s">
        <v>1751</v>
      </c>
      <c r="D61" s="33"/>
      <c r="E61" s="34">
        <v>3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52"/>
      <c r="Z61" s="52"/>
      <c r="AA61" s="52"/>
      <c r="AB61" s="52"/>
      <c r="AC61" s="52"/>
      <c r="AD61" s="52"/>
      <c r="AE61" s="52"/>
      <c r="AF61" s="52"/>
      <c r="AG61" s="52" t="s">
        <v>358</v>
      </c>
      <c r="AH61" s="52">
        <v>0</v>
      </c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24">
        <v>13</v>
      </c>
      <c r="B62" s="25" t="s">
        <v>1752</v>
      </c>
      <c r="C62" s="26" t="s">
        <v>1753</v>
      </c>
      <c r="D62" s="27" t="s">
        <v>640</v>
      </c>
      <c r="E62" s="28">
        <v>25</v>
      </c>
      <c r="F62" s="29"/>
      <c r="G62" s="30">
        <f>ROUND(E62*F62,2)</f>
        <v>0</v>
      </c>
      <c r="H62" s="29"/>
      <c r="I62" s="30">
        <f>ROUND(E62*H62,2)</f>
        <v>0</v>
      </c>
      <c r="J62" s="29"/>
      <c r="K62" s="30">
        <f>ROUND(E62*J62,2)</f>
        <v>0</v>
      </c>
      <c r="L62" s="30">
        <v>21</v>
      </c>
      <c r="M62" s="30">
        <f>G62*(1+L62/100)</f>
        <v>0</v>
      </c>
      <c r="N62" s="30">
        <v>0</v>
      </c>
      <c r="O62" s="30">
        <f>ROUND(E62*N62,2)</f>
        <v>0</v>
      </c>
      <c r="P62" s="30">
        <v>0</v>
      </c>
      <c r="Q62" s="30">
        <f>ROUND(E62*P62,2)</f>
        <v>0</v>
      </c>
      <c r="R62" s="30"/>
      <c r="S62" s="30" t="s">
        <v>587</v>
      </c>
      <c r="T62" s="49" t="s">
        <v>330</v>
      </c>
      <c r="U62" s="35">
        <v>0</v>
      </c>
      <c r="V62" s="35">
        <f>ROUND(E62*U62,2)</f>
        <v>0</v>
      </c>
      <c r="W62" s="35"/>
      <c r="X62" s="50"/>
      <c r="Y62" s="52"/>
      <c r="Z62" s="52"/>
      <c r="AA62" s="52"/>
      <c r="AB62" s="52"/>
      <c r="AC62" s="52"/>
      <c r="AD62" s="52"/>
      <c r="AE62" s="52"/>
      <c r="AF62" s="52"/>
      <c r="AG62" s="52" t="s">
        <v>1697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31"/>
      <c r="B63" s="32"/>
      <c r="C63" s="230" t="s">
        <v>1754</v>
      </c>
      <c r="D63" s="33"/>
      <c r="E63" s="34">
        <v>4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52"/>
      <c r="Z63" s="52"/>
      <c r="AA63" s="52"/>
      <c r="AB63" s="52"/>
      <c r="AC63" s="52"/>
      <c r="AD63" s="52"/>
      <c r="AE63" s="52"/>
      <c r="AF63" s="52"/>
      <c r="AG63" s="52" t="s">
        <v>358</v>
      </c>
      <c r="AH63" s="52">
        <v>0</v>
      </c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31"/>
      <c r="B64" s="32"/>
      <c r="C64" s="230" t="s">
        <v>1755</v>
      </c>
      <c r="D64" s="33"/>
      <c r="E64" s="34">
        <v>4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52"/>
      <c r="Z64" s="52"/>
      <c r="AA64" s="52"/>
      <c r="AB64" s="52"/>
      <c r="AC64" s="52"/>
      <c r="AD64" s="52"/>
      <c r="AE64" s="52"/>
      <c r="AF64" s="52"/>
      <c r="AG64" s="52" t="s">
        <v>358</v>
      </c>
      <c r="AH64" s="52">
        <v>0</v>
      </c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31"/>
      <c r="B65" s="32"/>
      <c r="C65" s="230" t="s">
        <v>1756</v>
      </c>
      <c r="D65" s="33"/>
      <c r="E65" s="34">
        <v>4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52"/>
      <c r="Z65" s="52"/>
      <c r="AA65" s="52"/>
      <c r="AB65" s="52"/>
      <c r="AC65" s="52"/>
      <c r="AD65" s="52"/>
      <c r="AE65" s="52"/>
      <c r="AF65" s="52"/>
      <c r="AG65" s="52" t="s">
        <v>358</v>
      </c>
      <c r="AH65" s="52">
        <v>0</v>
      </c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31"/>
      <c r="B66" s="32"/>
      <c r="C66" s="230" t="s">
        <v>1757</v>
      </c>
      <c r="D66" s="33"/>
      <c r="E66" s="34">
        <v>3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52"/>
      <c r="Z66" s="52"/>
      <c r="AA66" s="52"/>
      <c r="AB66" s="52"/>
      <c r="AC66" s="52"/>
      <c r="AD66" s="52"/>
      <c r="AE66" s="52"/>
      <c r="AF66" s="52"/>
      <c r="AG66" s="52" t="s">
        <v>358</v>
      </c>
      <c r="AH66" s="52">
        <v>0</v>
      </c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31"/>
      <c r="B67" s="32"/>
      <c r="C67" s="230" t="s">
        <v>1758</v>
      </c>
      <c r="D67" s="33"/>
      <c r="E67" s="34">
        <v>3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52"/>
      <c r="Z67" s="52"/>
      <c r="AA67" s="52"/>
      <c r="AB67" s="52"/>
      <c r="AC67" s="52"/>
      <c r="AD67" s="52"/>
      <c r="AE67" s="52"/>
      <c r="AF67" s="52"/>
      <c r="AG67" s="52" t="s">
        <v>358</v>
      </c>
      <c r="AH67" s="52">
        <v>0</v>
      </c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31"/>
      <c r="B68" s="32"/>
      <c r="C68" s="230" t="s">
        <v>1759</v>
      </c>
      <c r="D68" s="33"/>
      <c r="E68" s="34">
        <v>3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52"/>
      <c r="Z68" s="52"/>
      <c r="AA68" s="52"/>
      <c r="AB68" s="52"/>
      <c r="AC68" s="52"/>
      <c r="AD68" s="52"/>
      <c r="AE68" s="52"/>
      <c r="AF68" s="52"/>
      <c r="AG68" s="52" t="s">
        <v>358</v>
      </c>
      <c r="AH68" s="52">
        <v>0</v>
      </c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31"/>
      <c r="B69" s="32"/>
      <c r="C69" s="230" t="s">
        <v>1760</v>
      </c>
      <c r="D69" s="33"/>
      <c r="E69" s="34">
        <v>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52"/>
      <c r="Z69" s="52"/>
      <c r="AA69" s="52"/>
      <c r="AB69" s="52"/>
      <c r="AC69" s="52"/>
      <c r="AD69" s="52"/>
      <c r="AE69" s="52"/>
      <c r="AF69" s="52"/>
      <c r="AG69" s="52" t="s">
        <v>358</v>
      </c>
      <c r="AH69" s="52">
        <v>0</v>
      </c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31"/>
      <c r="B70" s="32"/>
      <c r="C70" s="230" t="s">
        <v>1761</v>
      </c>
      <c r="D70" s="33"/>
      <c r="E70" s="34">
        <v>2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52"/>
      <c r="Z70" s="52"/>
      <c r="AA70" s="52"/>
      <c r="AB70" s="52"/>
      <c r="AC70" s="52"/>
      <c r="AD70" s="52"/>
      <c r="AE70" s="52"/>
      <c r="AF70" s="52"/>
      <c r="AG70" s="52" t="s">
        <v>358</v>
      </c>
      <c r="AH70" s="52">
        <v>0</v>
      </c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24">
        <v>14</v>
      </c>
      <c r="B71" s="25" t="s">
        <v>1762</v>
      </c>
      <c r="C71" s="26" t="s">
        <v>1763</v>
      </c>
      <c r="D71" s="27" t="s">
        <v>640</v>
      </c>
      <c r="E71" s="28">
        <v>33</v>
      </c>
      <c r="F71" s="29"/>
      <c r="G71" s="30">
        <f>ROUND(E71*F71,2)</f>
        <v>0</v>
      </c>
      <c r="H71" s="29"/>
      <c r="I71" s="30">
        <f>ROUND(E71*H71,2)</f>
        <v>0</v>
      </c>
      <c r="J71" s="29"/>
      <c r="K71" s="30">
        <f>ROUND(E71*J71,2)</f>
        <v>0</v>
      </c>
      <c r="L71" s="30">
        <v>21</v>
      </c>
      <c r="M71" s="30">
        <f>G71*(1+L71/100)</f>
        <v>0</v>
      </c>
      <c r="N71" s="30">
        <v>0</v>
      </c>
      <c r="O71" s="30">
        <f>ROUND(E71*N71,2)</f>
        <v>0</v>
      </c>
      <c r="P71" s="30">
        <v>0</v>
      </c>
      <c r="Q71" s="30">
        <f>ROUND(E71*P71,2)</f>
        <v>0</v>
      </c>
      <c r="R71" s="30"/>
      <c r="S71" s="30" t="s">
        <v>587</v>
      </c>
      <c r="T71" s="49" t="s">
        <v>330</v>
      </c>
      <c r="U71" s="35">
        <v>0</v>
      </c>
      <c r="V71" s="35">
        <f>ROUND(E71*U71,2)</f>
        <v>0</v>
      </c>
      <c r="W71" s="35"/>
      <c r="X71" s="50"/>
      <c r="Y71" s="52"/>
      <c r="Z71" s="52"/>
      <c r="AA71" s="52"/>
      <c r="AB71" s="52"/>
      <c r="AC71" s="52"/>
      <c r="AD71" s="52"/>
      <c r="AE71" s="52"/>
      <c r="AF71" s="52"/>
      <c r="AG71" s="52" t="s">
        <v>1697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31"/>
      <c r="B72" s="32"/>
      <c r="C72" s="230" t="s">
        <v>1764</v>
      </c>
      <c r="D72" s="33"/>
      <c r="E72" s="34">
        <v>2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52"/>
      <c r="Z72" s="52"/>
      <c r="AA72" s="52"/>
      <c r="AB72" s="52"/>
      <c r="AC72" s="52"/>
      <c r="AD72" s="52"/>
      <c r="AE72" s="52"/>
      <c r="AF72" s="52"/>
      <c r="AG72" s="52" t="s">
        <v>358</v>
      </c>
      <c r="AH72" s="52">
        <v>0</v>
      </c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31"/>
      <c r="B73" s="32"/>
      <c r="C73" s="230" t="s">
        <v>1765</v>
      </c>
      <c r="D73" s="33"/>
      <c r="E73" s="34">
        <v>2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52"/>
      <c r="Z73" s="52"/>
      <c r="AA73" s="52"/>
      <c r="AB73" s="52"/>
      <c r="AC73" s="52"/>
      <c r="AD73" s="52"/>
      <c r="AE73" s="52"/>
      <c r="AF73" s="52"/>
      <c r="AG73" s="52" t="s">
        <v>358</v>
      </c>
      <c r="AH73" s="52">
        <v>0</v>
      </c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31"/>
      <c r="B74" s="32"/>
      <c r="C74" s="230" t="s">
        <v>1766</v>
      </c>
      <c r="D74" s="33"/>
      <c r="E74" s="34">
        <v>6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52"/>
      <c r="Z74" s="52"/>
      <c r="AA74" s="52"/>
      <c r="AB74" s="52"/>
      <c r="AC74" s="52"/>
      <c r="AD74" s="52"/>
      <c r="AE74" s="52"/>
      <c r="AF74" s="52"/>
      <c r="AG74" s="52" t="s">
        <v>358</v>
      </c>
      <c r="AH74" s="52">
        <v>0</v>
      </c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31"/>
      <c r="B75" s="32"/>
      <c r="C75" s="230" t="s">
        <v>1767</v>
      </c>
      <c r="D75" s="33"/>
      <c r="E75" s="34">
        <v>5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52"/>
      <c r="Z75" s="52"/>
      <c r="AA75" s="52"/>
      <c r="AB75" s="52"/>
      <c r="AC75" s="52"/>
      <c r="AD75" s="52"/>
      <c r="AE75" s="52"/>
      <c r="AF75" s="52"/>
      <c r="AG75" s="52" t="s">
        <v>358</v>
      </c>
      <c r="AH75" s="52">
        <v>0</v>
      </c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31"/>
      <c r="B76" s="32"/>
      <c r="C76" s="230" t="s">
        <v>1768</v>
      </c>
      <c r="D76" s="33"/>
      <c r="E76" s="34">
        <v>6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52"/>
      <c r="Z76" s="52"/>
      <c r="AA76" s="52"/>
      <c r="AB76" s="52"/>
      <c r="AC76" s="52"/>
      <c r="AD76" s="52"/>
      <c r="AE76" s="52"/>
      <c r="AF76" s="52"/>
      <c r="AG76" s="52" t="s">
        <v>358</v>
      </c>
      <c r="AH76" s="52">
        <v>0</v>
      </c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31"/>
      <c r="B77" s="32"/>
      <c r="C77" s="230" t="s">
        <v>1769</v>
      </c>
      <c r="D77" s="33"/>
      <c r="E77" s="34">
        <v>7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52"/>
      <c r="Z77" s="52"/>
      <c r="AA77" s="52"/>
      <c r="AB77" s="52"/>
      <c r="AC77" s="52"/>
      <c r="AD77" s="52"/>
      <c r="AE77" s="52"/>
      <c r="AF77" s="52"/>
      <c r="AG77" s="52" t="s">
        <v>358</v>
      </c>
      <c r="AH77" s="52">
        <v>0</v>
      </c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31"/>
      <c r="B78" s="32"/>
      <c r="C78" s="230" t="s">
        <v>1770</v>
      </c>
      <c r="D78" s="33"/>
      <c r="E78" s="34">
        <v>5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52"/>
      <c r="Z78" s="52"/>
      <c r="AA78" s="52"/>
      <c r="AB78" s="52"/>
      <c r="AC78" s="52"/>
      <c r="AD78" s="52"/>
      <c r="AE78" s="52"/>
      <c r="AF78" s="52"/>
      <c r="AG78" s="52" t="s">
        <v>358</v>
      </c>
      <c r="AH78" s="52">
        <v>0</v>
      </c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24">
        <v>15</v>
      </c>
      <c r="B79" s="25" t="s">
        <v>1771</v>
      </c>
      <c r="C79" s="26" t="s">
        <v>1772</v>
      </c>
      <c r="D79" s="27" t="s">
        <v>640</v>
      </c>
      <c r="E79" s="28">
        <v>4</v>
      </c>
      <c r="F79" s="29"/>
      <c r="G79" s="30">
        <f>ROUND(E79*F79,2)</f>
        <v>0</v>
      </c>
      <c r="H79" s="29"/>
      <c r="I79" s="30">
        <f>ROUND(E79*H79,2)</f>
        <v>0</v>
      </c>
      <c r="J79" s="29"/>
      <c r="K79" s="30">
        <f>ROUND(E79*J79,2)</f>
        <v>0</v>
      </c>
      <c r="L79" s="30">
        <v>21</v>
      </c>
      <c r="M79" s="30">
        <f>G79*(1+L79/100)</f>
        <v>0</v>
      </c>
      <c r="N79" s="30">
        <v>0</v>
      </c>
      <c r="O79" s="30">
        <f>ROUND(E79*N79,2)</f>
        <v>0</v>
      </c>
      <c r="P79" s="30">
        <v>0</v>
      </c>
      <c r="Q79" s="30">
        <f>ROUND(E79*P79,2)</f>
        <v>0</v>
      </c>
      <c r="R79" s="30"/>
      <c r="S79" s="30" t="s">
        <v>587</v>
      </c>
      <c r="T79" s="49" t="s">
        <v>330</v>
      </c>
      <c r="U79" s="35">
        <v>0</v>
      </c>
      <c r="V79" s="35">
        <f>ROUND(E79*U79,2)</f>
        <v>0</v>
      </c>
      <c r="W79" s="35"/>
      <c r="X79" s="50"/>
      <c r="Y79" s="52"/>
      <c r="Z79" s="52"/>
      <c r="AA79" s="52"/>
      <c r="AB79" s="52"/>
      <c r="AC79" s="52"/>
      <c r="AD79" s="52"/>
      <c r="AE79" s="52"/>
      <c r="AF79" s="52"/>
      <c r="AG79" s="52" t="s">
        <v>1697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31"/>
      <c r="B80" s="32"/>
      <c r="C80" s="230" t="s">
        <v>1745</v>
      </c>
      <c r="D80" s="33"/>
      <c r="E80" s="34">
        <v>1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52"/>
      <c r="Z80" s="52"/>
      <c r="AA80" s="52"/>
      <c r="AB80" s="52"/>
      <c r="AC80" s="52"/>
      <c r="AD80" s="52"/>
      <c r="AE80" s="52"/>
      <c r="AF80" s="52"/>
      <c r="AG80" s="52" t="s">
        <v>358</v>
      </c>
      <c r="AH80" s="52">
        <v>0</v>
      </c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31"/>
      <c r="B81" s="32"/>
      <c r="C81" s="230" t="s">
        <v>1746</v>
      </c>
      <c r="D81" s="33"/>
      <c r="E81" s="34">
        <v>1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2"/>
      <c r="Z81" s="52"/>
      <c r="AA81" s="52"/>
      <c r="AB81" s="52"/>
      <c r="AC81" s="52"/>
      <c r="AD81" s="52"/>
      <c r="AE81" s="52"/>
      <c r="AF81" s="52"/>
      <c r="AG81" s="52" t="s">
        <v>358</v>
      </c>
      <c r="AH81" s="52">
        <v>0</v>
      </c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31"/>
      <c r="B82" s="32"/>
      <c r="C82" s="230" t="s">
        <v>1773</v>
      </c>
      <c r="D82" s="33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52"/>
      <c r="Z82" s="52"/>
      <c r="AA82" s="52"/>
      <c r="AB82" s="52"/>
      <c r="AC82" s="52"/>
      <c r="AD82" s="52"/>
      <c r="AE82" s="52"/>
      <c r="AF82" s="52"/>
      <c r="AG82" s="52" t="s">
        <v>358</v>
      </c>
      <c r="AH82" s="52">
        <v>0</v>
      </c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31"/>
      <c r="B83" s="32"/>
      <c r="C83" s="230" t="s">
        <v>1774</v>
      </c>
      <c r="D83" s="33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52"/>
      <c r="Z83" s="52"/>
      <c r="AA83" s="52"/>
      <c r="AB83" s="52"/>
      <c r="AC83" s="52"/>
      <c r="AD83" s="52"/>
      <c r="AE83" s="52"/>
      <c r="AF83" s="52"/>
      <c r="AG83" s="52" t="s">
        <v>358</v>
      </c>
      <c r="AH83" s="52">
        <v>0</v>
      </c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outlineLevel="1" x14ac:dyDescent="0.2">
      <c r="A84" s="31"/>
      <c r="B84" s="32"/>
      <c r="C84" s="230" t="s">
        <v>1775</v>
      </c>
      <c r="D84" s="33"/>
      <c r="E84" s="34">
        <v>1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52"/>
      <c r="Z84" s="52"/>
      <c r="AA84" s="52"/>
      <c r="AB84" s="52"/>
      <c r="AC84" s="52"/>
      <c r="AD84" s="52"/>
      <c r="AE84" s="52"/>
      <c r="AF84" s="52"/>
      <c r="AG84" s="52" t="s">
        <v>358</v>
      </c>
      <c r="AH84" s="52">
        <v>0</v>
      </c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31"/>
      <c r="B85" s="32"/>
      <c r="C85" s="230" t="s">
        <v>1776</v>
      </c>
      <c r="D85" s="33"/>
      <c r="E85" s="34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52"/>
      <c r="Z85" s="52"/>
      <c r="AA85" s="52"/>
      <c r="AB85" s="52"/>
      <c r="AC85" s="52"/>
      <c r="AD85" s="52"/>
      <c r="AE85" s="52"/>
      <c r="AF85" s="52"/>
      <c r="AG85" s="52" t="s">
        <v>358</v>
      </c>
      <c r="AH85" s="52">
        <v>0</v>
      </c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31"/>
      <c r="B86" s="32"/>
      <c r="C86" s="230" t="s">
        <v>1777</v>
      </c>
      <c r="D86" s="33"/>
      <c r="E86" s="34">
        <v>1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52"/>
      <c r="Z86" s="52"/>
      <c r="AA86" s="52"/>
      <c r="AB86" s="52"/>
      <c r="AC86" s="52"/>
      <c r="AD86" s="52"/>
      <c r="AE86" s="52"/>
      <c r="AF86" s="52"/>
      <c r="AG86" s="52" t="s">
        <v>358</v>
      </c>
      <c r="AH86" s="52">
        <v>0</v>
      </c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outlineLevel="1" x14ac:dyDescent="0.2">
      <c r="A87" s="24">
        <v>16</v>
      </c>
      <c r="B87" s="25" t="s">
        <v>1778</v>
      </c>
      <c r="C87" s="26" t="s">
        <v>1779</v>
      </c>
      <c r="D87" s="27" t="s">
        <v>640</v>
      </c>
      <c r="E87" s="28">
        <v>13</v>
      </c>
      <c r="F87" s="29"/>
      <c r="G87" s="30">
        <f>ROUND(E87*F87,2)</f>
        <v>0</v>
      </c>
      <c r="H87" s="29"/>
      <c r="I87" s="30">
        <f>ROUND(E87*H87,2)</f>
        <v>0</v>
      </c>
      <c r="J87" s="29"/>
      <c r="K87" s="30">
        <f>ROUND(E87*J87,2)</f>
        <v>0</v>
      </c>
      <c r="L87" s="30">
        <v>21</v>
      </c>
      <c r="M87" s="30">
        <f>G87*(1+L87/100)</f>
        <v>0</v>
      </c>
      <c r="N87" s="30">
        <v>0</v>
      </c>
      <c r="O87" s="30">
        <f>ROUND(E87*N87,2)</f>
        <v>0</v>
      </c>
      <c r="P87" s="30">
        <v>0</v>
      </c>
      <c r="Q87" s="30">
        <f>ROUND(E87*P87,2)</f>
        <v>0</v>
      </c>
      <c r="R87" s="30"/>
      <c r="S87" s="30" t="s">
        <v>587</v>
      </c>
      <c r="T87" s="49" t="s">
        <v>330</v>
      </c>
      <c r="U87" s="35">
        <v>0</v>
      </c>
      <c r="V87" s="35">
        <f>ROUND(E87*U87,2)</f>
        <v>0</v>
      </c>
      <c r="W87" s="35"/>
      <c r="X87" s="50"/>
      <c r="Y87" s="52"/>
      <c r="Z87" s="52"/>
      <c r="AA87" s="52"/>
      <c r="AB87" s="52"/>
      <c r="AC87" s="52"/>
      <c r="AD87" s="52"/>
      <c r="AE87" s="52"/>
      <c r="AF87" s="52"/>
      <c r="AG87" s="52" t="s">
        <v>1697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31"/>
      <c r="B88" s="32"/>
      <c r="C88" s="230" t="s">
        <v>1703</v>
      </c>
      <c r="D88" s="33"/>
      <c r="E88" s="34">
        <v>1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52"/>
      <c r="Z88" s="52"/>
      <c r="AA88" s="52"/>
      <c r="AB88" s="52"/>
      <c r="AC88" s="52"/>
      <c r="AD88" s="52"/>
      <c r="AE88" s="52"/>
      <c r="AF88" s="52"/>
      <c r="AG88" s="52" t="s">
        <v>358</v>
      </c>
      <c r="AH88" s="52">
        <v>0</v>
      </c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31"/>
      <c r="B89" s="32"/>
      <c r="C89" s="230" t="s">
        <v>1704</v>
      </c>
      <c r="D89" s="33"/>
      <c r="E89" s="34">
        <v>1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52"/>
      <c r="Z89" s="52"/>
      <c r="AA89" s="52"/>
      <c r="AB89" s="52"/>
      <c r="AC89" s="52"/>
      <c r="AD89" s="52"/>
      <c r="AE89" s="52"/>
      <c r="AF89" s="52"/>
      <c r="AG89" s="52" t="s">
        <v>358</v>
      </c>
      <c r="AH89" s="52">
        <v>0</v>
      </c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outlineLevel="1" x14ac:dyDescent="0.2">
      <c r="A90" s="31"/>
      <c r="B90" s="32"/>
      <c r="C90" s="230" t="s">
        <v>1705</v>
      </c>
      <c r="D90" s="33"/>
      <c r="E90" s="34">
        <v>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52"/>
      <c r="Z90" s="52"/>
      <c r="AA90" s="52"/>
      <c r="AB90" s="52"/>
      <c r="AC90" s="52"/>
      <c r="AD90" s="52"/>
      <c r="AE90" s="52"/>
      <c r="AF90" s="52"/>
      <c r="AG90" s="52" t="s">
        <v>358</v>
      </c>
      <c r="AH90" s="52">
        <v>0</v>
      </c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31"/>
      <c r="B91" s="32"/>
      <c r="C91" s="230" t="s">
        <v>1706</v>
      </c>
      <c r="D91" s="33"/>
      <c r="E91" s="34">
        <v>1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52"/>
      <c r="Z91" s="52"/>
      <c r="AA91" s="52"/>
      <c r="AB91" s="52"/>
      <c r="AC91" s="52"/>
      <c r="AD91" s="52"/>
      <c r="AE91" s="52"/>
      <c r="AF91" s="52"/>
      <c r="AG91" s="52" t="s">
        <v>358</v>
      </c>
      <c r="AH91" s="52">
        <v>0</v>
      </c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31"/>
      <c r="B92" s="32"/>
      <c r="C92" s="230" t="s">
        <v>1707</v>
      </c>
      <c r="D92" s="33"/>
      <c r="E92" s="34">
        <v>1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52"/>
      <c r="Z92" s="52"/>
      <c r="AA92" s="52"/>
      <c r="AB92" s="52"/>
      <c r="AC92" s="52"/>
      <c r="AD92" s="52"/>
      <c r="AE92" s="52"/>
      <c r="AF92" s="52"/>
      <c r="AG92" s="52" t="s">
        <v>358</v>
      </c>
      <c r="AH92" s="52">
        <v>0</v>
      </c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31"/>
      <c r="B93" s="32"/>
      <c r="C93" s="230" t="s">
        <v>1708</v>
      </c>
      <c r="D93" s="33"/>
      <c r="E93" s="34">
        <v>1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52"/>
      <c r="Z93" s="52"/>
      <c r="AA93" s="52"/>
      <c r="AB93" s="52"/>
      <c r="AC93" s="52"/>
      <c r="AD93" s="52"/>
      <c r="AE93" s="52"/>
      <c r="AF93" s="52"/>
      <c r="AG93" s="52" t="s">
        <v>358</v>
      </c>
      <c r="AH93" s="52">
        <v>0</v>
      </c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31"/>
      <c r="B94" s="32"/>
      <c r="C94" s="230" t="s">
        <v>1709</v>
      </c>
      <c r="D94" s="33"/>
      <c r="E94" s="34">
        <v>1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52"/>
      <c r="Z94" s="52"/>
      <c r="AA94" s="52"/>
      <c r="AB94" s="52"/>
      <c r="AC94" s="52"/>
      <c r="AD94" s="52"/>
      <c r="AE94" s="52"/>
      <c r="AF94" s="52"/>
      <c r="AG94" s="52" t="s">
        <v>358</v>
      </c>
      <c r="AH94" s="52">
        <v>0</v>
      </c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31"/>
      <c r="B95" s="32"/>
      <c r="C95" s="230" t="s">
        <v>1710</v>
      </c>
      <c r="D95" s="33"/>
      <c r="E95" s="34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52"/>
      <c r="Z95" s="52"/>
      <c r="AA95" s="52"/>
      <c r="AB95" s="52"/>
      <c r="AC95" s="52"/>
      <c r="AD95" s="52"/>
      <c r="AE95" s="52"/>
      <c r="AF95" s="52"/>
      <c r="AG95" s="52" t="s">
        <v>358</v>
      </c>
      <c r="AH95" s="52">
        <v>0</v>
      </c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31"/>
      <c r="B96" s="32"/>
      <c r="C96" s="230" t="s">
        <v>1699</v>
      </c>
      <c r="D96" s="33"/>
      <c r="E96" s="34">
        <v>2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52"/>
      <c r="Z96" s="52"/>
      <c r="AA96" s="52"/>
      <c r="AB96" s="52"/>
      <c r="AC96" s="52"/>
      <c r="AD96" s="52"/>
      <c r="AE96" s="52"/>
      <c r="AF96" s="52"/>
      <c r="AG96" s="52" t="s">
        <v>358</v>
      </c>
      <c r="AH96" s="52">
        <v>0</v>
      </c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31"/>
      <c r="B97" s="32"/>
      <c r="C97" s="230" t="s">
        <v>1711</v>
      </c>
      <c r="D97" s="33"/>
      <c r="E97" s="34">
        <v>2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52"/>
      <c r="Z97" s="52"/>
      <c r="AA97" s="52"/>
      <c r="AB97" s="52"/>
      <c r="AC97" s="52"/>
      <c r="AD97" s="52"/>
      <c r="AE97" s="52"/>
      <c r="AF97" s="52"/>
      <c r="AG97" s="52" t="s">
        <v>358</v>
      </c>
      <c r="AH97" s="52">
        <v>0</v>
      </c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31"/>
      <c r="B98" s="32"/>
      <c r="C98" s="230" t="s">
        <v>1700</v>
      </c>
      <c r="D98" s="33"/>
      <c r="E98" s="34">
        <v>1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52"/>
      <c r="Z98" s="52"/>
      <c r="AA98" s="52"/>
      <c r="AB98" s="52"/>
      <c r="AC98" s="52"/>
      <c r="AD98" s="52"/>
      <c r="AE98" s="52"/>
      <c r="AF98" s="52"/>
      <c r="AG98" s="52" t="s">
        <v>358</v>
      </c>
      <c r="AH98" s="52">
        <v>0</v>
      </c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24">
        <v>17</v>
      </c>
      <c r="B99" s="25" t="s">
        <v>1780</v>
      </c>
      <c r="C99" s="26" t="s">
        <v>1781</v>
      </c>
      <c r="D99" s="27" t="s">
        <v>640</v>
      </c>
      <c r="E99" s="28">
        <v>3</v>
      </c>
      <c r="F99" s="29"/>
      <c r="G99" s="30">
        <f>ROUND(E99*F99,2)</f>
        <v>0</v>
      </c>
      <c r="H99" s="29"/>
      <c r="I99" s="30">
        <f>ROUND(E99*H99,2)</f>
        <v>0</v>
      </c>
      <c r="J99" s="29"/>
      <c r="K99" s="30">
        <f>ROUND(E99*J99,2)</f>
        <v>0</v>
      </c>
      <c r="L99" s="30">
        <v>21</v>
      </c>
      <c r="M99" s="30">
        <f>G99*(1+L99/100)</f>
        <v>0</v>
      </c>
      <c r="N99" s="30">
        <v>0</v>
      </c>
      <c r="O99" s="30">
        <f>ROUND(E99*N99,2)</f>
        <v>0</v>
      </c>
      <c r="P99" s="30">
        <v>0</v>
      </c>
      <c r="Q99" s="30">
        <f>ROUND(E99*P99,2)</f>
        <v>0</v>
      </c>
      <c r="R99" s="30"/>
      <c r="S99" s="30" t="s">
        <v>587</v>
      </c>
      <c r="T99" s="49" t="s">
        <v>330</v>
      </c>
      <c r="U99" s="35">
        <v>0</v>
      </c>
      <c r="V99" s="35">
        <f>ROUND(E99*U99,2)</f>
        <v>0</v>
      </c>
      <c r="W99" s="35"/>
      <c r="X99" s="50"/>
      <c r="Y99" s="52"/>
      <c r="Z99" s="52"/>
      <c r="AA99" s="52"/>
      <c r="AB99" s="52"/>
      <c r="AC99" s="52"/>
      <c r="AD99" s="52"/>
      <c r="AE99" s="52"/>
      <c r="AF99" s="52"/>
      <c r="AG99" s="52" t="s">
        <v>1697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31"/>
      <c r="B100" s="32"/>
      <c r="C100" s="230" t="s">
        <v>1730</v>
      </c>
      <c r="D100" s="33"/>
      <c r="E100" s="34">
        <v>1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52"/>
      <c r="Z100" s="52"/>
      <c r="AA100" s="52"/>
      <c r="AB100" s="52"/>
      <c r="AC100" s="52"/>
      <c r="AD100" s="52"/>
      <c r="AE100" s="52"/>
      <c r="AF100" s="52"/>
      <c r="AG100" s="52" t="s">
        <v>358</v>
      </c>
      <c r="AH100" s="52">
        <v>0</v>
      </c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31"/>
      <c r="B101" s="32"/>
      <c r="C101" s="230" t="s">
        <v>1742</v>
      </c>
      <c r="D101" s="33"/>
      <c r="E101" s="34">
        <v>2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52"/>
      <c r="Z101" s="52"/>
      <c r="AA101" s="52"/>
      <c r="AB101" s="52"/>
      <c r="AC101" s="52"/>
      <c r="AD101" s="52"/>
      <c r="AE101" s="52"/>
      <c r="AF101" s="52"/>
      <c r="AG101" s="52" t="s">
        <v>358</v>
      </c>
      <c r="AH101" s="52">
        <v>0</v>
      </c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24">
        <v>18</v>
      </c>
      <c r="B102" s="25" t="s">
        <v>1782</v>
      </c>
      <c r="C102" s="26" t="s">
        <v>1783</v>
      </c>
      <c r="D102" s="27" t="s">
        <v>640</v>
      </c>
      <c r="E102" s="28">
        <v>8</v>
      </c>
      <c r="F102" s="29"/>
      <c r="G102" s="30">
        <f>ROUND(E102*F102,2)</f>
        <v>0</v>
      </c>
      <c r="H102" s="29"/>
      <c r="I102" s="30">
        <f>ROUND(E102*H102,2)</f>
        <v>0</v>
      </c>
      <c r="J102" s="29"/>
      <c r="K102" s="30">
        <f>ROUND(E102*J102,2)</f>
        <v>0</v>
      </c>
      <c r="L102" s="30">
        <v>21</v>
      </c>
      <c r="M102" s="30">
        <f>G102*(1+L102/100)</f>
        <v>0</v>
      </c>
      <c r="N102" s="30">
        <v>0</v>
      </c>
      <c r="O102" s="30">
        <f>ROUND(E102*N102,2)</f>
        <v>0</v>
      </c>
      <c r="P102" s="30">
        <v>0</v>
      </c>
      <c r="Q102" s="30">
        <f>ROUND(E102*P102,2)</f>
        <v>0</v>
      </c>
      <c r="R102" s="30"/>
      <c r="S102" s="30" t="s">
        <v>587</v>
      </c>
      <c r="T102" s="49" t="s">
        <v>330</v>
      </c>
      <c r="U102" s="35">
        <v>0</v>
      </c>
      <c r="V102" s="35">
        <f>ROUND(E102*U102,2)</f>
        <v>0</v>
      </c>
      <c r="W102" s="35"/>
      <c r="X102" s="50"/>
      <c r="Y102" s="52"/>
      <c r="Z102" s="52"/>
      <c r="AA102" s="52"/>
      <c r="AB102" s="52"/>
      <c r="AC102" s="52"/>
      <c r="AD102" s="52"/>
      <c r="AE102" s="52"/>
      <c r="AF102" s="52"/>
      <c r="AG102" s="52" t="s">
        <v>1697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31"/>
      <c r="B103" s="32"/>
      <c r="C103" s="230" t="s">
        <v>1745</v>
      </c>
      <c r="D103" s="33"/>
      <c r="E103" s="34">
        <v>1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52"/>
      <c r="Z103" s="52"/>
      <c r="AA103" s="52"/>
      <c r="AB103" s="52"/>
      <c r="AC103" s="52"/>
      <c r="AD103" s="52"/>
      <c r="AE103" s="52"/>
      <c r="AF103" s="52"/>
      <c r="AG103" s="52" t="s">
        <v>358</v>
      </c>
      <c r="AH103" s="52">
        <v>0</v>
      </c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31"/>
      <c r="B104" s="32"/>
      <c r="C104" s="230" t="s">
        <v>1746</v>
      </c>
      <c r="D104" s="33"/>
      <c r="E104" s="34">
        <v>1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52"/>
      <c r="Z104" s="52"/>
      <c r="AA104" s="52"/>
      <c r="AB104" s="52"/>
      <c r="AC104" s="52"/>
      <c r="AD104" s="52"/>
      <c r="AE104" s="52"/>
      <c r="AF104" s="52"/>
      <c r="AG104" s="52" t="s">
        <v>358</v>
      </c>
      <c r="AH104" s="52">
        <v>0</v>
      </c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outlineLevel="1" x14ac:dyDescent="0.2">
      <c r="A105" s="31"/>
      <c r="B105" s="32"/>
      <c r="C105" s="230" t="s">
        <v>1784</v>
      </c>
      <c r="D105" s="33"/>
      <c r="E105" s="34">
        <v>1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52"/>
      <c r="Z105" s="52"/>
      <c r="AA105" s="52"/>
      <c r="AB105" s="52"/>
      <c r="AC105" s="52"/>
      <c r="AD105" s="52"/>
      <c r="AE105" s="52"/>
      <c r="AF105" s="52"/>
      <c r="AG105" s="52" t="s">
        <v>358</v>
      </c>
      <c r="AH105" s="52">
        <v>0</v>
      </c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31"/>
      <c r="B106" s="32"/>
      <c r="C106" s="230" t="s">
        <v>1748</v>
      </c>
      <c r="D106" s="33"/>
      <c r="E106" s="34">
        <v>1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52"/>
      <c r="Z106" s="52"/>
      <c r="AA106" s="52"/>
      <c r="AB106" s="52"/>
      <c r="AC106" s="52"/>
      <c r="AD106" s="52"/>
      <c r="AE106" s="52"/>
      <c r="AF106" s="52"/>
      <c r="AG106" s="52" t="s">
        <v>358</v>
      </c>
      <c r="AH106" s="52">
        <v>0</v>
      </c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31"/>
      <c r="B107" s="32"/>
      <c r="C107" s="230" t="s">
        <v>1775</v>
      </c>
      <c r="D107" s="33"/>
      <c r="E107" s="34">
        <v>1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52"/>
      <c r="Z107" s="52"/>
      <c r="AA107" s="52"/>
      <c r="AB107" s="52"/>
      <c r="AC107" s="52"/>
      <c r="AD107" s="52"/>
      <c r="AE107" s="52"/>
      <c r="AF107" s="52"/>
      <c r="AG107" s="52" t="s">
        <v>358</v>
      </c>
      <c r="AH107" s="52">
        <v>0</v>
      </c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31"/>
      <c r="B108" s="32"/>
      <c r="C108" s="230" t="s">
        <v>1730</v>
      </c>
      <c r="D108" s="33"/>
      <c r="E108" s="34">
        <v>1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52"/>
      <c r="Z108" s="52"/>
      <c r="AA108" s="52"/>
      <c r="AB108" s="52"/>
      <c r="AC108" s="52"/>
      <c r="AD108" s="52"/>
      <c r="AE108" s="52"/>
      <c r="AF108" s="52"/>
      <c r="AG108" s="52" t="s">
        <v>358</v>
      </c>
      <c r="AH108" s="52">
        <v>0</v>
      </c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outlineLevel="1" x14ac:dyDescent="0.2">
      <c r="A109" s="31"/>
      <c r="B109" s="32"/>
      <c r="C109" s="230" t="s">
        <v>1785</v>
      </c>
      <c r="D109" s="33"/>
      <c r="E109" s="34">
        <v>1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52"/>
      <c r="Z109" s="52"/>
      <c r="AA109" s="52"/>
      <c r="AB109" s="52"/>
      <c r="AC109" s="52"/>
      <c r="AD109" s="52"/>
      <c r="AE109" s="52"/>
      <c r="AF109" s="52"/>
      <c r="AG109" s="52" t="s">
        <v>358</v>
      </c>
      <c r="AH109" s="52">
        <v>0</v>
      </c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31"/>
      <c r="B110" s="32"/>
      <c r="C110" s="230" t="s">
        <v>1777</v>
      </c>
      <c r="D110" s="33"/>
      <c r="E110" s="34">
        <v>1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52"/>
      <c r="Z110" s="52"/>
      <c r="AA110" s="52"/>
      <c r="AB110" s="52"/>
      <c r="AC110" s="52"/>
      <c r="AD110" s="52"/>
      <c r="AE110" s="52"/>
      <c r="AF110" s="52"/>
      <c r="AG110" s="52" t="s">
        <v>358</v>
      </c>
      <c r="AH110" s="52">
        <v>0</v>
      </c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24">
        <v>19</v>
      </c>
      <c r="B111" s="25" t="s">
        <v>1786</v>
      </c>
      <c r="C111" s="26" t="s">
        <v>1787</v>
      </c>
      <c r="D111" s="27" t="s">
        <v>640</v>
      </c>
      <c r="E111" s="28">
        <v>5</v>
      </c>
      <c r="F111" s="29"/>
      <c r="G111" s="30">
        <f>ROUND(E111*F111,2)</f>
        <v>0</v>
      </c>
      <c r="H111" s="29"/>
      <c r="I111" s="30">
        <f>ROUND(E111*H111,2)</f>
        <v>0</v>
      </c>
      <c r="J111" s="29"/>
      <c r="K111" s="30">
        <f>ROUND(E111*J111,2)</f>
        <v>0</v>
      </c>
      <c r="L111" s="30">
        <v>21</v>
      </c>
      <c r="M111" s="30">
        <f>G111*(1+L111/100)</f>
        <v>0</v>
      </c>
      <c r="N111" s="30">
        <v>0</v>
      </c>
      <c r="O111" s="30">
        <f>ROUND(E111*N111,2)</f>
        <v>0</v>
      </c>
      <c r="P111" s="30">
        <v>0</v>
      </c>
      <c r="Q111" s="30">
        <f>ROUND(E111*P111,2)</f>
        <v>0</v>
      </c>
      <c r="R111" s="30"/>
      <c r="S111" s="30" t="s">
        <v>587</v>
      </c>
      <c r="T111" s="49" t="s">
        <v>330</v>
      </c>
      <c r="U111" s="35">
        <v>0</v>
      </c>
      <c r="V111" s="35">
        <f>ROUND(E111*U111,2)</f>
        <v>0</v>
      </c>
      <c r="W111" s="35"/>
      <c r="X111" s="50"/>
      <c r="Y111" s="52"/>
      <c r="Z111" s="52"/>
      <c r="AA111" s="52"/>
      <c r="AB111" s="52"/>
      <c r="AC111" s="52"/>
      <c r="AD111" s="52"/>
      <c r="AE111" s="52"/>
      <c r="AF111" s="52"/>
      <c r="AG111" s="52" t="s">
        <v>490</v>
      </c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31"/>
      <c r="B112" s="32"/>
      <c r="C112" s="230" t="s">
        <v>1788</v>
      </c>
      <c r="D112" s="33"/>
      <c r="E112" s="34">
        <v>3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52"/>
      <c r="Z112" s="52"/>
      <c r="AA112" s="52"/>
      <c r="AB112" s="52"/>
      <c r="AC112" s="52"/>
      <c r="AD112" s="52"/>
      <c r="AE112" s="52"/>
      <c r="AF112" s="52"/>
      <c r="AG112" s="52" t="s">
        <v>358</v>
      </c>
      <c r="AH112" s="52">
        <v>0</v>
      </c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31"/>
      <c r="B113" s="32"/>
      <c r="C113" s="230" t="s">
        <v>1789</v>
      </c>
      <c r="D113" s="33"/>
      <c r="E113" s="34">
        <v>1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52"/>
      <c r="Z113" s="52"/>
      <c r="AA113" s="52"/>
      <c r="AB113" s="52"/>
      <c r="AC113" s="52"/>
      <c r="AD113" s="52"/>
      <c r="AE113" s="52"/>
      <c r="AF113" s="52"/>
      <c r="AG113" s="52" t="s">
        <v>358</v>
      </c>
      <c r="AH113" s="52">
        <v>0</v>
      </c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31"/>
      <c r="B114" s="32"/>
      <c r="C114" s="230" t="s">
        <v>1790</v>
      </c>
      <c r="D114" s="33"/>
      <c r="E114" s="34">
        <v>1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52"/>
      <c r="Z114" s="52"/>
      <c r="AA114" s="52"/>
      <c r="AB114" s="52"/>
      <c r="AC114" s="52"/>
      <c r="AD114" s="52"/>
      <c r="AE114" s="52"/>
      <c r="AF114" s="52"/>
      <c r="AG114" s="52" t="s">
        <v>358</v>
      </c>
      <c r="AH114" s="52">
        <v>0</v>
      </c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24">
        <v>20</v>
      </c>
      <c r="B115" s="25" t="s">
        <v>1791</v>
      </c>
      <c r="C115" s="26" t="s">
        <v>1792</v>
      </c>
      <c r="D115" s="27" t="s">
        <v>640</v>
      </c>
      <c r="E115" s="28">
        <v>6</v>
      </c>
      <c r="F115" s="29"/>
      <c r="G115" s="30">
        <f>ROUND(E115*F115,2)</f>
        <v>0</v>
      </c>
      <c r="H115" s="29"/>
      <c r="I115" s="30">
        <f>ROUND(E115*H115,2)</f>
        <v>0</v>
      </c>
      <c r="J115" s="29"/>
      <c r="K115" s="30">
        <f>ROUND(E115*J115,2)</f>
        <v>0</v>
      </c>
      <c r="L115" s="30">
        <v>21</v>
      </c>
      <c r="M115" s="30">
        <f>G115*(1+L115/100)</f>
        <v>0</v>
      </c>
      <c r="N115" s="30">
        <v>0</v>
      </c>
      <c r="O115" s="30">
        <f>ROUND(E115*N115,2)</f>
        <v>0</v>
      </c>
      <c r="P115" s="30">
        <v>0</v>
      </c>
      <c r="Q115" s="30">
        <f>ROUND(E115*P115,2)</f>
        <v>0</v>
      </c>
      <c r="R115" s="30"/>
      <c r="S115" s="30" t="s">
        <v>587</v>
      </c>
      <c r="T115" s="49" t="s">
        <v>330</v>
      </c>
      <c r="U115" s="35">
        <v>0</v>
      </c>
      <c r="V115" s="35">
        <f>ROUND(E115*U115,2)</f>
        <v>0</v>
      </c>
      <c r="W115" s="35"/>
      <c r="X115" s="50"/>
      <c r="Y115" s="52"/>
      <c r="Z115" s="52"/>
      <c r="AA115" s="52"/>
      <c r="AB115" s="52"/>
      <c r="AC115" s="52"/>
      <c r="AD115" s="52"/>
      <c r="AE115" s="52"/>
      <c r="AF115" s="52"/>
      <c r="AG115" s="52" t="s">
        <v>1697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31"/>
      <c r="B116" s="32"/>
      <c r="C116" s="230" t="s">
        <v>1793</v>
      </c>
      <c r="D116" s="33"/>
      <c r="E116" s="34">
        <v>2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52"/>
      <c r="Z116" s="52"/>
      <c r="AA116" s="52"/>
      <c r="AB116" s="52"/>
      <c r="AC116" s="52"/>
      <c r="AD116" s="52"/>
      <c r="AE116" s="52"/>
      <c r="AF116" s="52"/>
      <c r="AG116" s="52" t="s">
        <v>358</v>
      </c>
      <c r="AH116" s="52">
        <v>0</v>
      </c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31"/>
      <c r="B117" s="32"/>
      <c r="C117" s="230" t="s">
        <v>1794</v>
      </c>
      <c r="D117" s="33"/>
      <c r="E117" s="34">
        <v>3</v>
      </c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52"/>
      <c r="Z117" s="52"/>
      <c r="AA117" s="52"/>
      <c r="AB117" s="52"/>
      <c r="AC117" s="52"/>
      <c r="AD117" s="52"/>
      <c r="AE117" s="52"/>
      <c r="AF117" s="52"/>
      <c r="AG117" s="52" t="s">
        <v>358</v>
      </c>
      <c r="AH117" s="52">
        <v>0</v>
      </c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31"/>
      <c r="B118" s="32"/>
      <c r="C118" s="230" t="s">
        <v>1730</v>
      </c>
      <c r="D118" s="33"/>
      <c r="E118" s="34">
        <v>1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52"/>
      <c r="Z118" s="52"/>
      <c r="AA118" s="52"/>
      <c r="AB118" s="52"/>
      <c r="AC118" s="52"/>
      <c r="AD118" s="52"/>
      <c r="AE118" s="52"/>
      <c r="AF118" s="52"/>
      <c r="AG118" s="52" t="s">
        <v>358</v>
      </c>
      <c r="AH118" s="52">
        <v>0</v>
      </c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24">
        <v>21</v>
      </c>
      <c r="B119" s="25" t="s">
        <v>1795</v>
      </c>
      <c r="C119" s="26" t="s">
        <v>1796</v>
      </c>
      <c r="D119" s="27" t="s">
        <v>640</v>
      </c>
      <c r="E119" s="28">
        <v>6</v>
      </c>
      <c r="F119" s="29"/>
      <c r="G119" s="30">
        <f>ROUND(E119*F119,2)</f>
        <v>0</v>
      </c>
      <c r="H119" s="29"/>
      <c r="I119" s="30">
        <f>ROUND(E119*H119,2)</f>
        <v>0</v>
      </c>
      <c r="J119" s="29"/>
      <c r="K119" s="30">
        <f>ROUND(E119*J119,2)</f>
        <v>0</v>
      </c>
      <c r="L119" s="30">
        <v>21</v>
      </c>
      <c r="M119" s="30">
        <f>G119*(1+L119/100)</f>
        <v>0</v>
      </c>
      <c r="N119" s="30">
        <v>0</v>
      </c>
      <c r="O119" s="30">
        <f>ROUND(E119*N119,2)</f>
        <v>0</v>
      </c>
      <c r="P119" s="30">
        <v>0</v>
      </c>
      <c r="Q119" s="30">
        <f>ROUND(E119*P119,2)</f>
        <v>0</v>
      </c>
      <c r="R119" s="30"/>
      <c r="S119" s="30" t="s">
        <v>587</v>
      </c>
      <c r="T119" s="49" t="s">
        <v>330</v>
      </c>
      <c r="U119" s="35">
        <v>0</v>
      </c>
      <c r="V119" s="35">
        <f>ROUND(E119*U119,2)</f>
        <v>0</v>
      </c>
      <c r="W119" s="35"/>
      <c r="X119" s="50"/>
      <c r="Y119" s="52"/>
      <c r="Z119" s="52"/>
      <c r="AA119" s="52"/>
      <c r="AB119" s="52"/>
      <c r="AC119" s="52"/>
      <c r="AD119" s="52"/>
      <c r="AE119" s="52"/>
      <c r="AF119" s="52"/>
      <c r="AG119" s="52" t="s">
        <v>1697</v>
      </c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31"/>
      <c r="B120" s="32"/>
      <c r="C120" s="230" t="s">
        <v>1793</v>
      </c>
      <c r="D120" s="33"/>
      <c r="E120" s="34">
        <v>2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52"/>
      <c r="Z120" s="52"/>
      <c r="AA120" s="52"/>
      <c r="AB120" s="52"/>
      <c r="AC120" s="52"/>
      <c r="AD120" s="52"/>
      <c r="AE120" s="52"/>
      <c r="AF120" s="52"/>
      <c r="AG120" s="52" t="s">
        <v>358</v>
      </c>
      <c r="AH120" s="52">
        <v>0</v>
      </c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31"/>
      <c r="B121" s="32"/>
      <c r="C121" s="230" t="s">
        <v>1794</v>
      </c>
      <c r="D121" s="33"/>
      <c r="E121" s="34">
        <v>3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52"/>
      <c r="Z121" s="52"/>
      <c r="AA121" s="52"/>
      <c r="AB121" s="52"/>
      <c r="AC121" s="52"/>
      <c r="AD121" s="52"/>
      <c r="AE121" s="52"/>
      <c r="AF121" s="52"/>
      <c r="AG121" s="52" t="s">
        <v>358</v>
      </c>
      <c r="AH121" s="52">
        <v>0</v>
      </c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31"/>
      <c r="B122" s="32"/>
      <c r="C122" s="230" t="s">
        <v>1730</v>
      </c>
      <c r="D122" s="33"/>
      <c r="E122" s="34">
        <v>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52"/>
      <c r="Z122" s="52"/>
      <c r="AA122" s="52"/>
      <c r="AB122" s="52"/>
      <c r="AC122" s="52"/>
      <c r="AD122" s="52"/>
      <c r="AE122" s="52"/>
      <c r="AF122" s="52"/>
      <c r="AG122" s="52" t="s">
        <v>358</v>
      </c>
      <c r="AH122" s="52">
        <v>0</v>
      </c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outlineLevel="1" x14ac:dyDescent="0.2">
      <c r="A123" s="24">
        <v>22</v>
      </c>
      <c r="B123" s="25" t="s">
        <v>1797</v>
      </c>
      <c r="C123" s="26" t="s">
        <v>1798</v>
      </c>
      <c r="D123" s="27" t="s">
        <v>640</v>
      </c>
      <c r="E123" s="28">
        <v>2</v>
      </c>
      <c r="F123" s="29"/>
      <c r="G123" s="30">
        <f>ROUND(E123*F123,2)</f>
        <v>0</v>
      </c>
      <c r="H123" s="29"/>
      <c r="I123" s="30">
        <v>0</v>
      </c>
      <c r="J123" s="29"/>
      <c r="K123" s="30">
        <f>ROUND(E123*J123,2)</f>
        <v>0</v>
      </c>
      <c r="L123" s="30">
        <v>21</v>
      </c>
      <c r="M123" s="30">
        <f>G123*(1+L123/100)</f>
        <v>0</v>
      </c>
      <c r="N123" s="30">
        <v>0</v>
      </c>
      <c r="O123" s="30">
        <v>0</v>
      </c>
      <c r="P123" s="30">
        <v>0</v>
      </c>
      <c r="Q123" s="30">
        <f>ROUND(E123*P123,2)</f>
        <v>0</v>
      </c>
      <c r="R123" s="30"/>
      <c r="S123" s="30" t="s">
        <v>587</v>
      </c>
      <c r="T123" s="49" t="s">
        <v>330</v>
      </c>
      <c r="U123" s="35">
        <v>0</v>
      </c>
      <c r="V123" s="35">
        <f>ROUND(E123*U123,2)</f>
        <v>0</v>
      </c>
      <c r="W123" s="35"/>
      <c r="X123" s="50"/>
      <c r="Y123" s="52"/>
      <c r="Z123" s="52"/>
      <c r="AA123" s="52"/>
      <c r="AB123" s="52"/>
      <c r="AC123" s="52"/>
      <c r="AD123" s="52"/>
      <c r="AE123" s="52"/>
      <c r="AF123" s="52"/>
      <c r="AG123" s="52" t="s">
        <v>1697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31"/>
      <c r="B124" s="32"/>
      <c r="C124" s="230" t="s">
        <v>1709</v>
      </c>
      <c r="D124" s="33"/>
      <c r="E124" s="34">
        <v>1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52"/>
      <c r="Z124" s="52"/>
      <c r="AA124" s="52"/>
      <c r="AB124" s="52"/>
      <c r="AC124" s="52"/>
      <c r="AD124" s="52"/>
      <c r="AE124" s="52"/>
      <c r="AF124" s="52"/>
      <c r="AG124" s="52" t="s">
        <v>358</v>
      </c>
      <c r="AH124" s="52">
        <v>0</v>
      </c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31"/>
      <c r="B125" s="32"/>
      <c r="C125" s="230" t="s">
        <v>1731</v>
      </c>
      <c r="D125" s="33"/>
      <c r="E125" s="34">
        <v>1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52"/>
      <c r="Z125" s="52"/>
      <c r="AA125" s="52"/>
      <c r="AB125" s="52"/>
      <c r="AC125" s="52"/>
      <c r="AD125" s="52"/>
      <c r="AE125" s="52"/>
      <c r="AF125" s="52"/>
      <c r="AG125" s="52" t="s">
        <v>358</v>
      </c>
      <c r="AH125" s="52">
        <v>0</v>
      </c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24">
        <v>23</v>
      </c>
      <c r="B126" s="25" t="s">
        <v>1799</v>
      </c>
      <c r="C126" s="26" t="s">
        <v>1800</v>
      </c>
      <c r="D126" s="27" t="s">
        <v>640</v>
      </c>
      <c r="E126" s="28">
        <v>12</v>
      </c>
      <c r="F126" s="29"/>
      <c r="G126" s="30">
        <f>ROUND(E126*F126,2)</f>
        <v>0</v>
      </c>
      <c r="H126" s="29"/>
      <c r="I126" s="30">
        <f>ROUND(E126*H126,2)</f>
        <v>0</v>
      </c>
      <c r="J126" s="29"/>
      <c r="K126" s="30">
        <f>ROUND(E126*J126,2)</f>
        <v>0</v>
      </c>
      <c r="L126" s="30">
        <v>21</v>
      </c>
      <c r="M126" s="30">
        <f>G126*(1+L126/100)</f>
        <v>0</v>
      </c>
      <c r="N126" s="30">
        <v>0</v>
      </c>
      <c r="O126" s="30">
        <f>ROUND(E126*N126,2)</f>
        <v>0</v>
      </c>
      <c r="P126" s="30">
        <v>0</v>
      </c>
      <c r="Q126" s="30">
        <f>ROUND(E126*P126,2)</f>
        <v>0</v>
      </c>
      <c r="R126" s="30"/>
      <c r="S126" s="30" t="s">
        <v>587</v>
      </c>
      <c r="T126" s="49" t="s">
        <v>330</v>
      </c>
      <c r="U126" s="35">
        <v>0</v>
      </c>
      <c r="V126" s="35">
        <f>ROUND(E126*U126,2)</f>
        <v>0</v>
      </c>
      <c r="W126" s="35"/>
      <c r="X126" s="50"/>
      <c r="Y126" s="52"/>
      <c r="Z126" s="52"/>
      <c r="AA126" s="52"/>
      <c r="AB126" s="52"/>
      <c r="AC126" s="52"/>
      <c r="AD126" s="52"/>
      <c r="AE126" s="52"/>
      <c r="AF126" s="52"/>
      <c r="AG126" s="52" t="s">
        <v>1697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31"/>
      <c r="B127" s="32"/>
      <c r="C127" s="230" t="s">
        <v>1801</v>
      </c>
      <c r="D127" s="33"/>
      <c r="E127" s="34">
        <v>1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52"/>
      <c r="Z127" s="52"/>
      <c r="AA127" s="52"/>
      <c r="AB127" s="52"/>
      <c r="AC127" s="52"/>
      <c r="AD127" s="52"/>
      <c r="AE127" s="52"/>
      <c r="AF127" s="52"/>
      <c r="AG127" s="52" t="s">
        <v>358</v>
      </c>
      <c r="AH127" s="52">
        <v>0</v>
      </c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31"/>
      <c r="B128" s="32"/>
      <c r="C128" s="230" t="s">
        <v>1802</v>
      </c>
      <c r="D128" s="33"/>
      <c r="E128" s="34">
        <v>1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52"/>
      <c r="Z128" s="52"/>
      <c r="AA128" s="52"/>
      <c r="AB128" s="52"/>
      <c r="AC128" s="52"/>
      <c r="AD128" s="52"/>
      <c r="AE128" s="52"/>
      <c r="AF128" s="52"/>
      <c r="AG128" s="52" t="s">
        <v>358</v>
      </c>
      <c r="AH128" s="52">
        <v>0</v>
      </c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31"/>
      <c r="B129" s="32"/>
      <c r="C129" s="230" t="s">
        <v>1803</v>
      </c>
      <c r="D129" s="33"/>
      <c r="E129" s="34">
        <v>1</v>
      </c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52"/>
      <c r="Z129" s="52"/>
      <c r="AA129" s="52"/>
      <c r="AB129" s="52"/>
      <c r="AC129" s="52"/>
      <c r="AD129" s="52"/>
      <c r="AE129" s="52"/>
      <c r="AF129" s="52"/>
      <c r="AG129" s="52" t="s">
        <v>358</v>
      </c>
      <c r="AH129" s="52">
        <v>0</v>
      </c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31"/>
      <c r="B130" s="32"/>
      <c r="C130" s="230" t="s">
        <v>1698</v>
      </c>
      <c r="D130" s="33"/>
      <c r="E130" s="34">
        <v>2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52"/>
      <c r="Z130" s="52"/>
      <c r="AA130" s="52"/>
      <c r="AB130" s="52"/>
      <c r="AC130" s="52"/>
      <c r="AD130" s="52"/>
      <c r="AE130" s="52"/>
      <c r="AF130" s="52"/>
      <c r="AG130" s="52" t="s">
        <v>358</v>
      </c>
      <c r="AH130" s="52">
        <v>0</v>
      </c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31"/>
      <c r="B131" s="32"/>
      <c r="C131" s="230" t="s">
        <v>1709</v>
      </c>
      <c r="D131" s="33"/>
      <c r="E131" s="34">
        <v>1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52"/>
      <c r="Z131" s="52"/>
      <c r="AA131" s="52"/>
      <c r="AB131" s="52"/>
      <c r="AC131" s="52"/>
      <c r="AD131" s="52"/>
      <c r="AE131" s="52"/>
      <c r="AF131" s="52"/>
      <c r="AG131" s="52" t="s">
        <v>358</v>
      </c>
      <c r="AH131" s="52">
        <v>0</v>
      </c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31"/>
      <c r="B132" s="32"/>
      <c r="C132" s="230" t="s">
        <v>1804</v>
      </c>
      <c r="D132" s="33"/>
      <c r="E132" s="34">
        <v>1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52"/>
      <c r="Z132" s="52"/>
      <c r="AA132" s="52"/>
      <c r="AB132" s="52"/>
      <c r="AC132" s="52"/>
      <c r="AD132" s="52"/>
      <c r="AE132" s="52"/>
      <c r="AF132" s="52"/>
      <c r="AG132" s="52" t="s">
        <v>358</v>
      </c>
      <c r="AH132" s="52">
        <v>0</v>
      </c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31"/>
      <c r="B133" s="32"/>
      <c r="C133" s="230" t="s">
        <v>1699</v>
      </c>
      <c r="D133" s="33"/>
      <c r="E133" s="34">
        <v>2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52"/>
      <c r="Z133" s="52"/>
      <c r="AA133" s="52"/>
      <c r="AB133" s="52"/>
      <c r="AC133" s="52"/>
      <c r="AD133" s="52"/>
      <c r="AE133" s="52"/>
      <c r="AF133" s="52"/>
      <c r="AG133" s="52" t="s">
        <v>358</v>
      </c>
      <c r="AH133" s="52">
        <v>0</v>
      </c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31"/>
      <c r="B134" s="32"/>
      <c r="C134" s="230" t="s">
        <v>1711</v>
      </c>
      <c r="D134" s="33"/>
      <c r="E134" s="34">
        <v>2</v>
      </c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52"/>
      <c r="Z134" s="52"/>
      <c r="AA134" s="52"/>
      <c r="AB134" s="52"/>
      <c r="AC134" s="52"/>
      <c r="AD134" s="52"/>
      <c r="AE134" s="52"/>
      <c r="AF134" s="52"/>
      <c r="AG134" s="52" t="s">
        <v>358</v>
      </c>
      <c r="AH134" s="52">
        <v>0</v>
      </c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31"/>
      <c r="B135" s="32"/>
      <c r="C135" s="230" t="s">
        <v>1700</v>
      </c>
      <c r="D135" s="33"/>
      <c r="E135" s="34">
        <v>1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52"/>
      <c r="Z135" s="52"/>
      <c r="AA135" s="52"/>
      <c r="AB135" s="52"/>
      <c r="AC135" s="52"/>
      <c r="AD135" s="52"/>
      <c r="AE135" s="52"/>
      <c r="AF135" s="52"/>
      <c r="AG135" s="52" t="s">
        <v>358</v>
      </c>
      <c r="AH135" s="52">
        <v>0</v>
      </c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24">
        <v>24</v>
      </c>
      <c r="B136" s="25" t="s">
        <v>1805</v>
      </c>
      <c r="C136" s="26" t="s">
        <v>1806</v>
      </c>
      <c r="D136" s="27" t="s">
        <v>640</v>
      </c>
      <c r="E136" s="28">
        <v>12</v>
      </c>
      <c r="F136" s="29"/>
      <c r="G136" s="30">
        <f>ROUND(E136*F136,2)</f>
        <v>0</v>
      </c>
      <c r="H136" s="29"/>
      <c r="I136" s="30">
        <f>ROUND(E136*H136,2)</f>
        <v>0</v>
      </c>
      <c r="J136" s="29"/>
      <c r="K136" s="30">
        <f>ROUND(E136*J136,2)</f>
        <v>0</v>
      </c>
      <c r="L136" s="30">
        <v>21</v>
      </c>
      <c r="M136" s="30">
        <f>G136*(1+L136/100)</f>
        <v>0</v>
      </c>
      <c r="N136" s="30">
        <v>0</v>
      </c>
      <c r="O136" s="30">
        <f>ROUND(E136*N136,2)</f>
        <v>0</v>
      </c>
      <c r="P136" s="30">
        <v>0</v>
      </c>
      <c r="Q136" s="30">
        <v>0</v>
      </c>
      <c r="R136" s="30"/>
      <c r="S136" s="30" t="s">
        <v>587</v>
      </c>
      <c r="T136" s="49" t="s">
        <v>330</v>
      </c>
      <c r="U136" s="35">
        <v>0</v>
      </c>
      <c r="V136" s="35">
        <f>ROUND(E136*U136,2)</f>
        <v>0</v>
      </c>
      <c r="W136" s="35"/>
      <c r="X136" s="50"/>
      <c r="Y136" s="52"/>
      <c r="Z136" s="52"/>
      <c r="AA136" s="52"/>
      <c r="AB136" s="52"/>
      <c r="AC136" s="52"/>
      <c r="AD136" s="52"/>
      <c r="AE136" s="52"/>
      <c r="AF136" s="52"/>
      <c r="AG136" s="52" t="s">
        <v>1697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31"/>
      <c r="B137" s="32"/>
      <c r="C137" s="230" t="s">
        <v>1807</v>
      </c>
      <c r="D137" s="33"/>
      <c r="E137" s="34">
        <v>9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52"/>
      <c r="Z137" s="52"/>
      <c r="AA137" s="52"/>
      <c r="AB137" s="52"/>
      <c r="AC137" s="52"/>
      <c r="AD137" s="52"/>
      <c r="AE137" s="52"/>
      <c r="AF137" s="52"/>
      <c r="AG137" s="52" t="s">
        <v>358</v>
      </c>
      <c r="AH137" s="52">
        <v>0</v>
      </c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31"/>
      <c r="B138" s="32"/>
      <c r="C138" s="230" t="s">
        <v>1808</v>
      </c>
      <c r="D138" s="33"/>
      <c r="E138" s="34">
        <v>3</v>
      </c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52"/>
      <c r="Z138" s="52"/>
      <c r="AA138" s="52"/>
      <c r="AB138" s="52"/>
      <c r="AC138" s="52"/>
      <c r="AD138" s="52"/>
      <c r="AE138" s="52"/>
      <c r="AF138" s="52"/>
      <c r="AG138" s="52" t="s">
        <v>358</v>
      </c>
      <c r="AH138" s="52">
        <v>0</v>
      </c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24">
        <v>25</v>
      </c>
      <c r="B139" s="25" t="s">
        <v>1809</v>
      </c>
      <c r="C139" s="26" t="s">
        <v>1810</v>
      </c>
      <c r="D139" s="27" t="s">
        <v>640</v>
      </c>
      <c r="E139" s="28">
        <v>5</v>
      </c>
      <c r="F139" s="29"/>
      <c r="G139" s="30">
        <f>ROUND(E139*F139,2)</f>
        <v>0</v>
      </c>
      <c r="H139" s="29"/>
      <c r="I139" s="30">
        <f>ROUND(E139*H139,2)</f>
        <v>0</v>
      </c>
      <c r="J139" s="29"/>
      <c r="K139" s="30">
        <f>ROUND(E139*J139,2)</f>
        <v>0</v>
      </c>
      <c r="L139" s="30">
        <v>21</v>
      </c>
      <c r="M139" s="30">
        <f>G139*(1+L139/100)</f>
        <v>0</v>
      </c>
      <c r="N139" s="30">
        <v>0</v>
      </c>
      <c r="O139" s="30">
        <f>ROUND(E139*N139,2)</f>
        <v>0</v>
      </c>
      <c r="P139" s="30">
        <v>0</v>
      </c>
      <c r="Q139" s="30">
        <f>ROUND(E139*P139,2)</f>
        <v>0</v>
      </c>
      <c r="R139" s="30"/>
      <c r="S139" s="30" t="s">
        <v>587</v>
      </c>
      <c r="T139" s="49" t="s">
        <v>330</v>
      </c>
      <c r="U139" s="35">
        <v>0</v>
      </c>
      <c r="V139" s="35">
        <f>ROUND(E139*U139,2)</f>
        <v>0</v>
      </c>
      <c r="W139" s="35"/>
      <c r="X139" s="50"/>
      <c r="Y139" s="52"/>
      <c r="Z139" s="52"/>
      <c r="AA139" s="52"/>
      <c r="AB139" s="52"/>
      <c r="AC139" s="52"/>
      <c r="AD139" s="52"/>
      <c r="AE139" s="52"/>
      <c r="AF139" s="52"/>
      <c r="AG139" s="52" t="s">
        <v>1697</v>
      </c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31"/>
      <c r="B140" s="32"/>
      <c r="C140" s="230" t="s">
        <v>1698</v>
      </c>
      <c r="D140" s="33"/>
      <c r="E140" s="34">
        <v>2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52"/>
      <c r="Z140" s="52"/>
      <c r="AA140" s="52"/>
      <c r="AB140" s="52"/>
      <c r="AC140" s="52"/>
      <c r="AD140" s="52"/>
      <c r="AE140" s="52"/>
      <c r="AF140" s="52"/>
      <c r="AG140" s="52" t="s">
        <v>358</v>
      </c>
      <c r="AH140" s="52">
        <v>0</v>
      </c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31"/>
      <c r="B141" s="32"/>
      <c r="C141" s="230" t="s">
        <v>1699</v>
      </c>
      <c r="D141" s="33"/>
      <c r="E141" s="34">
        <v>2</v>
      </c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52"/>
      <c r="Z141" s="52"/>
      <c r="AA141" s="52"/>
      <c r="AB141" s="52"/>
      <c r="AC141" s="52"/>
      <c r="AD141" s="52"/>
      <c r="AE141" s="52"/>
      <c r="AF141" s="52"/>
      <c r="AG141" s="52" t="s">
        <v>358</v>
      </c>
      <c r="AH141" s="52">
        <v>0</v>
      </c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outlineLevel="1" x14ac:dyDescent="0.2">
      <c r="A142" s="31"/>
      <c r="B142" s="32"/>
      <c r="C142" s="230" t="s">
        <v>1700</v>
      </c>
      <c r="D142" s="33"/>
      <c r="E142" s="34">
        <v>1</v>
      </c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52"/>
      <c r="Z142" s="52"/>
      <c r="AA142" s="52"/>
      <c r="AB142" s="52"/>
      <c r="AC142" s="52"/>
      <c r="AD142" s="52"/>
      <c r="AE142" s="52"/>
      <c r="AF142" s="52"/>
      <c r="AG142" s="52" t="s">
        <v>358</v>
      </c>
      <c r="AH142" s="52">
        <v>0</v>
      </c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24">
        <v>26</v>
      </c>
      <c r="B143" s="25" t="s">
        <v>1811</v>
      </c>
      <c r="C143" s="26" t="s">
        <v>1812</v>
      </c>
      <c r="D143" s="27" t="s">
        <v>640</v>
      </c>
      <c r="E143" s="28">
        <v>13</v>
      </c>
      <c r="F143" s="29"/>
      <c r="G143" s="30">
        <f>ROUND(E143*F143,2)</f>
        <v>0</v>
      </c>
      <c r="H143" s="29"/>
      <c r="I143" s="30">
        <f>ROUND(E143*H143,2)</f>
        <v>0</v>
      </c>
      <c r="J143" s="29"/>
      <c r="K143" s="30">
        <f>ROUND(E143*J143,2)</f>
        <v>0</v>
      </c>
      <c r="L143" s="30">
        <v>21</v>
      </c>
      <c r="M143" s="30">
        <f>G143*(1+L143/100)</f>
        <v>0</v>
      </c>
      <c r="N143" s="30">
        <v>0</v>
      </c>
      <c r="O143" s="30">
        <f>ROUND(E143*N143,2)</f>
        <v>0</v>
      </c>
      <c r="P143" s="30">
        <v>0</v>
      </c>
      <c r="Q143" s="30">
        <f>ROUND(E143*P143,2)</f>
        <v>0</v>
      </c>
      <c r="R143" s="30"/>
      <c r="S143" s="30" t="s">
        <v>587</v>
      </c>
      <c r="T143" s="49" t="s">
        <v>330</v>
      </c>
      <c r="U143" s="35">
        <v>0</v>
      </c>
      <c r="V143" s="35">
        <f>ROUND(E143*U143,2)</f>
        <v>0</v>
      </c>
      <c r="W143" s="35"/>
      <c r="X143" s="50"/>
      <c r="Y143" s="52"/>
      <c r="Z143" s="52"/>
      <c r="AA143" s="52"/>
      <c r="AB143" s="52"/>
      <c r="AC143" s="52"/>
      <c r="AD143" s="52"/>
      <c r="AE143" s="52"/>
      <c r="AF143" s="52"/>
      <c r="AG143" s="52" t="s">
        <v>1697</v>
      </c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31"/>
      <c r="B144" s="32"/>
      <c r="C144" s="230" t="s">
        <v>1703</v>
      </c>
      <c r="D144" s="33"/>
      <c r="E144" s="34">
        <v>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52"/>
      <c r="Z144" s="52"/>
      <c r="AA144" s="52"/>
      <c r="AB144" s="52"/>
      <c r="AC144" s="52"/>
      <c r="AD144" s="52"/>
      <c r="AE144" s="52"/>
      <c r="AF144" s="52"/>
      <c r="AG144" s="52" t="s">
        <v>358</v>
      </c>
      <c r="AH144" s="52">
        <v>0</v>
      </c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31"/>
      <c r="B145" s="32"/>
      <c r="C145" s="230" t="s">
        <v>1704</v>
      </c>
      <c r="D145" s="33"/>
      <c r="E145" s="34">
        <v>1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52"/>
      <c r="Z145" s="52"/>
      <c r="AA145" s="52"/>
      <c r="AB145" s="52"/>
      <c r="AC145" s="52"/>
      <c r="AD145" s="52"/>
      <c r="AE145" s="52"/>
      <c r="AF145" s="52"/>
      <c r="AG145" s="52" t="s">
        <v>358</v>
      </c>
      <c r="AH145" s="52">
        <v>0</v>
      </c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31"/>
      <c r="B146" s="32"/>
      <c r="C146" s="230" t="s">
        <v>1705</v>
      </c>
      <c r="D146" s="33"/>
      <c r="E146" s="34">
        <v>1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52"/>
      <c r="Z146" s="52"/>
      <c r="AA146" s="52"/>
      <c r="AB146" s="52"/>
      <c r="AC146" s="52"/>
      <c r="AD146" s="52"/>
      <c r="AE146" s="52"/>
      <c r="AF146" s="52"/>
      <c r="AG146" s="52" t="s">
        <v>358</v>
      </c>
      <c r="AH146" s="52">
        <v>0</v>
      </c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outlineLevel="1" x14ac:dyDescent="0.2">
      <c r="A147" s="31"/>
      <c r="B147" s="32"/>
      <c r="C147" s="230" t="s">
        <v>1706</v>
      </c>
      <c r="D147" s="33"/>
      <c r="E147" s="34">
        <v>1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52"/>
      <c r="Z147" s="52"/>
      <c r="AA147" s="52"/>
      <c r="AB147" s="52"/>
      <c r="AC147" s="52"/>
      <c r="AD147" s="52"/>
      <c r="AE147" s="52"/>
      <c r="AF147" s="52"/>
      <c r="AG147" s="52" t="s">
        <v>358</v>
      </c>
      <c r="AH147" s="52">
        <v>0</v>
      </c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31"/>
      <c r="B148" s="32"/>
      <c r="C148" s="230" t="s">
        <v>1707</v>
      </c>
      <c r="D148" s="33"/>
      <c r="E148" s="34">
        <v>1</v>
      </c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52"/>
      <c r="Z148" s="52"/>
      <c r="AA148" s="52"/>
      <c r="AB148" s="52"/>
      <c r="AC148" s="52"/>
      <c r="AD148" s="52"/>
      <c r="AE148" s="52"/>
      <c r="AF148" s="52"/>
      <c r="AG148" s="52" t="s">
        <v>358</v>
      </c>
      <c r="AH148" s="52">
        <v>0</v>
      </c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31"/>
      <c r="B149" s="32"/>
      <c r="C149" s="230" t="s">
        <v>1708</v>
      </c>
      <c r="D149" s="33"/>
      <c r="E149" s="34">
        <v>1</v>
      </c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52"/>
      <c r="Z149" s="52"/>
      <c r="AA149" s="52"/>
      <c r="AB149" s="52"/>
      <c r="AC149" s="52"/>
      <c r="AD149" s="52"/>
      <c r="AE149" s="52"/>
      <c r="AF149" s="52"/>
      <c r="AG149" s="52" t="s">
        <v>358</v>
      </c>
      <c r="AH149" s="52">
        <v>0</v>
      </c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outlineLevel="1" x14ac:dyDescent="0.2">
      <c r="A150" s="31"/>
      <c r="B150" s="32"/>
      <c r="C150" s="230" t="s">
        <v>1709</v>
      </c>
      <c r="D150" s="33"/>
      <c r="E150" s="34">
        <v>1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52"/>
      <c r="Z150" s="52"/>
      <c r="AA150" s="52"/>
      <c r="AB150" s="52"/>
      <c r="AC150" s="52"/>
      <c r="AD150" s="52"/>
      <c r="AE150" s="52"/>
      <c r="AF150" s="52"/>
      <c r="AG150" s="52" t="s">
        <v>358</v>
      </c>
      <c r="AH150" s="52">
        <v>0</v>
      </c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31"/>
      <c r="B151" s="32"/>
      <c r="C151" s="230" t="s">
        <v>1710</v>
      </c>
      <c r="D151" s="33"/>
      <c r="E151" s="34">
        <v>1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52"/>
      <c r="Z151" s="52"/>
      <c r="AA151" s="52"/>
      <c r="AB151" s="52"/>
      <c r="AC151" s="52"/>
      <c r="AD151" s="52"/>
      <c r="AE151" s="52"/>
      <c r="AF151" s="52"/>
      <c r="AG151" s="52" t="s">
        <v>358</v>
      </c>
      <c r="AH151" s="52">
        <v>0</v>
      </c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31"/>
      <c r="B152" s="32"/>
      <c r="C152" s="230" t="s">
        <v>1699</v>
      </c>
      <c r="D152" s="33"/>
      <c r="E152" s="34">
        <v>2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52"/>
      <c r="Z152" s="52"/>
      <c r="AA152" s="52"/>
      <c r="AB152" s="52"/>
      <c r="AC152" s="52"/>
      <c r="AD152" s="52"/>
      <c r="AE152" s="52"/>
      <c r="AF152" s="52"/>
      <c r="AG152" s="52" t="s">
        <v>358</v>
      </c>
      <c r="AH152" s="52">
        <v>0</v>
      </c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outlineLevel="1" x14ac:dyDescent="0.2">
      <c r="A153" s="31"/>
      <c r="B153" s="32"/>
      <c r="C153" s="230" t="s">
        <v>1711</v>
      </c>
      <c r="D153" s="33"/>
      <c r="E153" s="34">
        <v>2</v>
      </c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52"/>
      <c r="Z153" s="52"/>
      <c r="AA153" s="52"/>
      <c r="AB153" s="52"/>
      <c r="AC153" s="52"/>
      <c r="AD153" s="52"/>
      <c r="AE153" s="52"/>
      <c r="AF153" s="52"/>
      <c r="AG153" s="52" t="s">
        <v>358</v>
      </c>
      <c r="AH153" s="52">
        <v>0</v>
      </c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31"/>
      <c r="B154" s="32"/>
      <c r="C154" s="230" t="s">
        <v>1700</v>
      </c>
      <c r="D154" s="33"/>
      <c r="E154" s="34">
        <v>1</v>
      </c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52"/>
      <c r="Z154" s="52"/>
      <c r="AA154" s="52"/>
      <c r="AB154" s="52"/>
      <c r="AC154" s="52"/>
      <c r="AD154" s="52"/>
      <c r="AE154" s="52"/>
      <c r="AF154" s="52"/>
      <c r="AG154" s="52" t="s">
        <v>358</v>
      </c>
      <c r="AH154" s="52">
        <v>0</v>
      </c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24">
        <v>27</v>
      </c>
      <c r="B155" s="25" t="s">
        <v>1813</v>
      </c>
      <c r="C155" s="26" t="s">
        <v>1814</v>
      </c>
      <c r="D155" s="27" t="s">
        <v>640</v>
      </c>
      <c r="E155" s="28">
        <v>12</v>
      </c>
      <c r="F155" s="29"/>
      <c r="G155" s="30">
        <f>ROUND(E155*F155,2)</f>
        <v>0</v>
      </c>
      <c r="H155" s="29"/>
      <c r="I155" s="30">
        <f>ROUND(E155*H155,2)</f>
        <v>0</v>
      </c>
      <c r="J155" s="29"/>
      <c r="K155" s="30">
        <f>ROUND(E155*J155,2)</f>
        <v>0</v>
      </c>
      <c r="L155" s="30">
        <v>21</v>
      </c>
      <c r="M155" s="30">
        <f>G155*(1+L155/100)</f>
        <v>0</v>
      </c>
      <c r="N155" s="30">
        <v>0</v>
      </c>
      <c r="O155" s="30">
        <f>ROUND(E155*N155,2)</f>
        <v>0</v>
      </c>
      <c r="P155" s="30">
        <v>0</v>
      </c>
      <c r="Q155" s="30">
        <f>ROUND(E155*P155,2)</f>
        <v>0</v>
      </c>
      <c r="R155" s="30"/>
      <c r="S155" s="30" t="s">
        <v>587</v>
      </c>
      <c r="T155" s="49" t="s">
        <v>330</v>
      </c>
      <c r="U155" s="35">
        <v>0</v>
      </c>
      <c r="V155" s="35">
        <f>ROUND(E155*U155,2)</f>
        <v>0</v>
      </c>
      <c r="W155" s="35"/>
      <c r="X155" s="50"/>
      <c r="Y155" s="52"/>
      <c r="Z155" s="52"/>
      <c r="AA155" s="52"/>
      <c r="AB155" s="52"/>
      <c r="AC155" s="52"/>
      <c r="AD155" s="52"/>
      <c r="AE155" s="52"/>
      <c r="AF155" s="52"/>
      <c r="AG155" s="52" t="s">
        <v>1697</v>
      </c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outlineLevel="1" x14ac:dyDescent="0.2">
      <c r="A156" s="31"/>
      <c r="B156" s="32"/>
      <c r="C156" s="230" t="s">
        <v>1801</v>
      </c>
      <c r="D156" s="33"/>
      <c r="E156" s="34">
        <v>1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52"/>
      <c r="Z156" s="52"/>
      <c r="AA156" s="52"/>
      <c r="AB156" s="52"/>
      <c r="AC156" s="52"/>
      <c r="AD156" s="52"/>
      <c r="AE156" s="52"/>
      <c r="AF156" s="52"/>
      <c r="AG156" s="52" t="s">
        <v>358</v>
      </c>
      <c r="AH156" s="52">
        <v>0</v>
      </c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31"/>
      <c r="B157" s="32"/>
      <c r="C157" s="230" t="s">
        <v>1802</v>
      </c>
      <c r="D157" s="33"/>
      <c r="E157" s="34">
        <v>1</v>
      </c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52"/>
      <c r="Z157" s="52"/>
      <c r="AA157" s="52"/>
      <c r="AB157" s="52"/>
      <c r="AC157" s="52"/>
      <c r="AD157" s="52"/>
      <c r="AE157" s="52"/>
      <c r="AF157" s="52"/>
      <c r="AG157" s="52" t="s">
        <v>358</v>
      </c>
      <c r="AH157" s="52">
        <v>0</v>
      </c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31"/>
      <c r="B158" s="32"/>
      <c r="C158" s="230" t="s">
        <v>1803</v>
      </c>
      <c r="D158" s="33"/>
      <c r="E158" s="34">
        <v>1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52"/>
      <c r="Z158" s="52"/>
      <c r="AA158" s="52"/>
      <c r="AB158" s="52"/>
      <c r="AC158" s="52"/>
      <c r="AD158" s="52"/>
      <c r="AE158" s="52"/>
      <c r="AF158" s="52"/>
      <c r="AG158" s="52" t="s">
        <v>358</v>
      </c>
      <c r="AH158" s="52">
        <v>0</v>
      </c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31"/>
      <c r="B159" s="32"/>
      <c r="C159" s="230" t="s">
        <v>1698</v>
      </c>
      <c r="D159" s="33"/>
      <c r="E159" s="34">
        <v>2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52"/>
      <c r="Z159" s="52"/>
      <c r="AA159" s="52"/>
      <c r="AB159" s="52"/>
      <c r="AC159" s="52"/>
      <c r="AD159" s="52"/>
      <c r="AE159" s="52"/>
      <c r="AF159" s="52"/>
      <c r="AG159" s="52" t="s">
        <v>358</v>
      </c>
      <c r="AH159" s="52">
        <v>0</v>
      </c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31"/>
      <c r="B160" s="32"/>
      <c r="C160" s="230" t="s">
        <v>1709</v>
      </c>
      <c r="D160" s="33"/>
      <c r="E160" s="34">
        <v>1</v>
      </c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52"/>
      <c r="Z160" s="52"/>
      <c r="AA160" s="52"/>
      <c r="AB160" s="52"/>
      <c r="AC160" s="52"/>
      <c r="AD160" s="52"/>
      <c r="AE160" s="52"/>
      <c r="AF160" s="52"/>
      <c r="AG160" s="52" t="s">
        <v>358</v>
      </c>
      <c r="AH160" s="52">
        <v>0</v>
      </c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31"/>
      <c r="B161" s="32"/>
      <c r="C161" s="230" t="s">
        <v>1804</v>
      </c>
      <c r="D161" s="33"/>
      <c r="E161" s="34">
        <v>1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52"/>
      <c r="Z161" s="52"/>
      <c r="AA161" s="52"/>
      <c r="AB161" s="52"/>
      <c r="AC161" s="52"/>
      <c r="AD161" s="52"/>
      <c r="AE161" s="52"/>
      <c r="AF161" s="52"/>
      <c r="AG161" s="52" t="s">
        <v>358</v>
      </c>
      <c r="AH161" s="52">
        <v>0</v>
      </c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outlineLevel="1" x14ac:dyDescent="0.2">
      <c r="A162" s="31"/>
      <c r="B162" s="32"/>
      <c r="C162" s="230" t="s">
        <v>1699</v>
      </c>
      <c r="D162" s="33"/>
      <c r="E162" s="34">
        <v>2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52"/>
      <c r="Z162" s="52"/>
      <c r="AA162" s="52"/>
      <c r="AB162" s="52"/>
      <c r="AC162" s="52"/>
      <c r="AD162" s="52"/>
      <c r="AE162" s="52"/>
      <c r="AF162" s="52"/>
      <c r="AG162" s="52" t="s">
        <v>358</v>
      </c>
      <c r="AH162" s="52">
        <v>0</v>
      </c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</row>
    <row r="163" spans="1:60" outlineLevel="1" x14ac:dyDescent="0.2">
      <c r="A163" s="31"/>
      <c r="B163" s="32"/>
      <c r="C163" s="230" t="s">
        <v>1711</v>
      </c>
      <c r="D163" s="33"/>
      <c r="E163" s="34">
        <v>2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52"/>
      <c r="Z163" s="52"/>
      <c r="AA163" s="52"/>
      <c r="AB163" s="52"/>
      <c r="AC163" s="52"/>
      <c r="AD163" s="52"/>
      <c r="AE163" s="52"/>
      <c r="AF163" s="52"/>
      <c r="AG163" s="52" t="s">
        <v>358</v>
      </c>
      <c r="AH163" s="52">
        <v>0</v>
      </c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outlineLevel="1" x14ac:dyDescent="0.2">
      <c r="A164" s="31"/>
      <c r="B164" s="32"/>
      <c r="C164" s="230" t="s">
        <v>1700</v>
      </c>
      <c r="D164" s="33"/>
      <c r="E164" s="34">
        <v>1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52"/>
      <c r="Z164" s="52"/>
      <c r="AA164" s="52"/>
      <c r="AB164" s="52"/>
      <c r="AC164" s="52"/>
      <c r="AD164" s="52"/>
      <c r="AE164" s="52"/>
      <c r="AF164" s="52"/>
      <c r="AG164" s="52" t="s">
        <v>358</v>
      </c>
      <c r="AH164" s="52">
        <v>0</v>
      </c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</row>
    <row r="165" spans="1:60" outlineLevel="1" x14ac:dyDescent="0.2">
      <c r="A165" s="60">
        <v>28</v>
      </c>
      <c r="B165" s="61" t="s">
        <v>1815</v>
      </c>
      <c r="C165" s="62" t="s">
        <v>1816</v>
      </c>
      <c r="D165" s="63" t="s">
        <v>1817</v>
      </c>
      <c r="E165" s="64">
        <v>1</v>
      </c>
      <c r="F165" s="65"/>
      <c r="G165" s="66">
        <f>ROUND(E165*F165,2)</f>
        <v>0</v>
      </c>
      <c r="H165" s="65"/>
      <c r="I165" s="66">
        <f>ROUND(E165*H165,2)</f>
        <v>0</v>
      </c>
      <c r="J165" s="65"/>
      <c r="K165" s="66">
        <f>ROUND(E165*J165,2)</f>
        <v>0</v>
      </c>
      <c r="L165" s="66">
        <v>21</v>
      </c>
      <c r="M165" s="66">
        <f>G165*(1+L165/100)</f>
        <v>0</v>
      </c>
      <c r="N165" s="66">
        <v>0</v>
      </c>
      <c r="O165" s="66">
        <f>ROUND(E165*N165,2)</f>
        <v>0</v>
      </c>
      <c r="P165" s="66">
        <v>0</v>
      </c>
      <c r="Q165" s="66">
        <f>ROUND(E165*P165,2)</f>
        <v>0</v>
      </c>
      <c r="R165" s="66"/>
      <c r="S165" s="66" t="s">
        <v>587</v>
      </c>
      <c r="T165" s="70" t="s">
        <v>330</v>
      </c>
      <c r="U165" s="35">
        <v>0</v>
      </c>
      <c r="V165" s="35">
        <f>ROUND(E165*U165,2)</f>
        <v>0</v>
      </c>
      <c r="W165" s="35"/>
      <c r="X165" s="50"/>
      <c r="Y165" s="52"/>
      <c r="Z165" s="52"/>
      <c r="AA165" s="52"/>
      <c r="AB165" s="52"/>
      <c r="AC165" s="52"/>
      <c r="AD165" s="52"/>
      <c r="AE165" s="52"/>
      <c r="AF165" s="52"/>
      <c r="AG165" s="52" t="s">
        <v>1697</v>
      </c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24">
        <v>29</v>
      </c>
      <c r="B166" s="25" t="s">
        <v>1818</v>
      </c>
      <c r="C166" s="26" t="s">
        <v>1819</v>
      </c>
      <c r="D166" s="27" t="s">
        <v>640</v>
      </c>
      <c r="E166" s="28">
        <v>56</v>
      </c>
      <c r="F166" s="29"/>
      <c r="G166" s="30">
        <f>ROUND(E166*F166,2)</f>
        <v>0</v>
      </c>
      <c r="H166" s="29"/>
      <c r="I166" s="30">
        <f>ROUND(E166*H166,2)</f>
        <v>0</v>
      </c>
      <c r="J166" s="29"/>
      <c r="K166" s="30">
        <f>ROUND(E166*J166,2)</f>
        <v>0</v>
      </c>
      <c r="L166" s="30">
        <v>21</v>
      </c>
      <c r="M166" s="30">
        <f>G166*(1+L166/100)</f>
        <v>0</v>
      </c>
      <c r="N166" s="30">
        <v>0</v>
      </c>
      <c r="O166" s="30">
        <f>ROUND(E166*N166,2)</f>
        <v>0</v>
      </c>
      <c r="P166" s="30">
        <v>0</v>
      </c>
      <c r="Q166" s="30">
        <f>ROUND(E166*P166,2)</f>
        <v>0</v>
      </c>
      <c r="R166" s="30"/>
      <c r="S166" s="30" t="s">
        <v>587</v>
      </c>
      <c r="T166" s="49" t="s">
        <v>330</v>
      </c>
      <c r="U166" s="35">
        <v>0</v>
      </c>
      <c r="V166" s="35">
        <f>ROUND(E166*U166,2)</f>
        <v>0</v>
      </c>
      <c r="W166" s="35"/>
      <c r="X166" s="50"/>
      <c r="Y166" s="52"/>
      <c r="Z166" s="52"/>
      <c r="AA166" s="52"/>
      <c r="AB166" s="52"/>
      <c r="AC166" s="52"/>
      <c r="AD166" s="52"/>
      <c r="AE166" s="52"/>
      <c r="AF166" s="52"/>
      <c r="AG166" s="52" t="s">
        <v>1697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31"/>
      <c r="B167" s="32"/>
      <c r="C167" s="230" t="s">
        <v>1820</v>
      </c>
      <c r="D167" s="33"/>
      <c r="E167" s="34">
        <v>56</v>
      </c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52"/>
      <c r="Z167" s="52"/>
      <c r="AA167" s="52"/>
      <c r="AB167" s="52"/>
      <c r="AC167" s="52"/>
      <c r="AD167" s="52"/>
      <c r="AE167" s="52"/>
      <c r="AF167" s="52"/>
      <c r="AG167" s="52" t="s">
        <v>358</v>
      </c>
      <c r="AH167" s="52">
        <v>0</v>
      </c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24">
        <v>30</v>
      </c>
      <c r="B168" s="25" t="s">
        <v>1818</v>
      </c>
      <c r="C168" s="26" t="s">
        <v>1819</v>
      </c>
      <c r="D168" s="27" t="s">
        <v>640</v>
      </c>
      <c r="E168" s="28">
        <v>8</v>
      </c>
      <c r="F168" s="29"/>
      <c r="G168" s="30">
        <f>ROUND(E168*F168,2)</f>
        <v>0</v>
      </c>
      <c r="H168" s="29"/>
      <c r="I168" s="30">
        <f>ROUND(E168*H168,2)</f>
        <v>0</v>
      </c>
      <c r="J168" s="29"/>
      <c r="K168" s="30">
        <f>ROUND(E168*J168,2)</f>
        <v>0</v>
      </c>
      <c r="L168" s="30">
        <v>21</v>
      </c>
      <c r="M168" s="30">
        <f>G168*(1+L168/100)</f>
        <v>0</v>
      </c>
      <c r="N168" s="30">
        <v>0</v>
      </c>
      <c r="O168" s="30">
        <v>0</v>
      </c>
      <c r="P168" s="30">
        <v>0</v>
      </c>
      <c r="Q168" s="30">
        <f>ROUND(E168*P168,2)</f>
        <v>0</v>
      </c>
      <c r="R168" s="30"/>
      <c r="S168" s="30" t="s">
        <v>587</v>
      </c>
      <c r="T168" s="49" t="s">
        <v>330</v>
      </c>
      <c r="U168" s="35">
        <v>0</v>
      </c>
      <c r="V168" s="35">
        <f>ROUND(E168*U168,2)</f>
        <v>0</v>
      </c>
      <c r="W168" s="35"/>
      <c r="X168" s="50"/>
      <c r="Y168" s="52"/>
      <c r="Z168" s="52"/>
      <c r="AA168" s="52"/>
      <c r="AB168" s="52"/>
      <c r="AC168" s="52"/>
      <c r="AD168" s="52"/>
      <c r="AE168" s="52"/>
      <c r="AF168" s="52"/>
      <c r="AG168" s="52" t="s">
        <v>490</v>
      </c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outlineLevel="1" x14ac:dyDescent="0.2">
      <c r="A169" s="31"/>
      <c r="B169" s="32"/>
      <c r="C169" s="230" t="s">
        <v>1821</v>
      </c>
      <c r="D169" s="33"/>
      <c r="E169" s="34">
        <v>8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52"/>
      <c r="Z169" s="52"/>
      <c r="AA169" s="52"/>
      <c r="AB169" s="52"/>
      <c r="AC169" s="52"/>
      <c r="AD169" s="52"/>
      <c r="AE169" s="52"/>
      <c r="AF169" s="52"/>
      <c r="AG169" s="52" t="s">
        <v>358</v>
      </c>
      <c r="AH169" s="52">
        <v>0</v>
      </c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outlineLevel="1" x14ac:dyDescent="0.2">
      <c r="A170" s="24">
        <v>31</v>
      </c>
      <c r="B170" s="25" t="s">
        <v>1822</v>
      </c>
      <c r="C170" s="26" t="s">
        <v>1823</v>
      </c>
      <c r="D170" s="27" t="s">
        <v>640</v>
      </c>
      <c r="E170" s="28">
        <v>14</v>
      </c>
      <c r="F170" s="29"/>
      <c r="G170" s="30">
        <f>ROUND(E170*F170,2)</f>
        <v>0</v>
      </c>
      <c r="H170" s="29"/>
      <c r="I170" s="30">
        <f>ROUND(E170*H170,2)</f>
        <v>0</v>
      </c>
      <c r="J170" s="29"/>
      <c r="K170" s="30">
        <f>ROUND(E170*J170,2)</f>
        <v>0</v>
      </c>
      <c r="L170" s="30">
        <v>21</v>
      </c>
      <c r="M170" s="30">
        <f>G170*(1+L170/100)</f>
        <v>0</v>
      </c>
      <c r="N170" s="30">
        <v>0</v>
      </c>
      <c r="O170" s="30">
        <f>ROUND(E170*N170,2)</f>
        <v>0</v>
      </c>
      <c r="P170" s="30">
        <v>0</v>
      </c>
      <c r="Q170" s="30">
        <f>ROUND(E170*P170,2)</f>
        <v>0</v>
      </c>
      <c r="R170" s="30"/>
      <c r="S170" s="30" t="s">
        <v>587</v>
      </c>
      <c r="T170" s="49" t="s">
        <v>330</v>
      </c>
      <c r="U170" s="35">
        <v>0</v>
      </c>
      <c r="V170" s="35">
        <f>ROUND(E170*U170,2)</f>
        <v>0</v>
      </c>
      <c r="W170" s="35"/>
      <c r="X170" s="50"/>
      <c r="Y170" s="52"/>
      <c r="Z170" s="52"/>
      <c r="AA170" s="52"/>
      <c r="AB170" s="52"/>
      <c r="AC170" s="52"/>
      <c r="AD170" s="52"/>
      <c r="AE170" s="52"/>
      <c r="AF170" s="52"/>
      <c r="AG170" s="52" t="s">
        <v>490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31"/>
      <c r="B171" s="32"/>
      <c r="C171" s="230" t="s">
        <v>1824</v>
      </c>
      <c r="D171" s="33"/>
      <c r="E171" s="34">
        <v>14</v>
      </c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52"/>
      <c r="Z171" s="52"/>
      <c r="AA171" s="52"/>
      <c r="AB171" s="52"/>
      <c r="AC171" s="52"/>
      <c r="AD171" s="52"/>
      <c r="AE171" s="52"/>
      <c r="AF171" s="52"/>
      <c r="AG171" s="52" t="s">
        <v>358</v>
      </c>
      <c r="AH171" s="52">
        <v>0</v>
      </c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24">
        <v>32</v>
      </c>
      <c r="B172" s="25" t="s">
        <v>1825</v>
      </c>
      <c r="C172" s="26" t="s">
        <v>1826</v>
      </c>
      <c r="D172" s="27" t="s">
        <v>640</v>
      </c>
      <c r="E172" s="28">
        <v>1</v>
      </c>
      <c r="F172" s="29"/>
      <c r="G172" s="30">
        <f>ROUND(E172*F172,2)</f>
        <v>0</v>
      </c>
      <c r="H172" s="29"/>
      <c r="I172" s="30">
        <f>ROUND(E172*H172,2)</f>
        <v>0</v>
      </c>
      <c r="J172" s="29"/>
      <c r="K172" s="30">
        <f>ROUND(E172*J172,2)</f>
        <v>0</v>
      </c>
      <c r="L172" s="30">
        <v>21</v>
      </c>
      <c r="M172" s="30">
        <f>G172*(1+L172/100)</f>
        <v>0</v>
      </c>
      <c r="N172" s="30">
        <v>0</v>
      </c>
      <c r="O172" s="30">
        <f>ROUND(E172*N172,2)</f>
        <v>0</v>
      </c>
      <c r="P172" s="30">
        <v>0</v>
      </c>
      <c r="Q172" s="30">
        <f>ROUND(E172*P172,2)</f>
        <v>0</v>
      </c>
      <c r="R172" s="30"/>
      <c r="S172" s="30" t="s">
        <v>587</v>
      </c>
      <c r="T172" s="49" t="s">
        <v>330</v>
      </c>
      <c r="U172" s="35">
        <v>0</v>
      </c>
      <c r="V172" s="35">
        <f>ROUND(E172*U172,2)</f>
        <v>0</v>
      </c>
      <c r="W172" s="35"/>
      <c r="X172" s="50"/>
      <c r="Y172" s="52"/>
      <c r="Z172" s="52"/>
      <c r="AA172" s="52"/>
      <c r="AB172" s="52"/>
      <c r="AC172" s="52"/>
      <c r="AD172" s="52"/>
      <c r="AE172" s="52"/>
      <c r="AF172" s="52"/>
      <c r="AG172" s="52" t="s">
        <v>490</v>
      </c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31"/>
      <c r="B173" s="32"/>
      <c r="C173" s="230" t="s">
        <v>1827</v>
      </c>
      <c r="D173" s="33"/>
      <c r="E173" s="34">
        <v>1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52"/>
      <c r="Z173" s="52"/>
      <c r="AA173" s="52"/>
      <c r="AB173" s="52"/>
      <c r="AC173" s="52"/>
      <c r="AD173" s="52"/>
      <c r="AE173" s="52"/>
      <c r="AF173" s="52"/>
      <c r="AG173" s="52" t="s">
        <v>358</v>
      </c>
      <c r="AH173" s="52">
        <v>0</v>
      </c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24">
        <v>33</v>
      </c>
      <c r="B174" s="25" t="s">
        <v>1828</v>
      </c>
      <c r="C174" s="26" t="s">
        <v>1829</v>
      </c>
      <c r="D174" s="27" t="s">
        <v>640</v>
      </c>
      <c r="E174" s="28">
        <v>1</v>
      </c>
      <c r="F174" s="29"/>
      <c r="G174" s="30">
        <f>ROUND(E174*F174,2)</f>
        <v>0</v>
      </c>
      <c r="H174" s="29"/>
      <c r="I174" s="30">
        <f>ROUND(E174*H174,2)</f>
        <v>0</v>
      </c>
      <c r="J174" s="29"/>
      <c r="K174" s="30">
        <f>ROUND(E174*J174,2)</f>
        <v>0</v>
      </c>
      <c r="L174" s="30">
        <v>21</v>
      </c>
      <c r="M174" s="30">
        <f>G174*(1+L174/100)</f>
        <v>0</v>
      </c>
      <c r="N174" s="30">
        <v>0</v>
      </c>
      <c r="O174" s="30">
        <f>ROUND(E174*N174,2)</f>
        <v>0</v>
      </c>
      <c r="P174" s="30">
        <v>0</v>
      </c>
      <c r="Q174" s="30">
        <f>ROUND(E174*P174,2)</f>
        <v>0</v>
      </c>
      <c r="R174" s="30"/>
      <c r="S174" s="30" t="s">
        <v>587</v>
      </c>
      <c r="T174" s="49" t="s">
        <v>330</v>
      </c>
      <c r="U174" s="35">
        <v>0</v>
      </c>
      <c r="V174" s="35">
        <f>ROUND(E174*U174,2)</f>
        <v>0</v>
      </c>
      <c r="W174" s="35"/>
      <c r="X174" s="50"/>
      <c r="Y174" s="52"/>
      <c r="Z174" s="52"/>
      <c r="AA174" s="52"/>
      <c r="AB174" s="52"/>
      <c r="AC174" s="52"/>
      <c r="AD174" s="52"/>
      <c r="AE174" s="52"/>
      <c r="AF174" s="52"/>
      <c r="AG174" s="52" t="s">
        <v>490</v>
      </c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31"/>
      <c r="B175" s="32"/>
      <c r="C175" s="230" t="s">
        <v>1827</v>
      </c>
      <c r="D175" s="33"/>
      <c r="E175" s="34">
        <v>1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52"/>
      <c r="Z175" s="52"/>
      <c r="AA175" s="52"/>
      <c r="AB175" s="52"/>
      <c r="AC175" s="52"/>
      <c r="AD175" s="52"/>
      <c r="AE175" s="52"/>
      <c r="AF175" s="52"/>
      <c r="AG175" s="52" t="s">
        <v>358</v>
      </c>
      <c r="AH175" s="52">
        <v>0</v>
      </c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24">
        <v>34</v>
      </c>
      <c r="B176" s="25" t="s">
        <v>1830</v>
      </c>
      <c r="C176" s="26" t="s">
        <v>1831</v>
      </c>
      <c r="D176" s="27" t="s">
        <v>640</v>
      </c>
      <c r="E176" s="28">
        <v>1</v>
      </c>
      <c r="F176" s="29"/>
      <c r="G176" s="30">
        <f>ROUND(E176*F176,2)</f>
        <v>0</v>
      </c>
      <c r="H176" s="29"/>
      <c r="I176" s="30">
        <f>ROUND(E176*H176,2)</f>
        <v>0</v>
      </c>
      <c r="J176" s="29"/>
      <c r="K176" s="30">
        <f>ROUND(E176*J176,2)</f>
        <v>0</v>
      </c>
      <c r="L176" s="30">
        <v>21</v>
      </c>
      <c r="M176" s="30">
        <f>G176*(1+L176/100)</f>
        <v>0</v>
      </c>
      <c r="N176" s="30">
        <v>0</v>
      </c>
      <c r="O176" s="30">
        <f>ROUND(E176*N176,2)</f>
        <v>0</v>
      </c>
      <c r="P176" s="30">
        <v>0</v>
      </c>
      <c r="Q176" s="30">
        <f>ROUND(E176*P176,2)</f>
        <v>0</v>
      </c>
      <c r="R176" s="30"/>
      <c r="S176" s="30" t="s">
        <v>587</v>
      </c>
      <c r="T176" s="49" t="s">
        <v>330</v>
      </c>
      <c r="U176" s="35">
        <v>0</v>
      </c>
      <c r="V176" s="35">
        <f>ROUND(E176*U176,2)</f>
        <v>0</v>
      </c>
      <c r="W176" s="35"/>
      <c r="X176" s="50"/>
      <c r="Y176" s="52"/>
      <c r="Z176" s="52"/>
      <c r="AA176" s="52"/>
      <c r="AB176" s="52"/>
      <c r="AC176" s="52"/>
      <c r="AD176" s="52"/>
      <c r="AE176" s="52"/>
      <c r="AF176" s="52"/>
      <c r="AG176" s="52" t="s">
        <v>490</v>
      </c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31"/>
      <c r="B177" s="32"/>
      <c r="C177" s="230" t="s">
        <v>1827</v>
      </c>
      <c r="D177" s="33"/>
      <c r="E177" s="34">
        <v>1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52"/>
      <c r="Z177" s="52"/>
      <c r="AA177" s="52"/>
      <c r="AB177" s="52"/>
      <c r="AC177" s="52"/>
      <c r="AD177" s="52"/>
      <c r="AE177" s="52"/>
      <c r="AF177" s="52"/>
      <c r="AG177" s="52" t="s">
        <v>358</v>
      </c>
      <c r="AH177" s="52">
        <v>0</v>
      </c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24">
        <v>35</v>
      </c>
      <c r="B178" s="25" t="s">
        <v>1832</v>
      </c>
      <c r="C178" s="26" t="s">
        <v>1833</v>
      </c>
      <c r="D178" s="27" t="s">
        <v>640</v>
      </c>
      <c r="E178" s="28">
        <v>1</v>
      </c>
      <c r="F178" s="29"/>
      <c r="G178" s="30">
        <f>ROUND(E178*F178,2)</f>
        <v>0</v>
      </c>
      <c r="H178" s="29"/>
      <c r="I178" s="30">
        <f>ROUND(E178*H178,2)</f>
        <v>0</v>
      </c>
      <c r="J178" s="29"/>
      <c r="K178" s="30">
        <f>ROUND(E178*J178,2)</f>
        <v>0</v>
      </c>
      <c r="L178" s="30">
        <v>21</v>
      </c>
      <c r="M178" s="30">
        <f>G178*(1+L178/100)</f>
        <v>0</v>
      </c>
      <c r="N178" s="30">
        <v>0</v>
      </c>
      <c r="O178" s="30">
        <f>ROUND(E178*N178,2)</f>
        <v>0</v>
      </c>
      <c r="P178" s="30">
        <v>0</v>
      </c>
      <c r="Q178" s="30">
        <f>ROUND(E178*P178,2)</f>
        <v>0</v>
      </c>
      <c r="R178" s="30"/>
      <c r="S178" s="30" t="s">
        <v>587</v>
      </c>
      <c r="T178" s="49" t="s">
        <v>330</v>
      </c>
      <c r="U178" s="35">
        <v>0</v>
      </c>
      <c r="V178" s="35">
        <f>ROUND(E178*U178,2)</f>
        <v>0</v>
      </c>
      <c r="W178" s="35"/>
      <c r="X178" s="50"/>
      <c r="Y178" s="52"/>
      <c r="Z178" s="52"/>
      <c r="AA178" s="52"/>
      <c r="AB178" s="52"/>
      <c r="AC178" s="52"/>
      <c r="AD178" s="52"/>
      <c r="AE178" s="52"/>
      <c r="AF178" s="52"/>
      <c r="AG178" s="52" t="s">
        <v>490</v>
      </c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31"/>
      <c r="B179" s="32"/>
      <c r="C179" s="230" t="s">
        <v>1827</v>
      </c>
      <c r="D179" s="33"/>
      <c r="E179" s="34">
        <v>1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52"/>
      <c r="Z179" s="52"/>
      <c r="AA179" s="52"/>
      <c r="AB179" s="52"/>
      <c r="AC179" s="52"/>
      <c r="AD179" s="52"/>
      <c r="AE179" s="52"/>
      <c r="AF179" s="52"/>
      <c r="AG179" s="52" t="s">
        <v>358</v>
      </c>
      <c r="AH179" s="52">
        <v>0</v>
      </c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24">
        <v>36</v>
      </c>
      <c r="B180" s="25" t="s">
        <v>1834</v>
      </c>
      <c r="C180" s="26" t="s">
        <v>1835</v>
      </c>
      <c r="D180" s="27" t="s">
        <v>640</v>
      </c>
      <c r="E180" s="28">
        <v>1</v>
      </c>
      <c r="F180" s="29"/>
      <c r="G180" s="30">
        <f>ROUND(E180*F180,2)</f>
        <v>0</v>
      </c>
      <c r="H180" s="29"/>
      <c r="I180" s="30">
        <f>ROUND(E180*H180,2)</f>
        <v>0</v>
      </c>
      <c r="J180" s="29"/>
      <c r="K180" s="30">
        <f>ROUND(E180*J180,2)</f>
        <v>0</v>
      </c>
      <c r="L180" s="30">
        <v>21</v>
      </c>
      <c r="M180" s="30">
        <f>G180*(1+L180/100)</f>
        <v>0</v>
      </c>
      <c r="N180" s="30">
        <v>0</v>
      </c>
      <c r="O180" s="30">
        <f>ROUND(E180*N180,2)</f>
        <v>0</v>
      </c>
      <c r="P180" s="30">
        <v>0</v>
      </c>
      <c r="Q180" s="30">
        <f>ROUND(E180*P180,2)</f>
        <v>0</v>
      </c>
      <c r="R180" s="30"/>
      <c r="S180" s="30" t="s">
        <v>587</v>
      </c>
      <c r="T180" s="49" t="s">
        <v>330</v>
      </c>
      <c r="U180" s="35">
        <v>0</v>
      </c>
      <c r="V180" s="35">
        <f>ROUND(E180*U180,2)</f>
        <v>0</v>
      </c>
      <c r="W180" s="35"/>
      <c r="X180" s="50"/>
      <c r="Y180" s="52"/>
      <c r="Z180" s="52"/>
      <c r="AA180" s="52"/>
      <c r="AB180" s="52"/>
      <c r="AC180" s="52"/>
      <c r="AD180" s="52"/>
      <c r="AE180" s="52"/>
      <c r="AF180" s="52"/>
      <c r="AG180" s="52" t="s">
        <v>490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31"/>
      <c r="B181" s="32"/>
      <c r="C181" s="230" t="s">
        <v>1827</v>
      </c>
      <c r="D181" s="33"/>
      <c r="E181" s="34">
        <v>1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52"/>
      <c r="Z181" s="52"/>
      <c r="AA181" s="52"/>
      <c r="AB181" s="52"/>
      <c r="AC181" s="52"/>
      <c r="AD181" s="52"/>
      <c r="AE181" s="52"/>
      <c r="AF181" s="52"/>
      <c r="AG181" s="52" t="s">
        <v>358</v>
      </c>
      <c r="AH181" s="52">
        <v>0</v>
      </c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24">
        <v>37</v>
      </c>
      <c r="B182" s="25" t="s">
        <v>1836</v>
      </c>
      <c r="C182" s="26" t="s">
        <v>1837</v>
      </c>
      <c r="D182" s="27" t="s">
        <v>640</v>
      </c>
      <c r="E182" s="28">
        <v>1</v>
      </c>
      <c r="F182" s="29"/>
      <c r="G182" s="30">
        <f>ROUND(E182*F182,2)</f>
        <v>0</v>
      </c>
      <c r="H182" s="29"/>
      <c r="I182" s="30">
        <f>ROUND(E182*H182,2)</f>
        <v>0</v>
      </c>
      <c r="J182" s="29"/>
      <c r="K182" s="30">
        <f>ROUND(E182*J182,2)</f>
        <v>0</v>
      </c>
      <c r="L182" s="30">
        <v>21</v>
      </c>
      <c r="M182" s="30">
        <f>G182*(1+L182/100)</f>
        <v>0</v>
      </c>
      <c r="N182" s="30">
        <v>0</v>
      </c>
      <c r="O182" s="30">
        <f>ROUND(E182*N182,2)</f>
        <v>0</v>
      </c>
      <c r="P182" s="30">
        <v>0</v>
      </c>
      <c r="Q182" s="30">
        <f>ROUND(E182*P182,2)</f>
        <v>0</v>
      </c>
      <c r="R182" s="30"/>
      <c r="S182" s="30" t="s">
        <v>587</v>
      </c>
      <c r="T182" s="49" t="s">
        <v>330</v>
      </c>
      <c r="U182" s="35">
        <v>0</v>
      </c>
      <c r="V182" s="35">
        <f>ROUND(E182*U182,2)</f>
        <v>0</v>
      </c>
      <c r="W182" s="35"/>
      <c r="X182" s="50"/>
      <c r="Y182" s="52"/>
      <c r="Z182" s="52"/>
      <c r="AA182" s="52"/>
      <c r="AB182" s="52"/>
      <c r="AC182" s="52"/>
      <c r="AD182" s="52"/>
      <c r="AE182" s="52"/>
      <c r="AF182" s="52"/>
      <c r="AG182" s="52" t="s">
        <v>490</v>
      </c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outlineLevel="1" x14ac:dyDescent="0.2">
      <c r="A183" s="31"/>
      <c r="B183" s="32"/>
      <c r="C183" s="230" t="s">
        <v>1827</v>
      </c>
      <c r="D183" s="33"/>
      <c r="E183" s="34">
        <v>1</v>
      </c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52"/>
      <c r="Z183" s="52"/>
      <c r="AA183" s="52"/>
      <c r="AB183" s="52"/>
      <c r="AC183" s="52"/>
      <c r="AD183" s="52"/>
      <c r="AE183" s="52"/>
      <c r="AF183" s="52"/>
      <c r="AG183" s="52" t="s">
        <v>358</v>
      </c>
      <c r="AH183" s="52">
        <v>0</v>
      </c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24">
        <v>38</v>
      </c>
      <c r="B184" s="25" t="s">
        <v>1838</v>
      </c>
      <c r="C184" s="26" t="s">
        <v>1839</v>
      </c>
      <c r="D184" s="27" t="s">
        <v>640</v>
      </c>
      <c r="E184" s="28">
        <v>1</v>
      </c>
      <c r="F184" s="29"/>
      <c r="G184" s="30">
        <f>ROUND(E184*F184,2)</f>
        <v>0</v>
      </c>
      <c r="H184" s="29"/>
      <c r="I184" s="30">
        <f>ROUND(E184*H184,2)</f>
        <v>0</v>
      </c>
      <c r="J184" s="29"/>
      <c r="K184" s="30">
        <f>ROUND(E184*J184,2)</f>
        <v>0</v>
      </c>
      <c r="L184" s="30">
        <v>21</v>
      </c>
      <c r="M184" s="30">
        <f>G184*(1+L184/100)</f>
        <v>0</v>
      </c>
      <c r="N184" s="30">
        <v>0</v>
      </c>
      <c r="O184" s="30">
        <f>ROUND(E184*N184,2)</f>
        <v>0</v>
      </c>
      <c r="P184" s="30">
        <v>0</v>
      </c>
      <c r="Q184" s="30">
        <f>ROUND(E184*P184,2)</f>
        <v>0</v>
      </c>
      <c r="R184" s="30"/>
      <c r="S184" s="30" t="s">
        <v>587</v>
      </c>
      <c r="T184" s="49" t="s">
        <v>330</v>
      </c>
      <c r="U184" s="35">
        <v>0</v>
      </c>
      <c r="V184" s="35">
        <f>ROUND(E184*U184,2)</f>
        <v>0</v>
      </c>
      <c r="W184" s="35"/>
      <c r="X184" s="50"/>
      <c r="Y184" s="52"/>
      <c r="Z184" s="52"/>
      <c r="AA184" s="52"/>
      <c r="AB184" s="52"/>
      <c r="AC184" s="52"/>
      <c r="AD184" s="52"/>
      <c r="AE184" s="52"/>
      <c r="AF184" s="52"/>
      <c r="AG184" s="52" t="s">
        <v>490</v>
      </c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31"/>
      <c r="B185" s="32"/>
      <c r="C185" s="230" t="s">
        <v>1827</v>
      </c>
      <c r="D185" s="33"/>
      <c r="E185" s="34">
        <v>1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52"/>
      <c r="Z185" s="52"/>
      <c r="AA185" s="52"/>
      <c r="AB185" s="52"/>
      <c r="AC185" s="52"/>
      <c r="AD185" s="52"/>
      <c r="AE185" s="52"/>
      <c r="AF185" s="52"/>
      <c r="AG185" s="52" t="s">
        <v>358</v>
      </c>
      <c r="AH185" s="52">
        <v>0</v>
      </c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24">
        <v>39</v>
      </c>
      <c r="B186" s="25" t="s">
        <v>1840</v>
      </c>
      <c r="C186" s="26" t="s">
        <v>1841</v>
      </c>
      <c r="D186" s="27" t="s">
        <v>640</v>
      </c>
      <c r="E186" s="28">
        <v>1</v>
      </c>
      <c r="F186" s="29"/>
      <c r="G186" s="30">
        <f>ROUND(E186*F186,2)</f>
        <v>0</v>
      </c>
      <c r="H186" s="29"/>
      <c r="I186" s="30">
        <f>ROUND(E186*H186,2)</f>
        <v>0</v>
      </c>
      <c r="J186" s="29"/>
      <c r="K186" s="30">
        <f>ROUND(E186*J186,2)</f>
        <v>0</v>
      </c>
      <c r="L186" s="30">
        <v>21</v>
      </c>
      <c r="M186" s="30">
        <f>G186*(1+L186/100)</f>
        <v>0</v>
      </c>
      <c r="N186" s="30">
        <v>0</v>
      </c>
      <c r="O186" s="30">
        <f>ROUND(E186*N186,2)</f>
        <v>0</v>
      </c>
      <c r="P186" s="30">
        <v>0</v>
      </c>
      <c r="Q186" s="30">
        <f>ROUND(E186*P186,2)</f>
        <v>0</v>
      </c>
      <c r="R186" s="30"/>
      <c r="S186" s="30" t="s">
        <v>587</v>
      </c>
      <c r="T186" s="49" t="s">
        <v>330</v>
      </c>
      <c r="U186" s="35">
        <v>0</v>
      </c>
      <c r="V186" s="35">
        <f>ROUND(E186*U186,2)</f>
        <v>0</v>
      </c>
      <c r="W186" s="35"/>
      <c r="X186" s="50"/>
      <c r="Y186" s="52"/>
      <c r="Z186" s="52"/>
      <c r="AA186" s="52"/>
      <c r="AB186" s="52"/>
      <c r="AC186" s="52"/>
      <c r="AD186" s="52"/>
      <c r="AE186" s="52"/>
      <c r="AF186" s="52"/>
      <c r="AG186" s="52" t="s">
        <v>490</v>
      </c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31"/>
      <c r="B187" s="32"/>
      <c r="C187" s="230" t="s">
        <v>1827</v>
      </c>
      <c r="D187" s="33"/>
      <c r="E187" s="34">
        <v>1</v>
      </c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52"/>
      <c r="Z187" s="52"/>
      <c r="AA187" s="52"/>
      <c r="AB187" s="52"/>
      <c r="AC187" s="52"/>
      <c r="AD187" s="52"/>
      <c r="AE187" s="52"/>
      <c r="AF187" s="52"/>
      <c r="AG187" s="52" t="s">
        <v>358</v>
      </c>
      <c r="AH187" s="52">
        <v>0</v>
      </c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x14ac:dyDescent="0.2">
      <c r="A188" s="13"/>
      <c r="B188" s="14"/>
      <c r="C188" s="36"/>
      <c r="D188" s="15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AE188">
        <v>15</v>
      </c>
      <c r="AF188">
        <v>21</v>
      </c>
    </row>
    <row r="189" spans="1:60" x14ac:dyDescent="0.2">
      <c r="A189" s="37"/>
      <c r="B189" s="38" t="s">
        <v>15</v>
      </c>
      <c r="C189" s="39"/>
      <c r="D189" s="40"/>
      <c r="E189" s="41"/>
      <c r="F189" s="41"/>
      <c r="G189" s="42">
        <f>G8</f>
        <v>0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AE189">
        <f>SUMIF(L7:L187,AE188,G7:G187)</f>
        <v>0</v>
      </c>
      <c r="AF189">
        <f>SUMIF(L7:L187,AF188,G7:G187)</f>
        <v>0</v>
      </c>
      <c r="AG189" t="s">
        <v>346</v>
      </c>
    </row>
    <row r="190" spans="1:60" x14ac:dyDescent="0.2">
      <c r="A190" s="300" t="s">
        <v>1687</v>
      </c>
      <c r="B190" s="300"/>
      <c r="C190" s="36"/>
      <c r="D190" s="15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60" x14ac:dyDescent="0.2">
      <c r="A191" s="13"/>
      <c r="B191" s="14" t="s">
        <v>1688</v>
      </c>
      <c r="C191" s="36" t="s">
        <v>1689</v>
      </c>
      <c r="D191" s="15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AG191" t="s">
        <v>1690</v>
      </c>
    </row>
    <row r="192" spans="1:60" x14ac:dyDescent="0.2">
      <c r="A192" s="13"/>
      <c r="B192" s="14" t="s">
        <v>1691</v>
      </c>
      <c r="C192" s="36" t="s">
        <v>1692</v>
      </c>
      <c r="D192" s="15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AG192" t="s">
        <v>1693</v>
      </c>
    </row>
    <row r="193" spans="1:33" x14ac:dyDescent="0.2">
      <c r="A193" s="13"/>
      <c r="B193" s="14"/>
      <c r="C193" s="36" t="s">
        <v>492</v>
      </c>
      <c r="D193" s="15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AG193" t="s">
        <v>1694</v>
      </c>
    </row>
    <row r="194" spans="1:33" x14ac:dyDescent="0.2">
      <c r="A194" s="13"/>
      <c r="B194" s="14"/>
      <c r="C194" s="36"/>
      <c r="D194" s="15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33" x14ac:dyDescent="0.2">
      <c r="C195" s="43"/>
      <c r="D195" s="7"/>
      <c r="AG195" t="s">
        <v>347</v>
      </c>
    </row>
    <row r="196" spans="1:33" x14ac:dyDescent="0.2">
      <c r="D196" s="7"/>
    </row>
    <row r="197" spans="1:33" x14ac:dyDescent="0.2">
      <c r="D197" s="7"/>
    </row>
    <row r="198" spans="1:33" x14ac:dyDescent="0.2">
      <c r="D198" s="7"/>
    </row>
    <row r="199" spans="1:33" x14ac:dyDescent="0.2">
      <c r="D199" s="7"/>
    </row>
    <row r="200" spans="1:33" x14ac:dyDescent="0.2">
      <c r="D200" s="7"/>
    </row>
    <row r="201" spans="1:33" x14ac:dyDescent="0.2">
      <c r="D201" s="7"/>
    </row>
    <row r="202" spans="1:33" x14ac:dyDescent="0.2">
      <c r="D202" s="7"/>
    </row>
    <row r="203" spans="1:33" x14ac:dyDescent="0.2">
      <c r="D203" s="7"/>
    </row>
    <row r="204" spans="1:33" x14ac:dyDescent="0.2">
      <c r="D204" s="7"/>
    </row>
    <row r="205" spans="1:33" x14ac:dyDescent="0.2">
      <c r="D205" s="7"/>
    </row>
    <row r="206" spans="1:33" x14ac:dyDescent="0.2">
      <c r="D206" s="7"/>
    </row>
    <row r="207" spans="1:33" x14ac:dyDescent="0.2">
      <c r="D207" s="7"/>
    </row>
    <row r="208" spans="1:33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5">
    <mergeCell ref="A1:G1"/>
    <mergeCell ref="C2:G2"/>
    <mergeCell ref="C3:G3"/>
    <mergeCell ref="C4:G4"/>
    <mergeCell ref="A190:B190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62" workbookViewId="0">
      <selection activeCell="G62" sqref="G1:G1048576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53</v>
      </c>
      <c r="C4" s="285" t="s">
        <v>54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96</v>
      </c>
      <c r="C8" s="20" t="s">
        <v>97</v>
      </c>
      <c r="D8" s="21"/>
      <c r="E8" s="22"/>
      <c r="F8" s="23"/>
      <c r="G8" s="23">
        <f>SUMIF(AG9:AG169,"&lt;&gt;NOR",G9:G169)</f>
        <v>0</v>
      </c>
      <c r="H8" s="23"/>
      <c r="I8" s="23">
        <f>SUM(I9:I169)</f>
        <v>0</v>
      </c>
      <c r="J8" s="23"/>
      <c r="K8" s="23">
        <f>SUM(K9:K169)</f>
        <v>0</v>
      </c>
      <c r="L8" s="23"/>
      <c r="M8" s="23">
        <f>SUM(M9:M169)</f>
        <v>0</v>
      </c>
      <c r="N8" s="23"/>
      <c r="O8" s="23">
        <f>SUM(O9:O169)</f>
        <v>1481.0000000000002</v>
      </c>
      <c r="P8" s="23"/>
      <c r="Q8" s="23">
        <f>SUM(Q9:Q169)</f>
        <v>0</v>
      </c>
      <c r="R8" s="23"/>
      <c r="S8" s="23"/>
      <c r="T8" s="46"/>
      <c r="U8" s="47"/>
      <c r="V8" s="47">
        <f>SUM(V9:V169)</f>
        <v>2290.6000000000004</v>
      </c>
      <c r="W8" s="47"/>
      <c r="X8" s="46"/>
      <c r="AG8" t="s">
        <v>325</v>
      </c>
    </row>
    <row r="9" spans="1:60" outlineLevel="1" x14ac:dyDescent="0.2">
      <c r="A9" s="72">
        <v>1</v>
      </c>
      <c r="B9" s="73" t="s">
        <v>1842</v>
      </c>
      <c r="C9" s="74" t="s">
        <v>1843</v>
      </c>
      <c r="D9" s="27" t="s">
        <v>352</v>
      </c>
      <c r="E9" s="28">
        <v>36.099319999999999</v>
      </c>
      <c r="F9" s="29"/>
      <c r="G9" s="30">
        <f>ROUND(E9*F9,2)</f>
        <v>0</v>
      </c>
      <c r="H9" s="29"/>
      <c r="I9" s="30">
        <f>ROUND(E9*H9,2)</f>
        <v>0</v>
      </c>
      <c r="J9" s="29"/>
      <c r="K9" s="30">
        <f>ROUND(E9*J9,2)</f>
        <v>0</v>
      </c>
      <c r="L9" s="30">
        <v>21</v>
      </c>
      <c r="M9" s="30">
        <f>G9*(1+L9/100)</f>
        <v>0</v>
      </c>
      <c r="N9" s="30">
        <v>2.16</v>
      </c>
      <c r="O9" s="30">
        <f>ROUND(E9*N9,2)</f>
        <v>77.97</v>
      </c>
      <c r="P9" s="30">
        <v>0</v>
      </c>
      <c r="Q9" s="30">
        <f>ROUND(E9*P9,2)</f>
        <v>0</v>
      </c>
      <c r="R9" s="30" t="s">
        <v>1844</v>
      </c>
      <c r="S9" s="30" t="s">
        <v>329</v>
      </c>
      <c r="T9" s="49" t="s">
        <v>330</v>
      </c>
      <c r="U9" s="35">
        <v>1.085</v>
      </c>
      <c r="V9" s="35">
        <f>ROUND(E9*U9,2)</f>
        <v>39.17</v>
      </c>
      <c r="W9" s="35"/>
      <c r="X9" s="49"/>
      <c r="Y9" s="52"/>
      <c r="Z9" s="52"/>
      <c r="AA9" s="52"/>
      <c r="AB9" s="52"/>
      <c r="AC9" s="52"/>
      <c r="AD9" s="52"/>
      <c r="AE9" s="52"/>
      <c r="AF9" s="52"/>
      <c r="AG9" s="52" t="s">
        <v>354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31"/>
      <c r="B10" s="32"/>
      <c r="C10" s="230" t="s">
        <v>1845</v>
      </c>
      <c r="D10" s="33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52"/>
      <c r="Z10" s="52"/>
      <c r="AA10" s="52"/>
      <c r="AB10" s="52"/>
      <c r="AC10" s="52"/>
      <c r="AD10" s="52"/>
      <c r="AE10" s="52"/>
      <c r="AF10" s="52"/>
      <c r="AG10" s="52" t="s">
        <v>358</v>
      </c>
      <c r="AH10" s="52">
        <v>0</v>
      </c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31"/>
      <c r="B11" s="32"/>
      <c r="C11" s="230" t="s">
        <v>1846</v>
      </c>
      <c r="D11" s="33"/>
      <c r="E11" s="34">
        <v>0.84823000000000004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52"/>
      <c r="Z11" s="52"/>
      <c r="AA11" s="52"/>
      <c r="AB11" s="52"/>
      <c r="AC11" s="52"/>
      <c r="AD11" s="52"/>
      <c r="AE11" s="52"/>
      <c r="AF11" s="52"/>
      <c r="AG11" s="52" t="s">
        <v>358</v>
      </c>
      <c r="AH11" s="52">
        <v>0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31"/>
      <c r="B12" s="32"/>
      <c r="C12" s="230" t="s">
        <v>1847</v>
      </c>
      <c r="D12" s="33"/>
      <c r="E12" s="34">
        <v>4.23055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52"/>
      <c r="Z12" s="52"/>
      <c r="AA12" s="52"/>
      <c r="AB12" s="52"/>
      <c r="AC12" s="52"/>
      <c r="AD12" s="52"/>
      <c r="AE12" s="52"/>
      <c r="AF12" s="52"/>
      <c r="AG12" s="52" t="s">
        <v>358</v>
      </c>
      <c r="AH12" s="52">
        <v>0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31"/>
      <c r="B13" s="32"/>
      <c r="C13" s="230" t="s">
        <v>1848</v>
      </c>
      <c r="D13" s="33"/>
      <c r="E13" s="34">
        <v>2.33263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52"/>
      <c r="Z13" s="52"/>
      <c r="AA13" s="52"/>
      <c r="AB13" s="52"/>
      <c r="AC13" s="52"/>
      <c r="AD13" s="52"/>
      <c r="AE13" s="52"/>
      <c r="AF13" s="52"/>
      <c r="AG13" s="52" t="s">
        <v>358</v>
      </c>
      <c r="AH13" s="52">
        <v>0</v>
      </c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31"/>
      <c r="B14" s="32"/>
      <c r="C14" s="230" t="s">
        <v>1849</v>
      </c>
      <c r="D14" s="33"/>
      <c r="E14" s="34">
        <v>2.33263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52"/>
      <c r="Z14" s="52"/>
      <c r="AA14" s="52"/>
      <c r="AB14" s="52"/>
      <c r="AC14" s="52"/>
      <c r="AD14" s="52"/>
      <c r="AE14" s="52"/>
      <c r="AF14" s="52"/>
      <c r="AG14" s="52" t="s">
        <v>358</v>
      </c>
      <c r="AH14" s="52">
        <v>0</v>
      </c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31"/>
      <c r="B15" s="32"/>
      <c r="C15" s="230" t="s">
        <v>1850</v>
      </c>
      <c r="D15" s="33"/>
      <c r="E15" s="34">
        <v>2.1205799999999999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52"/>
      <c r="Z15" s="52"/>
      <c r="AA15" s="52"/>
      <c r="AB15" s="52"/>
      <c r="AC15" s="52"/>
      <c r="AD15" s="52"/>
      <c r="AE15" s="52"/>
      <c r="AF15" s="52"/>
      <c r="AG15" s="52" t="s">
        <v>358</v>
      </c>
      <c r="AH15" s="52">
        <v>0</v>
      </c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31"/>
      <c r="B16" s="32"/>
      <c r="C16" s="230" t="s">
        <v>1851</v>
      </c>
      <c r="D16" s="33"/>
      <c r="E16" s="34">
        <v>0.22266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52"/>
      <c r="Z16" s="52"/>
      <c r="AA16" s="52"/>
      <c r="AB16" s="52"/>
      <c r="AC16" s="52"/>
      <c r="AD16" s="52"/>
      <c r="AE16" s="52"/>
      <c r="AF16" s="52"/>
      <c r="AG16" s="52" t="s">
        <v>358</v>
      </c>
      <c r="AH16" s="52">
        <v>0</v>
      </c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31"/>
      <c r="B17" s="32"/>
      <c r="C17" s="230" t="s">
        <v>492</v>
      </c>
      <c r="D17" s="33"/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52"/>
      <c r="Z17" s="52"/>
      <c r="AA17" s="52"/>
      <c r="AB17" s="52"/>
      <c r="AC17" s="52"/>
      <c r="AD17" s="52"/>
      <c r="AE17" s="52"/>
      <c r="AF17" s="52"/>
      <c r="AG17" s="52" t="s">
        <v>358</v>
      </c>
      <c r="AH17" s="52">
        <v>0</v>
      </c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31"/>
      <c r="B18" s="32"/>
      <c r="C18" s="230" t="s">
        <v>1852</v>
      </c>
      <c r="D18" s="33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52"/>
      <c r="Z18" s="52"/>
      <c r="AA18" s="52"/>
      <c r="AB18" s="52"/>
      <c r="AC18" s="52"/>
      <c r="AD18" s="52"/>
      <c r="AE18" s="52"/>
      <c r="AF18" s="52"/>
      <c r="AG18" s="52" t="s">
        <v>358</v>
      </c>
      <c r="AH18" s="52">
        <v>0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31"/>
      <c r="B19" s="32"/>
      <c r="C19" s="230" t="s">
        <v>1853</v>
      </c>
      <c r="D19" s="33"/>
      <c r="E19" s="34">
        <v>2.8860000000000001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52"/>
      <c r="Z19" s="52"/>
      <c r="AA19" s="52"/>
      <c r="AB19" s="52"/>
      <c r="AC19" s="52"/>
      <c r="AD19" s="52"/>
      <c r="AE19" s="52"/>
      <c r="AF19" s="52"/>
      <c r="AG19" s="52" t="s">
        <v>358</v>
      </c>
      <c r="AH19" s="52">
        <v>0</v>
      </c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31"/>
      <c r="B20" s="32"/>
      <c r="C20" s="230" t="s">
        <v>1854</v>
      </c>
      <c r="D20" s="33"/>
      <c r="E20" s="34">
        <v>0.65549999999999997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52"/>
      <c r="Z20" s="52"/>
      <c r="AA20" s="52"/>
      <c r="AB20" s="52"/>
      <c r="AC20" s="52"/>
      <c r="AD20" s="52"/>
      <c r="AE20" s="52"/>
      <c r="AF20" s="52"/>
      <c r="AG20" s="52" t="s">
        <v>358</v>
      </c>
      <c r="AH20" s="52">
        <v>0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31"/>
      <c r="B21" s="32"/>
      <c r="C21" s="230" t="s">
        <v>1855</v>
      </c>
      <c r="D21" s="33"/>
      <c r="E21" s="34">
        <v>10.224119999999999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52"/>
      <c r="Z21" s="52"/>
      <c r="AA21" s="52"/>
      <c r="AB21" s="52"/>
      <c r="AC21" s="52"/>
      <c r="AD21" s="52"/>
      <c r="AE21" s="52"/>
      <c r="AF21" s="52"/>
      <c r="AG21" s="52" t="s">
        <v>358</v>
      </c>
      <c r="AH21" s="52">
        <v>0</v>
      </c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31"/>
      <c r="B22" s="32"/>
      <c r="C22" s="230" t="s">
        <v>1856</v>
      </c>
      <c r="D22" s="33"/>
      <c r="E22" s="34">
        <v>0.93600000000000005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52"/>
      <c r="Z22" s="52"/>
      <c r="AA22" s="52"/>
      <c r="AB22" s="52"/>
      <c r="AC22" s="52"/>
      <c r="AD22" s="52"/>
      <c r="AE22" s="52"/>
      <c r="AF22" s="52"/>
      <c r="AG22" s="52" t="s">
        <v>358</v>
      </c>
      <c r="AH22" s="52">
        <v>0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31"/>
      <c r="B23" s="32"/>
      <c r="C23" s="230" t="s">
        <v>1857</v>
      </c>
      <c r="D23" s="33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52"/>
      <c r="Z23" s="52"/>
      <c r="AA23" s="52"/>
      <c r="AB23" s="52"/>
      <c r="AC23" s="52"/>
      <c r="AD23" s="52"/>
      <c r="AE23" s="52"/>
      <c r="AF23" s="52"/>
      <c r="AG23" s="52" t="s">
        <v>358</v>
      </c>
      <c r="AH23" s="52">
        <v>0</v>
      </c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31"/>
      <c r="B24" s="32"/>
      <c r="C24" s="230" t="s">
        <v>1858</v>
      </c>
      <c r="D24" s="33"/>
      <c r="E24" s="34">
        <v>4.2126000000000001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52"/>
      <c r="Z24" s="52"/>
      <c r="AA24" s="52"/>
      <c r="AB24" s="52"/>
      <c r="AC24" s="52"/>
      <c r="AD24" s="52"/>
      <c r="AE24" s="52"/>
      <c r="AF24" s="52"/>
      <c r="AG24" s="52" t="s">
        <v>358</v>
      </c>
      <c r="AH24" s="52">
        <v>0</v>
      </c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31"/>
      <c r="B25" s="32"/>
      <c r="C25" s="230" t="s">
        <v>1859</v>
      </c>
      <c r="D25" s="33"/>
      <c r="E25" s="34">
        <v>3.7569599999999999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52"/>
      <c r="Z25" s="52"/>
      <c r="AA25" s="52"/>
      <c r="AB25" s="52"/>
      <c r="AC25" s="52"/>
      <c r="AD25" s="52"/>
      <c r="AE25" s="52"/>
      <c r="AF25" s="52"/>
      <c r="AG25" s="52" t="s">
        <v>358</v>
      </c>
      <c r="AH25" s="52">
        <v>0</v>
      </c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31"/>
      <c r="B26" s="32"/>
      <c r="C26" s="230" t="s">
        <v>492</v>
      </c>
      <c r="D26" s="33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52"/>
      <c r="Z26" s="52"/>
      <c r="AA26" s="52"/>
      <c r="AB26" s="52"/>
      <c r="AC26" s="52"/>
      <c r="AD26" s="52"/>
      <c r="AE26" s="52"/>
      <c r="AF26" s="52"/>
      <c r="AG26" s="52" t="s">
        <v>358</v>
      </c>
      <c r="AH26" s="52">
        <v>0</v>
      </c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31"/>
      <c r="B27" s="32"/>
      <c r="C27" s="230" t="s">
        <v>1860</v>
      </c>
      <c r="D27" s="33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52"/>
      <c r="Z27" s="52"/>
      <c r="AA27" s="52"/>
      <c r="AB27" s="52"/>
      <c r="AC27" s="52"/>
      <c r="AD27" s="52"/>
      <c r="AE27" s="52"/>
      <c r="AF27" s="52"/>
      <c r="AG27" s="52" t="s">
        <v>358</v>
      </c>
      <c r="AH27" s="52">
        <v>0</v>
      </c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31"/>
      <c r="B28" s="32"/>
      <c r="C28" s="230" t="s">
        <v>1861</v>
      </c>
      <c r="D28" s="33"/>
      <c r="E28" s="34">
        <v>1.34087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52"/>
      <c r="Z28" s="52"/>
      <c r="AA28" s="52"/>
      <c r="AB28" s="52"/>
      <c r="AC28" s="52"/>
      <c r="AD28" s="52"/>
      <c r="AE28" s="52"/>
      <c r="AF28" s="52"/>
      <c r="AG28" s="52" t="s">
        <v>358</v>
      </c>
      <c r="AH28" s="52">
        <v>0</v>
      </c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72">
        <v>2</v>
      </c>
      <c r="B29" s="73" t="s">
        <v>1862</v>
      </c>
      <c r="C29" s="74" t="s">
        <v>1863</v>
      </c>
      <c r="D29" s="27" t="s">
        <v>352</v>
      </c>
      <c r="E29" s="28">
        <v>20.037120000000002</v>
      </c>
      <c r="F29" s="29"/>
      <c r="G29" s="30">
        <f>ROUND(E29*F29,2)</f>
        <v>0</v>
      </c>
      <c r="H29" s="29"/>
      <c r="I29" s="30">
        <f>ROUND(E29*H29,2)</f>
        <v>0</v>
      </c>
      <c r="J29" s="29"/>
      <c r="K29" s="30">
        <f>ROUND(E29*J29,2)</f>
        <v>0</v>
      </c>
      <c r="L29" s="30">
        <v>21</v>
      </c>
      <c r="M29" s="30">
        <f>G29*(1+L29/100)</f>
        <v>0</v>
      </c>
      <c r="N29" s="30">
        <v>2.5249999999999999</v>
      </c>
      <c r="O29" s="30">
        <f>ROUND(E29*N29,2)</f>
        <v>50.59</v>
      </c>
      <c r="P29" s="30">
        <v>0</v>
      </c>
      <c r="Q29" s="30">
        <f>ROUND(E29*P29,2)</f>
        <v>0</v>
      </c>
      <c r="R29" s="30" t="s">
        <v>386</v>
      </c>
      <c r="S29" s="30" t="s">
        <v>329</v>
      </c>
      <c r="T29" s="49" t="s">
        <v>330</v>
      </c>
      <c r="U29" s="35">
        <v>0.47699999999999998</v>
      </c>
      <c r="V29" s="35">
        <f>ROUND(E29*U29,2)</f>
        <v>9.56</v>
      </c>
      <c r="W29" s="35"/>
      <c r="X29" s="49"/>
      <c r="Y29" s="52"/>
      <c r="Z29" s="52"/>
      <c r="AA29" s="52"/>
      <c r="AB29" s="52"/>
      <c r="AC29" s="52"/>
      <c r="AD29" s="52"/>
      <c r="AE29" s="52"/>
      <c r="AF29" s="52"/>
      <c r="AG29" s="52" t="s">
        <v>354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31"/>
      <c r="B30" s="32"/>
      <c r="C30" s="288" t="s">
        <v>1864</v>
      </c>
      <c r="D30" s="289"/>
      <c r="E30" s="289"/>
      <c r="F30" s="289"/>
      <c r="G30" s="28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52"/>
      <c r="Z30" s="52"/>
      <c r="AA30" s="52"/>
      <c r="AB30" s="52"/>
      <c r="AC30" s="52"/>
      <c r="AD30" s="52"/>
      <c r="AE30" s="52"/>
      <c r="AF30" s="52"/>
      <c r="AG30" s="52" t="s">
        <v>356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31"/>
      <c r="B31" s="32"/>
      <c r="C31" s="230" t="s">
        <v>1845</v>
      </c>
      <c r="D31" s="33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52"/>
      <c r="Z31" s="52"/>
      <c r="AA31" s="52"/>
      <c r="AB31" s="52"/>
      <c r="AC31" s="52"/>
      <c r="AD31" s="52"/>
      <c r="AE31" s="52"/>
      <c r="AF31" s="52"/>
      <c r="AG31" s="52" t="s">
        <v>358</v>
      </c>
      <c r="AH31" s="52">
        <v>0</v>
      </c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31"/>
      <c r="B32" s="32"/>
      <c r="C32" s="230" t="s">
        <v>1865</v>
      </c>
      <c r="D32" s="33"/>
      <c r="E32" s="34">
        <v>0.28273999999999999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52"/>
      <c r="Z32" s="52"/>
      <c r="AA32" s="52"/>
      <c r="AB32" s="52"/>
      <c r="AC32" s="52"/>
      <c r="AD32" s="52"/>
      <c r="AE32" s="52"/>
      <c r="AF32" s="52"/>
      <c r="AG32" s="52" t="s">
        <v>358</v>
      </c>
      <c r="AH32" s="52">
        <v>0</v>
      </c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31"/>
      <c r="B33" s="32"/>
      <c r="C33" s="230" t="s">
        <v>1866</v>
      </c>
      <c r="D33" s="33"/>
      <c r="E33" s="34">
        <v>1.41018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52"/>
      <c r="Z33" s="52"/>
      <c r="AA33" s="52"/>
      <c r="AB33" s="52"/>
      <c r="AC33" s="52"/>
      <c r="AD33" s="52"/>
      <c r="AE33" s="52"/>
      <c r="AF33" s="52"/>
      <c r="AG33" s="52" t="s">
        <v>358</v>
      </c>
      <c r="AH33" s="52">
        <v>0</v>
      </c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31"/>
      <c r="B34" s="32"/>
      <c r="C34" s="230" t="s">
        <v>1867</v>
      </c>
      <c r="D34" s="33"/>
      <c r="E34" s="34">
        <v>0.77754000000000001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52"/>
      <c r="Z34" s="52"/>
      <c r="AA34" s="52"/>
      <c r="AB34" s="52"/>
      <c r="AC34" s="52"/>
      <c r="AD34" s="52"/>
      <c r="AE34" s="52"/>
      <c r="AF34" s="52"/>
      <c r="AG34" s="52" t="s">
        <v>358</v>
      </c>
      <c r="AH34" s="52">
        <v>0</v>
      </c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31"/>
      <c r="B35" s="32"/>
      <c r="C35" s="230" t="s">
        <v>1868</v>
      </c>
      <c r="D35" s="33"/>
      <c r="E35" s="34">
        <v>0.77754000000000001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52"/>
      <c r="Z35" s="52"/>
      <c r="AA35" s="52"/>
      <c r="AB35" s="52"/>
      <c r="AC35" s="52"/>
      <c r="AD35" s="52"/>
      <c r="AE35" s="52"/>
      <c r="AF35" s="52"/>
      <c r="AG35" s="52" t="s">
        <v>358</v>
      </c>
      <c r="AH35" s="52">
        <v>0</v>
      </c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31"/>
      <c r="B36" s="32"/>
      <c r="C36" s="230" t="s">
        <v>1869</v>
      </c>
      <c r="D36" s="33"/>
      <c r="E36" s="34">
        <v>0.70686000000000004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52"/>
      <c r="Z36" s="52"/>
      <c r="AA36" s="52"/>
      <c r="AB36" s="52"/>
      <c r="AC36" s="52"/>
      <c r="AD36" s="52"/>
      <c r="AE36" s="52"/>
      <c r="AF36" s="52"/>
      <c r="AG36" s="52" t="s">
        <v>358</v>
      </c>
      <c r="AH36" s="52">
        <v>0</v>
      </c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31"/>
      <c r="B37" s="32"/>
      <c r="C37" s="230" t="s">
        <v>1870</v>
      </c>
      <c r="D37" s="33"/>
      <c r="E37" s="34">
        <v>7.4219999999999994E-2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52"/>
      <c r="Z37" s="52"/>
      <c r="AA37" s="52"/>
      <c r="AB37" s="52"/>
      <c r="AC37" s="52"/>
      <c r="AD37" s="52"/>
      <c r="AE37" s="52"/>
      <c r="AF37" s="52"/>
      <c r="AG37" s="52" t="s">
        <v>358</v>
      </c>
      <c r="AH37" s="52">
        <v>0</v>
      </c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31"/>
      <c r="B38" s="32"/>
      <c r="C38" s="230" t="s">
        <v>492</v>
      </c>
      <c r="D38" s="33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52"/>
      <c r="Z38" s="52"/>
      <c r="AA38" s="52"/>
      <c r="AB38" s="52"/>
      <c r="AC38" s="52"/>
      <c r="AD38" s="52"/>
      <c r="AE38" s="52"/>
      <c r="AF38" s="52"/>
      <c r="AG38" s="52" t="s">
        <v>358</v>
      </c>
      <c r="AH38" s="52">
        <v>0</v>
      </c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31"/>
      <c r="B39" s="32"/>
      <c r="C39" s="230" t="s">
        <v>1852</v>
      </c>
      <c r="D39" s="33"/>
      <c r="E39" s="34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52"/>
      <c r="Z39" s="52"/>
      <c r="AA39" s="52"/>
      <c r="AB39" s="52"/>
      <c r="AC39" s="52"/>
      <c r="AD39" s="52"/>
      <c r="AE39" s="52"/>
      <c r="AF39" s="52"/>
      <c r="AG39" s="52" t="s">
        <v>358</v>
      </c>
      <c r="AH39" s="52">
        <v>0</v>
      </c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31"/>
      <c r="B40" s="32"/>
      <c r="C40" s="230" t="s">
        <v>1871</v>
      </c>
      <c r="D40" s="33"/>
      <c r="E40" s="34">
        <v>1.9239999999999999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52"/>
      <c r="Z40" s="52"/>
      <c r="AA40" s="52"/>
      <c r="AB40" s="52"/>
      <c r="AC40" s="52"/>
      <c r="AD40" s="52"/>
      <c r="AE40" s="52"/>
      <c r="AF40" s="52"/>
      <c r="AG40" s="52" t="s">
        <v>358</v>
      </c>
      <c r="AH40" s="52">
        <v>0</v>
      </c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31"/>
      <c r="B41" s="32"/>
      <c r="C41" s="230" t="s">
        <v>1872</v>
      </c>
      <c r="D41" s="33"/>
      <c r="E41" s="34">
        <v>0.437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52"/>
      <c r="Z41" s="52"/>
      <c r="AA41" s="52"/>
      <c r="AB41" s="52"/>
      <c r="AC41" s="52"/>
      <c r="AD41" s="52"/>
      <c r="AE41" s="52"/>
      <c r="AF41" s="52"/>
      <c r="AG41" s="52" t="s">
        <v>358</v>
      </c>
      <c r="AH41" s="52">
        <v>0</v>
      </c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31"/>
      <c r="B42" s="32"/>
      <c r="C42" s="230" t="s">
        <v>1873</v>
      </c>
      <c r="D42" s="33"/>
      <c r="E42" s="34">
        <v>6.8160800000000004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52"/>
      <c r="Z42" s="52"/>
      <c r="AA42" s="52"/>
      <c r="AB42" s="52"/>
      <c r="AC42" s="52"/>
      <c r="AD42" s="52"/>
      <c r="AE42" s="52"/>
      <c r="AF42" s="52"/>
      <c r="AG42" s="52" t="s">
        <v>358</v>
      </c>
      <c r="AH42" s="52">
        <v>0</v>
      </c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31"/>
      <c r="B43" s="32"/>
      <c r="C43" s="230" t="s">
        <v>1874</v>
      </c>
      <c r="D43" s="33"/>
      <c r="E43" s="34">
        <v>0.624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52"/>
      <c r="Z43" s="52"/>
      <c r="AA43" s="52"/>
      <c r="AB43" s="52"/>
      <c r="AC43" s="52"/>
      <c r="AD43" s="52"/>
      <c r="AE43" s="52"/>
      <c r="AF43" s="52"/>
      <c r="AG43" s="52" t="s">
        <v>358</v>
      </c>
      <c r="AH43" s="52">
        <v>0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31"/>
      <c r="B44" s="32"/>
      <c r="C44" s="230" t="s">
        <v>492</v>
      </c>
      <c r="D44" s="33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52"/>
      <c r="Z44" s="52"/>
      <c r="AA44" s="52"/>
      <c r="AB44" s="52"/>
      <c r="AC44" s="52"/>
      <c r="AD44" s="52"/>
      <c r="AE44" s="52"/>
      <c r="AF44" s="52"/>
      <c r="AG44" s="52" t="s">
        <v>358</v>
      </c>
      <c r="AH44" s="52">
        <v>0</v>
      </c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31"/>
      <c r="B45" s="32"/>
      <c r="C45" s="230" t="s">
        <v>1857</v>
      </c>
      <c r="D45" s="33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52"/>
      <c r="Z45" s="52"/>
      <c r="AA45" s="52"/>
      <c r="AB45" s="52"/>
      <c r="AC45" s="52"/>
      <c r="AD45" s="52"/>
      <c r="AE45" s="52"/>
      <c r="AF45" s="52"/>
      <c r="AG45" s="52" t="s">
        <v>358</v>
      </c>
      <c r="AH45" s="52">
        <v>0</v>
      </c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31"/>
      <c r="B46" s="32"/>
      <c r="C46" s="230" t="s">
        <v>1875</v>
      </c>
      <c r="D46" s="33"/>
      <c r="E46" s="34">
        <v>2.8083999999999998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52"/>
      <c r="Z46" s="52"/>
      <c r="AA46" s="52"/>
      <c r="AB46" s="52"/>
      <c r="AC46" s="52"/>
      <c r="AD46" s="52"/>
      <c r="AE46" s="52"/>
      <c r="AF46" s="52"/>
      <c r="AG46" s="52" t="s">
        <v>358</v>
      </c>
      <c r="AH46" s="52">
        <v>0</v>
      </c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31"/>
      <c r="B47" s="32"/>
      <c r="C47" s="230" t="s">
        <v>1876</v>
      </c>
      <c r="D47" s="33"/>
      <c r="E47" s="34">
        <v>2.5046400000000002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52"/>
      <c r="Z47" s="52"/>
      <c r="AA47" s="52"/>
      <c r="AB47" s="52"/>
      <c r="AC47" s="52"/>
      <c r="AD47" s="52"/>
      <c r="AE47" s="52"/>
      <c r="AF47" s="52"/>
      <c r="AG47" s="52" t="s">
        <v>358</v>
      </c>
      <c r="AH47" s="52">
        <v>0</v>
      </c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31"/>
      <c r="B48" s="32"/>
      <c r="C48" s="230" t="s">
        <v>492</v>
      </c>
      <c r="D48" s="33"/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52"/>
      <c r="Z48" s="52"/>
      <c r="AA48" s="52"/>
      <c r="AB48" s="52"/>
      <c r="AC48" s="52"/>
      <c r="AD48" s="52"/>
      <c r="AE48" s="52"/>
      <c r="AF48" s="52"/>
      <c r="AG48" s="52" t="s">
        <v>358</v>
      </c>
      <c r="AH48" s="52">
        <v>0</v>
      </c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31"/>
      <c r="B49" s="32"/>
      <c r="C49" s="230" t="s">
        <v>1860</v>
      </c>
      <c r="D49" s="33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52"/>
      <c r="Z49" s="52"/>
      <c r="AA49" s="52"/>
      <c r="AB49" s="52"/>
      <c r="AC49" s="52"/>
      <c r="AD49" s="52"/>
      <c r="AE49" s="52"/>
      <c r="AF49" s="52"/>
      <c r="AG49" s="52" t="s">
        <v>358</v>
      </c>
      <c r="AH49" s="52">
        <v>0</v>
      </c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31"/>
      <c r="B50" s="32"/>
      <c r="C50" s="230" t="s">
        <v>1877</v>
      </c>
      <c r="D50" s="33"/>
      <c r="E50" s="34">
        <v>0.89390999999999998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52"/>
      <c r="Z50" s="52"/>
      <c r="AA50" s="52"/>
      <c r="AB50" s="52"/>
      <c r="AC50" s="52"/>
      <c r="AD50" s="52"/>
      <c r="AE50" s="52"/>
      <c r="AF50" s="52"/>
      <c r="AG50" s="52" t="s">
        <v>358</v>
      </c>
      <c r="AH50" s="52">
        <v>0</v>
      </c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72">
        <v>3</v>
      </c>
      <c r="B51" s="73" t="s">
        <v>1878</v>
      </c>
      <c r="C51" s="74" t="s">
        <v>1879</v>
      </c>
      <c r="D51" s="27" t="s">
        <v>352</v>
      </c>
      <c r="E51" s="28">
        <v>197.51152999999999</v>
      </c>
      <c r="F51" s="29"/>
      <c r="G51" s="30">
        <f>ROUND(E51*F51,2)</f>
        <v>0</v>
      </c>
      <c r="H51" s="29"/>
      <c r="I51" s="30">
        <f>ROUND(E51*H51,2)</f>
        <v>0</v>
      </c>
      <c r="J51" s="29"/>
      <c r="K51" s="30">
        <f>ROUND(E51*J51,2)</f>
        <v>0</v>
      </c>
      <c r="L51" s="30">
        <v>21</v>
      </c>
      <c r="M51" s="30">
        <f>G51*(1+L51/100)</f>
        <v>0</v>
      </c>
      <c r="N51" s="30">
        <v>2.5249999999999999</v>
      </c>
      <c r="O51" s="30">
        <f>ROUND(E51*N51,2)</f>
        <v>498.72</v>
      </c>
      <c r="P51" s="30">
        <v>0</v>
      </c>
      <c r="Q51" s="30">
        <f>ROUND(E51*P51,2)</f>
        <v>0</v>
      </c>
      <c r="R51" s="30" t="s">
        <v>386</v>
      </c>
      <c r="S51" s="30" t="s">
        <v>329</v>
      </c>
      <c r="T51" s="49" t="s">
        <v>330</v>
      </c>
      <c r="U51" s="35">
        <v>0.48</v>
      </c>
      <c r="V51" s="35">
        <f>ROUND(E51*U51,2)</f>
        <v>94.81</v>
      </c>
      <c r="W51" s="35"/>
      <c r="X51" s="49"/>
      <c r="Y51" s="52"/>
      <c r="Z51" s="52"/>
      <c r="AA51" s="52"/>
      <c r="AB51" s="52"/>
      <c r="AC51" s="52"/>
      <c r="AD51" s="52"/>
      <c r="AE51" s="52"/>
      <c r="AF51" s="52"/>
      <c r="AG51" s="52" t="s">
        <v>354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31"/>
      <c r="B52" s="32"/>
      <c r="C52" s="288" t="s">
        <v>1880</v>
      </c>
      <c r="D52" s="289"/>
      <c r="E52" s="289"/>
      <c r="F52" s="289"/>
      <c r="G52" s="289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52"/>
      <c r="Z52" s="52"/>
      <c r="AA52" s="52"/>
      <c r="AB52" s="52"/>
      <c r="AC52" s="52"/>
      <c r="AD52" s="52"/>
      <c r="AE52" s="52"/>
      <c r="AF52" s="52"/>
      <c r="AG52" s="52" t="s">
        <v>356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31"/>
      <c r="B53" s="32"/>
      <c r="C53" s="230" t="s">
        <v>1881</v>
      </c>
      <c r="D53" s="33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52"/>
      <c r="Z53" s="52"/>
      <c r="AA53" s="52"/>
      <c r="AB53" s="52"/>
      <c r="AC53" s="52"/>
      <c r="AD53" s="52"/>
      <c r="AE53" s="52"/>
      <c r="AF53" s="52"/>
      <c r="AG53" s="52" t="s">
        <v>358</v>
      </c>
      <c r="AH53" s="52">
        <v>0</v>
      </c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31"/>
      <c r="B54" s="32"/>
      <c r="C54" s="230" t="s">
        <v>1882</v>
      </c>
      <c r="D54" s="33"/>
      <c r="E54" s="34">
        <v>0.432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52"/>
      <c r="Z54" s="52"/>
      <c r="AA54" s="52"/>
      <c r="AB54" s="52"/>
      <c r="AC54" s="52"/>
      <c r="AD54" s="52"/>
      <c r="AE54" s="52"/>
      <c r="AF54" s="52"/>
      <c r="AG54" s="52" t="s">
        <v>358</v>
      </c>
      <c r="AH54" s="52">
        <v>0</v>
      </c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31"/>
      <c r="B55" s="32"/>
      <c r="C55" s="230" t="s">
        <v>1883</v>
      </c>
      <c r="D55" s="33"/>
      <c r="E55" s="34">
        <v>66.781760000000006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52"/>
      <c r="Z55" s="52"/>
      <c r="AA55" s="52"/>
      <c r="AB55" s="52"/>
      <c r="AC55" s="52"/>
      <c r="AD55" s="52"/>
      <c r="AE55" s="52"/>
      <c r="AF55" s="52"/>
      <c r="AG55" s="52" t="s">
        <v>358</v>
      </c>
      <c r="AH55" s="52">
        <v>0</v>
      </c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31"/>
      <c r="B56" s="32"/>
      <c r="C56" s="230" t="s">
        <v>1884</v>
      </c>
      <c r="D56" s="33"/>
      <c r="E56" s="34">
        <v>128.73777000000001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52"/>
      <c r="Z56" s="52"/>
      <c r="AA56" s="52"/>
      <c r="AB56" s="52"/>
      <c r="AC56" s="52"/>
      <c r="AD56" s="52"/>
      <c r="AE56" s="52"/>
      <c r="AF56" s="52"/>
      <c r="AG56" s="52" t="s">
        <v>358</v>
      </c>
      <c r="AH56" s="52">
        <v>0</v>
      </c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31"/>
      <c r="B57" s="32"/>
      <c r="C57" s="230" t="s">
        <v>1885</v>
      </c>
      <c r="D57" s="33"/>
      <c r="E57" s="34">
        <v>1.56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52"/>
      <c r="Z57" s="52"/>
      <c r="AA57" s="52"/>
      <c r="AB57" s="52"/>
      <c r="AC57" s="52"/>
      <c r="AD57" s="52"/>
      <c r="AE57" s="52"/>
      <c r="AF57" s="52"/>
      <c r="AG57" s="52" t="s">
        <v>358</v>
      </c>
      <c r="AH57" s="52">
        <v>0</v>
      </c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72">
        <v>4</v>
      </c>
      <c r="B58" s="73" t="s">
        <v>1886</v>
      </c>
      <c r="C58" s="74" t="s">
        <v>1887</v>
      </c>
      <c r="D58" s="27" t="s">
        <v>352</v>
      </c>
      <c r="E58" s="28">
        <v>11.438280000000001</v>
      </c>
      <c r="F58" s="29"/>
      <c r="G58" s="30">
        <f>ROUND(E58*F58,2)</f>
        <v>0</v>
      </c>
      <c r="H58" s="29"/>
      <c r="I58" s="30">
        <f>ROUND(E58*H58,2)</f>
        <v>0</v>
      </c>
      <c r="J58" s="29"/>
      <c r="K58" s="30">
        <f>ROUND(E58*J58,2)</f>
        <v>0</v>
      </c>
      <c r="L58" s="30">
        <v>21</v>
      </c>
      <c r="M58" s="30">
        <f>G58*(1+L58/100)</f>
        <v>0</v>
      </c>
      <c r="N58" s="30">
        <v>2.5249999999999999</v>
      </c>
      <c r="O58" s="30">
        <f>ROUND(E58*N58,2)</f>
        <v>28.88</v>
      </c>
      <c r="P58" s="30">
        <v>0</v>
      </c>
      <c r="Q58" s="30">
        <f>ROUND(E58*P58,2)</f>
        <v>0</v>
      </c>
      <c r="R58" s="30" t="s">
        <v>386</v>
      </c>
      <c r="S58" s="30" t="s">
        <v>329</v>
      </c>
      <c r="T58" s="49" t="s">
        <v>330</v>
      </c>
      <c r="U58" s="35">
        <v>0.48</v>
      </c>
      <c r="V58" s="35">
        <f>ROUND(E58*U58,2)</f>
        <v>5.49</v>
      </c>
      <c r="W58" s="35"/>
      <c r="X58" s="49"/>
      <c r="Y58" s="52"/>
      <c r="Z58" s="52"/>
      <c r="AA58" s="52"/>
      <c r="AB58" s="52"/>
      <c r="AC58" s="52"/>
      <c r="AD58" s="52"/>
      <c r="AE58" s="52"/>
      <c r="AF58" s="52"/>
      <c r="AG58" s="52" t="s">
        <v>354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31"/>
      <c r="B59" s="32"/>
      <c r="C59" s="288" t="s">
        <v>1880</v>
      </c>
      <c r="D59" s="289"/>
      <c r="E59" s="289"/>
      <c r="F59" s="289"/>
      <c r="G59" s="289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52"/>
      <c r="Z59" s="52"/>
      <c r="AA59" s="52"/>
      <c r="AB59" s="52"/>
      <c r="AC59" s="52"/>
      <c r="AD59" s="52"/>
      <c r="AE59" s="52"/>
      <c r="AF59" s="52"/>
      <c r="AG59" s="52" t="s">
        <v>356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31"/>
      <c r="B60" s="32"/>
      <c r="C60" s="230" t="s">
        <v>1888</v>
      </c>
      <c r="D60" s="33"/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52"/>
      <c r="Z60" s="52"/>
      <c r="AA60" s="52"/>
      <c r="AB60" s="52"/>
      <c r="AC60" s="52"/>
      <c r="AD60" s="52"/>
      <c r="AE60" s="52"/>
      <c r="AF60" s="52"/>
      <c r="AG60" s="52" t="s">
        <v>358</v>
      </c>
      <c r="AH60" s="52">
        <v>0</v>
      </c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31"/>
      <c r="B61" s="32"/>
      <c r="C61" s="230" t="s">
        <v>1889</v>
      </c>
      <c r="D61" s="33"/>
      <c r="E61" s="34">
        <v>6.10825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52"/>
      <c r="Z61" s="52"/>
      <c r="AA61" s="52"/>
      <c r="AB61" s="52"/>
      <c r="AC61" s="52"/>
      <c r="AD61" s="52"/>
      <c r="AE61" s="52"/>
      <c r="AF61" s="52"/>
      <c r="AG61" s="52" t="s">
        <v>358</v>
      </c>
      <c r="AH61" s="52">
        <v>0</v>
      </c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31"/>
      <c r="B62" s="32"/>
      <c r="C62" s="230" t="s">
        <v>1890</v>
      </c>
      <c r="D62" s="33"/>
      <c r="E62" s="34">
        <v>5.3300299999999998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52"/>
      <c r="Z62" s="52"/>
      <c r="AA62" s="52"/>
      <c r="AB62" s="52"/>
      <c r="AC62" s="52"/>
      <c r="AD62" s="52"/>
      <c r="AE62" s="52"/>
      <c r="AF62" s="52"/>
      <c r="AG62" s="52" t="s">
        <v>358</v>
      </c>
      <c r="AH62" s="52">
        <v>0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72">
        <v>5</v>
      </c>
      <c r="B63" s="73" t="s">
        <v>1891</v>
      </c>
      <c r="C63" s="74" t="s">
        <v>1892</v>
      </c>
      <c r="D63" s="27" t="s">
        <v>380</v>
      </c>
      <c r="E63" s="28">
        <v>15.6685</v>
      </c>
      <c r="F63" s="29"/>
      <c r="G63" s="30">
        <f>ROUND(E63*F63,2)</f>
        <v>0</v>
      </c>
      <c r="H63" s="29"/>
      <c r="I63" s="30">
        <f>ROUND(E63*H63,2)</f>
        <v>0</v>
      </c>
      <c r="J63" s="29"/>
      <c r="K63" s="30">
        <f>ROUND(E63*J63,2)</f>
        <v>0</v>
      </c>
      <c r="L63" s="30">
        <v>21</v>
      </c>
      <c r="M63" s="30">
        <f>G63*(1+L63/100)</f>
        <v>0</v>
      </c>
      <c r="N63" s="30">
        <v>3.9199999999999999E-2</v>
      </c>
      <c r="O63" s="30">
        <f>ROUND(E63*N63,2)</f>
        <v>0.61</v>
      </c>
      <c r="P63" s="30">
        <v>0</v>
      </c>
      <c r="Q63" s="30">
        <f>ROUND(E63*P63,2)</f>
        <v>0</v>
      </c>
      <c r="R63" s="30" t="s">
        <v>386</v>
      </c>
      <c r="S63" s="30" t="s">
        <v>329</v>
      </c>
      <c r="T63" s="49" t="s">
        <v>330</v>
      </c>
      <c r="U63" s="35">
        <v>1.6</v>
      </c>
      <c r="V63" s="35">
        <f>ROUND(E63*U63,2)</f>
        <v>25.07</v>
      </c>
      <c r="W63" s="35"/>
      <c r="X63" s="49"/>
      <c r="Y63" s="52"/>
      <c r="Z63" s="52"/>
      <c r="AA63" s="52"/>
      <c r="AB63" s="52"/>
      <c r="AC63" s="52"/>
      <c r="AD63" s="52"/>
      <c r="AE63" s="52"/>
      <c r="AF63" s="52"/>
      <c r="AG63" s="52" t="s">
        <v>354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ht="22.5" outlineLevel="1" x14ac:dyDescent="0.2">
      <c r="A64" s="31"/>
      <c r="B64" s="32"/>
      <c r="C64" s="288" t="s">
        <v>1893</v>
      </c>
      <c r="D64" s="289"/>
      <c r="E64" s="289"/>
      <c r="F64" s="289"/>
      <c r="G64" s="28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52"/>
      <c r="Z64" s="52"/>
      <c r="AA64" s="52"/>
      <c r="AB64" s="52"/>
      <c r="AC64" s="52"/>
      <c r="AD64" s="52"/>
      <c r="AE64" s="52"/>
      <c r="AF64" s="52"/>
      <c r="AG64" s="52" t="s">
        <v>356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9" t="str">
        <f>C64</f>
        <v>svislé nebo šikmé (odkloněné) , půdorysně přímé nebo zalomené, stěn základových desek ve volných nebo zapažených jámách, rýhách, šachtách, včetně případných vzpěr,</v>
      </c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31"/>
      <c r="B65" s="32"/>
      <c r="C65" s="230" t="s">
        <v>1881</v>
      </c>
      <c r="D65" s="33"/>
      <c r="E65" s="34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52"/>
      <c r="Z65" s="52"/>
      <c r="AA65" s="52"/>
      <c r="AB65" s="52"/>
      <c r="AC65" s="52"/>
      <c r="AD65" s="52"/>
      <c r="AE65" s="52"/>
      <c r="AF65" s="52"/>
      <c r="AG65" s="52" t="s">
        <v>358</v>
      </c>
      <c r="AH65" s="52">
        <v>0</v>
      </c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31"/>
      <c r="B66" s="32"/>
      <c r="C66" s="230" t="s">
        <v>1894</v>
      </c>
      <c r="D66" s="33"/>
      <c r="E66" s="34">
        <v>2.5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52"/>
      <c r="Z66" s="52"/>
      <c r="AA66" s="52"/>
      <c r="AB66" s="52"/>
      <c r="AC66" s="52"/>
      <c r="AD66" s="52"/>
      <c r="AE66" s="52"/>
      <c r="AF66" s="52"/>
      <c r="AG66" s="52" t="s">
        <v>358</v>
      </c>
      <c r="AH66" s="52">
        <v>0</v>
      </c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31"/>
      <c r="B67" s="32"/>
      <c r="C67" s="230" t="s">
        <v>492</v>
      </c>
      <c r="D67" s="33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52"/>
      <c r="Z67" s="52"/>
      <c r="AA67" s="52"/>
      <c r="AB67" s="52"/>
      <c r="AC67" s="52"/>
      <c r="AD67" s="52"/>
      <c r="AE67" s="52"/>
      <c r="AF67" s="52"/>
      <c r="AG67" s="52" t="s">
        <v>358</v>
      </c>
      <c r="AH67" s="52">
        <v>0</v>
      </c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31"/>
      <c r="B68" s="32"/>
      <c r="C68" s="230" t="s">
        <v>1888</v>
      </c>
      <c r="D68" s="33"/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52"/>
      <c r="Z68" s="52"/>
      <c r="AA68" s="52"/>
      <c r="AB68" s="52"/>
      <c r="AC68" s="52"/>
      <c r="AD68" s="52"/>
      <c r="AE68" s="52"/>
      <c r="AF68" s="52"/>
      <c r="AG68" s="52" t="s">
        <v>358</v>
      </c>
      <c r="AH68" s="52">
        <v>0</v>
      </c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31"/>
      <c r="B69" s="32"/>
      <c r="C69" s="230" t="s">
        <v>1895</v>
      </c>
      <c r="D69" s="33"/>
      <c r="E69" s="34">
        <v>5.9349999999999996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52"/>
      <c r="Z69" s="52"/>
      <c r="AA69" s="52"/>
      <c r="AB69" s="52"/>
      <c r="AC69" s="52"/>
      <c r="AD69" s="52"/>
      <c r="AE69" s="52"/>
      <c r="AF69" s="52"/>
      <c r="AG69" s="52" t="s">
        <v>358</v>
      </c>
      <c r="AH69" s="52">
        <v>0</v>
      </c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31"/>
      <c r="B70" s="32"/>
      <c r="C70" s="230" t="s">
        <v>1896</v>
      </c>
      <c r="D70" s="33"/>
      <c r="E70" s="34">
        <v>6.0605000000000002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52"/>
      <c r="Z70" s="52"/>
      <c r="AA70" s="52"/>
      <c r="AB70" s="52"/>
      <c r="AC70" s="52"/>
      <c r="AD70" s="52"/>
      <c r="AE70" s="52"/>
      <c r="AF70" s="52"/>
      <c r="AG70" s="52" t="s">
        <v>358</v>
      </c>
      <c r="AH70" s="52">
        <v>0</v>
      </c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31"/>
      <c r="B71" s="32"/>
      <c r="C71" s="230" t="s">
        <v>492</v>
      </c>
      <c r="D71" s="33"/>
      <c r="E71" s="34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52"/>
      <c r="Z71" s="52"/>
      <c r="AA71" s="52"/>
      <c r="AB71" s="52"/>
      <c r="AC71" s="52"/>
      <c r="AD71" s="52"/>
      <c r="AE71" s="52"/>
      <c r="AF71" s="52"/>
      <c r="AG71" s="52" t="s">
        <v>358</v>
      </c>
      <c r="AH71" s="52">
        <v>0</v>
      </c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31"/>
      <c r="B72" s="32"/>
      <c r="C72" s="230" t="s">
        <v>1860</v>
      </c>
      <c r="D72" s="33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52"/>
      <c r="Z72" s="52"/>
      <c r="AA72" s="52"/>
      <c r="AB72" s="52"/>
      <c r="AC72" s="52"/>
      <c r="AD72" s="52"/>
      <c r="AE72" s="52"/>
      <c r="AF72" s="52"/>
      <c r="AG72" s="52" t="s">
        <v>358</v>
      </c>
      <c r="AH72" s="52">
        <v>0</v>
      </c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31"/>
      <c r="B73" s="32"/>
      <c r="C73" s="230" t="s">
        <v>1897</v>
      </c>
      <c r="D73" s="33"/>
      <c r="E73" s="34">
        <v>1.173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52"/>
      <c r="Z73" s="52"/>
      <c r="AA73" s="52"/>
      <c r="AB73" s="52"/>
      <c r="AC73" s="52"/>
      <c r="AD73" s="52"/>
      <c r="AE73" s="52"/>
      <c r="AF73" s="52"/>
      <c r="AG73" s="52" t="s">
        <v>358</v>
      </c>
      <c r="AH73" s="52">
        <v>0</v>
      </c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72">
        <v>6</v>
      </c>
      <c r="B74" s="73" t="s">
        <v>1898</v>
      </c>
      <c r="C74" s="74" t="s">
        <v>1899</v>
      </c>
      <c r="D74" s="27" t="s">
        <v>380</v>
      </c>
      <c r="E74" s="28">
        <v>15.6685</v>
      </c>
      <c r="F74" s="29"/>
      <c r="G74" s="30">
        <f>ROUND(E74*F74,2)</f>
        <v>0</v>
      </c>
      <c r="H74" s="29"/>
      <c r="I74" s="30">
        <f>ROUND(E74*H74,2)</f>
        <v>0</v>
      </c>
      <c r="J74" s="29"/>
      <c r="K74" s="30">
        <f>ROUND(E74*J74,2)</f>
        <v>0</v>
      </c>
      <c r="L74" s="30">
        <v>21</v>
      </c>
      <c r="M74" s="30">
        <f>G74*(1+L74/100)</f>
        <v>0</v>
      </c>
      <c r="N74" s="30">
        <v>0</v>
      </c>
      <c r="O74" s="30">
        <f>ROUND(E74*N74,2)</f>
        <v>0</v>
      </c>
      <c r="P74" s="30">
        <v>0</v>
      </c>
      <c r="Q74" s="30">
        <f>ROUND(E74*P74,2)</f>
        <v>0</v>
      </c>
      <c r="R74" s="30" t="s">
        <v>386</v>
      </c>
      <c r="S74" s="30" t="s">
        <v>329</v>
      </c>
      <c r="T74" s="49" t="s">
        <v>330</v>
      </c>
      <c r="U74" s="35">
        <v>0.32</v>
      </c>
      <c r="V74" s="35">
        <f>ROUND(E74*U74,2)</f>
        <v>5.01</v>
      </c>
      <c r="W74" s="35"/>
      <c r="X74" s="49"/>
      <c r="Y74" s="52"/>
      <c r="Z74" s="52"/>
      <c r="AA74" s="52"/>
      <c r="AB74" s="52"/>
      <c r="AC74" s="52"/>
      <c r="AD74" s="52"/>
      <c r="AE74" s="52"/>
      <c r="AF74" s="52"/>
      <c r="AG74" s="52" t="s">
        <v>354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ht="22.5" outlineLevel="1" x14ac:dyDescent="0.2">
      <c r="A75" s="31"/>
      <c r="B75" s="32"/>
      <c r="C75" s="288" t="s">
        <v>1893</v>
      </c>
      <c r="D75" s="289"/>
      <c r="E75" s="289"/>
      <c r="F75" s="289"/>
      <c r="G75" s="289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52"/>
      <c r="Z75" s="52"/>
      <c r="AA75" s="52"/>
      <c r="AB75" s="52"/>
      <c r="AC75" s="52"/>
      <c r="AD75" s="52"/>
      <c r="AE75" s="52"/>
      <c r="AF75" s="52"/>
      <c r="AG75" s="52" t="s">
        <v>356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9" t="str">
        <f>C75</f>
        <v>svislé nebo šikmé (odkloněné) , půdorysně přímé nebo zalomené, stěn základových desek ve volných nebo zapažených jámách, rýhách, šachtách, včetně případných vzpěr,</v>
      </c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31"/>
      <c r="B76" s="32"/>
      <c r="C76" s="230" t="s">
        <v>1900</v>
      </c>
      <c r="D76" s="33"/>
      <c r="E76" s="34">
        <v>15.6685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52"/>
      <c r="Z76" s="52"/>
      <c r="AA76" s="52"/>
      <c r="AB76" s="52"/>
      <c r="AC76" s="52"/>
      <c r="AD76" s="52"/>
      <c r="AE76" s="52"/>
      <c r="AF76" s="52"/>
      <c r="AG76" s="52" t="s">
        <v>358</v>
      </c>
      <c r="AH76" s="52">
        <v>5</v>
      </c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72">
        <v>7</v>
      </c>
      <c r="B77" s="73" t="s">
        <v>1901</v>
      </c>
      <c r="C77" s="74" t="s">
        <v>1902</v>
      </c>
      <c r="D77" s="27" t="s">
        <v>419</v>
      </c>
      <c r="E77" s="28">
        <v>27.84395</v>
      </c>
      <c r="F77" s="29"/>
      <c r="G77" s="30">
        <f>ROUND(E77*F77,2)</f>
        <v>0</v>
      </c>
      <c r="H77" s="29"/>
      <c r="I77" s="30">
        <f>ROUND(E77*H77,2)</f>
        <v>0</v>
      </c>
      <c r="J77" s="29"/>
      <c r="K77" s="30">
        <f>ROUND(E77*J77,2)</f>
        <v>0</v>
      </c>
      <c r="L77" s="30">
        <v>21</v>
      </c>
      <c r="M77" s="30">
        <f>G77*(1+L77/100)</f>
        <v>0</v>
      </c>
      <c r="N77" s="30">
        <v>1.0217400000000001</v>
      </c>
      <c r="O77" s="30">
        <f>ROUND(E77*N77,2)</f>
        <v>28.45</v>
      </c>
      <c r="P77" s="30">
        <v>0</v>
      </c>
      <c r="Q77" s="30">
        <f>ROUND(E77*P77,2)</f>
        <v>0</v>
      </c>
      <c r="R77" s="30" t="s">
        <v>386</v>
      </c>
      <c r="S77" s="30" t="s">
        <v>329</v>
      </c>
      <c r="T77" s="49" t="s">
        <v>330</v>
      </c>
      <c r="U77" s="35">
        <v>23.530999999999999</v>
      </c>
      <c r="V77" s="35">
        <f>ROUND(E77*U77,2)</f>
        <v>655.20000000000005</v>
      </c>
      <c r="W77" s="35"/>
      <c r="X77" s="49"/>
      <c r="Y77" s="52"/>
      <c r="Z77" s="52"/>
      <c r="AA77" s="52"/>
      <c r="AB77" s="52"/>
      <c r="AC77" s="52"/>
      <c r="AD77" s="52"/>
      <c r="AE77" s="52"/>
      <c r="AF77" s="52"/>
      <c r="AG77" s="52" t="s">
        <v>354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31"/>
      <c r="B78" s="32"/>
      <c r="C78" s="288" t="s">
        <v>420</v>
      </c>
      <c r="D78" s="289"/>
      <c r="E78" s="289"/>
      <c r="F78" s="289"/>
      <c r="G78" s="289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52"/>
      <c r="Z78" s="52"/>
      <c r="AA78" s="52"/>
      <c r="AB78" s="52"/>
      <c r="AC78" s="52"/>
      <c r="AD78" s="52"/>
      <c r="AE78" s="52"/>
      <c r="AF78" s="52"/>
      <c r="AG78" s="52" t="s">
        <v>356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31"/>
      <c r="B79" s="32"/>
      <c r="C79" s="230" t="s">
        <v>1881</v>
      </c>
      <c r="D79" s="33"/>
      <c r="E79" s="34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52"/>
      <c r="Z79" s="52"/>
      <c r="AA79" s="52"/>
      <c r="AB79" s="52"/>
      <c r="AC79" s="52"/>
      <c r="AD79" s="52"/>
      <c r="AE79" s="52"/>
      <c r="AF79" s="52"/>
      <c r="AG79" s="52" t="s">
        <v>358</v>
      </c>
      <c r="AH79" s="52">
        <v>0</v>
      </c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31"/>
      <c r="B80" s="32"/>
      <c r="C80" s="230" t="s">
        <v>1903</v>
      </c>
      <c r="D80" s="33"/>
      <c r="E80" s="34">
        <v>0.10143000000000001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52"/>
      <c r="Z80" s="52"/>
      <c r="AA80" s="52"/>
      <c r="AB80" s="52"/>
      <c r="AC80" s="52"/>
      <c r="AD80" s="52"/>
      <c r="AE80" s="52"/>
      <c r="AF80" s="52"/>
      <c r="AG80" s="52" t="s">
        <v>358</v>
      </c>
      <c r="AH80" s="52">
        <v>0</v>
      </c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ht="22.5" outlineLevel="1" x14ac:dyDescent="0.2">
      <c r="A81" s="31"/>
      <c r="B81" s="32"/>
      <c r="C81" s="230" t="s">
        <v>1904</v>
      </c>
      <c r="D81" s="33"/>
      <c r="E81" s="34">
        <v>9.3494499999999992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2"/>
      <c r="Z81" s="52"/>
      <c r="AA81" s="52"/>
      <c r="AB81" s="52"/>
      <c r="AC81" s="52"/>
      <c r="AD81" s="52"/>
      <c r="AE81" s="52"/>
      <c r="AF81" s="52"/>
      <c r="AG81" s="52" t="s">
        <v>358</v>
      </c>
      <c r="AH81" s="52">
        <v>0</v>
      </c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31"/>
      <c r="B82" s="32"/>
      <c r="C82" s="230" t="s">
        <v>1905</v>
      </c>
      <c r="D82" s="33"/>
      <c r="E82" s="34">
        <v>18.14348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52"/>
      <c r="Z82" s="52"/>
      <c r="AA82" s="52"/>
      <c r="AB82" s="52"/>
      <c r="AC82" s="52"/>
      <c r="AD82" s="52"/>
      <c r="AE82" s="52"/>
      <c r="AF82" s="52"/>
      <c r="AG82" s="52" t="s">
        <v>358</v>
      </c>
      <c r="AH82" s="52">
        <v>0</v>
      </c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31"/>
      <c r="B83" s="32"/>
      <c r="C83" s="230" t="s">
        <v>1906</v>
      </c>
      <c r="D83" s="33"/>
      <c r="E83" s="34">
        <v>0.24959999999999999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52"/>
      <c r="Z83" s="52"/>
      <c r="AA83" s="52"/>
      <c r="AB83" s="52"/>
      <c r="AC83" s="52"/>
      <c r="AD83" s="52"/>
      <c r="AE83" s="52"/>
      <c r="AF83" s="52"/>
      <c r="AG83" s="52" t="s">
        <v>358</v>
      </c>
      <c r="AH83" s="52">
        <v>0</v>
      </c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ht="22.5" outlineLevel="1" x14ac:dyDescent="0.2">
      <c r="A84" s="72">
        <v>8</v>
      </c>
      <c r="B84" s="73" t="s">
        <v>1907</v>
      </c>
      <c r="C84" s="74" t="s">
        <v>1908</v>
      </c>
      <c r="D84" s="27" t="s">
        <v>419</v>
      </c>
      <c r="E84" s="28">
        <v>0.49047000000000002</v>
      </c>
      <c r="F84" s="29"/>
      <c r="G84" s="30">
        <f>ROUND(E84*F84,2)</f>
        <v>0</v>
      </c>
      <c r="H84" s="29"/>
      <c r="I84" s="30">
        <f>ROUND(E84*H84,2)</f>
        <v>0</v>
      </c>
      <c r="J84" s="29"/>
      <c r="K84" s="30">
        <f>ROUND(E84*J84,2)</f>
        <v>0</v>
      </c>
      <c r="L84" s="30">
        <v>21</v>
      </c>
      <c r="M84" s="30">
        <f>G84*(1+L84/100)</f>
        <v>0</v>
      </c>
      <c r="N84" s="30">
        <v>1.05474</v>
      </c>
      <c r="O84" s="30">
        <f>ROUND(E84*N84,2)</f>
        <v>0.52</v>
      </c>
      <c r="P84" s="30">
        <v>0</v>
      </c>
      <c r="Q84" s="30">
        <f>ROUND(E84*P84,2)</f>
        <v>0</v>
      </c>
      <c r="R84" s="30" t="s">
        <v>386</v>
      </c>
      <c r="S84" s="30" t="s">
        <v>329</v>
      </c>
      <c r="T84" s="49" t="s">
        <v>330</v>
      </c>
      <c r="U84" s="35">
        <v>15.231</v>
      </c>
      <c r="V84" s="35">
        <f>ROUND(E84*U84,2)</f>
        <v>7.47</v>
      </c>
      <c r="W84" s="35"/>
      <c r="X84" s="49"/>
      <c r="Y84" s="52"/>
      <c r="Z84" s="52"/>
      <c r="AA84" s="52"/>
      <c r="AB84" s="52"/>
      <c r="AC84" s="52"/>
      <c r="AD84" s="52"/>
      <c r="AE84" s="52"/>
      <c r="AF84" s="52"/>
      <c r="AG84" s="52" t="s">
        <v>354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31"/>
      <c r="B85" s="32"/>
      <c r="C85" s="288" t="s">
        <v>420</v>
      </c>
      <c r="D85" s="289"/>
      <c r="E85" s="289"/>
      <c r="F85" s="289"/>
      <c r="G85" s="289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52"/>
      <c r="Z85" s="52"/>
      <c r="AA85" s="52"/>
      <c r="AB85" s="52"/>
      <c r="AC85" s="52"/>
      <c r="AD85" s="52"/>
      <c r="AE85" s="52"/>
      <c r="AF85" s="52"/>
      <c r="AG85" s="52" t="s">
        <v>356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31"/>
      <c r="B86" s="32"/>
      <c r="C86" s="230" t="s">
        <v>1888</v>
      </c>
      <c r="D86" s="33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52"/>
      <c r="Z86" s="52"/>
      <c r="AA86" s="52"/>
      <c r="AB86" s="52"/>
      <c r="AC86" s="52"/>
      <c r="AD86" s="52"/>
      <c r="AE86" s="52"/>
      <c r="AF86" s="52"/>
      <c r="AG86" s="52" t="s">
        <v>358</v>
      </c>
      <c r="AH86" s="52">
        <v>0</v>
      </c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outlineLevel="1" x14ac:dyDescent="0.2">
      <c r="A87" s="31"/>
      <c r="B87" s="32"/>
      <c r="C87" s="230" t="s">
        <v>1909</v>
      </c>
      <c r="D87" s="33"/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52"/>
      <c r="Z87" s="52"/>
      <c r="AA87" s="52"/>
      <c r="AB87" s="52"/>
      <c r="AC87" s="52"/>
      <c r="AD87" s="52"/>
      <c r="AE87" s="52"/>
      <c r="AF87" s="52"/>
      <c r="AG87" s="52" t="s">
        <v>358</v>
      </c>
      <c r="AH87" s="52">
        <v>0</v>
      </c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31"/>
      <c r="B88" s="32"/>
      <c r="C88" s="230" t="s">
        <v>1910</v>
      </c>
      <c r="D88" s="33"/>
      <c r="E88" s="34">
        <v>0.26191999999999999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52"/>
      <c r="Z88" s="52"/>
      <c r="AA88" s="52"/>
      <c r="AB88" s="52"/>
      <c r="AC88" s="52"/>
      <c r="AD88" s="52"/>
      <c r="AE88" s="52"/>
      <c r="AF88" s="52"/>
      <c r="AG88" s="52" t="s">
        <v>358</v>
      </c>
      <c r="AH88" s="52">
        <v>0</v>
      </c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31"/>
      <c r="B89" s="32"/>
      <c r="C89" s="230" t="s">
        <v>1911</v>
      </c>
      <c r="D89" s="33"/>
      <c r="E89" s="34">
        <v>0.22855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52"/>
      <c r="Z89" s="52"/>
      <c r="AA89" s="52"/>
      <c r="AB89" s="52"/>
      <c r="AC89" s="52"/>
      <c r="AD89" s="52"/>
      <c r="AE89" s="52"/>
      <c r="AF89" s="52"/>
      <c r="AG89" s="52" t="s">
        <v>358</v>
      </c>
      <c r="AH89" s="52">
        <v>0</v>
      </c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ht="22.5" outlineLevel="1" x14ac:dyDescent="0.2">
      <c r="A90" s="72">
        <v>9</v>
      </c>
      <c r="B90" s="73" t="s">
        <v>1912</v>
      </c>
      <c r="C90" s="74" t="s">
        <v>1913</v>
      </c>
      <c r="D90" s="27" t="s">
        <v>352</v>
      </c>
      <c r="E90" s="28">
        <v>135.01626999999999</v>
      </c>
      <c r="F90" s="29"/>
      <c r="G90" s="30">
        <f>ROUND(E90*F90,2)</f>
        <v>0</v>
      </c>
      <c r="H90" s="29"/>
      <c r="I90" s="30">
        <f>ROUND(E90*H90,2)</f>
        <v>0</v>
      </c>
      <c r="J90" s="29"/>
      <c r="K90" s="30">
        <f>ROUND(E90*J90,2)</f>
        <v>0</v>
      </c>
      <c r="L90" s="30">
        <v>21</v>
      </c>
      <c r="M90" s="30">
        <f>G90*(1+L90/100)</f>
        <v>0</v>
      </c>
      <c r="N90" s="30">
        <v>2.5249999999999999</v>
      </c>
      <c r="O90" s="30">
        <f>ROUND(E90*N90,2)</f>
        <v>340.92</v>
      </c>
      <c r="P90" s="30">
        <v>0</v>
      </c>
      <c r="Q90" s="30">
        <f>ROUND(E90*P90,2)</f>
        <v>0</v>
      </c>
      <c r="R90" s="30" t="s">
        <v>386</v>
      </c>
      <c r="S90" s="30" t="s">
        <v>329</v>
      </c>
      <c r="T90" s="49" t="s">
        <v>330</v>
      </c>
      <c r="U90" s="35">
        <v>0.48</v>
      </c>
      <c r="V90" s="35">
        <f>ROUND(E90*U90,2)</f>
        <v>64.81</v>
      </c>
      <c r="W90" s="35"/>
      <c r="X90" s="49"/>
      <c r="Y90" s="52"/>
      <c r="Z90" s="52"/>
      <c r="AA90" s="52"/>
      <c r="AB90" s="52"/>
      <c r="AC90" s="52"/>
      <c r="AD90" s="52"/>
      <c r="AE90" s="52"/>
      <c r="AF90" s="52"/>
      <c r="AG90" s="52" t="s">
        <v>354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31"/>
      <c r="B91" s="32"/>
      <c r="C91" s="288" t="s">
        <v>1880</v>
      </c>
      <c r="D91" s="289"/>
      <c r="E91" s="289"/>
      <c r="F91" s="289"/>
      <c r="G91" s="28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52"/>
      <c r="Z91" s="52"/>
      <c r="AA91" s="52"/>
      <c r="AB91" s="52"/>
      <c r="AC91" s="52"/>
      <c r="AD91" s="52"/>
      <c r="AE91" s="52"/>
      <c r="AF91" s="52"/>
      <c r="AG91" s="52" t="s">
        <v>356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31"/>
      <c r="B92" s="32"/>
      <c r="C92" s="230" t="s">
        <v>1914</v>
      </c>
      <c r="D92" s="33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52"/>
      <c r="Z92" s="52"/>
      <c r="AA92" s="52"/>
      <c r="AB92" s="52"/>
      <c r="AC92" s="52"/>
      <c r="AD92" s="52"/>
      <c r="AE92" s="52"/>
      <c r="AF92" s="52"/>
      <c r="AG92" s="52" t="s">
        <v>358</v>
      </c>
      <c r="AH92" s="52">
        <v>0</v>
      </c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31"/>
      <c r="B93" s="32"/>
      <c r="C93" s="230" t="s">
        <v>1915</v>
      </c>
      <c r="D93" s="33"/>
      <c r="E93" s="34">
        <v>9.9549199999999995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52"/>
      <c r="Z93" s="52"/>
      <c r="AA93" s="52"/>
      <c r="AB93" s="52"/>
      <c r="AC93" s="52"/>
      <c r="AD93" s="52"/>
      <c r="AE93" s="52"/>
      <c r="AF93" s="52"/>
      <c r="AG93" s="52" t="s">
        <v>358</v>
      </c>
      <c r="AH93" s="52">
        <v>0</v>
      </c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31"/>
      <c r="B94" s="32"/>
      <c r="C94" s="230" t="s">
        <v>1916</v>
      </c>
      <c r="D94" s="33"/>
      <c r="E94" s="34">
        <v>-0.89544999999999997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52"/>
      <c r="Z94" s="52"/>
      <c r="AA94" s="52"/>
      <c r="AB94" s="52"/>
      <c r="AC94" s="52"/>
      <c r="AD94" s="52"/>
      <c r="AE94" s="52"/>
      <c r="AF94" s="52"/>
      <c r="AG94" s="52" t="s">
        <v>358</v>
      </c>
      <c r="AH94" s="52">
        <v>0</v>
      </c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31"/>
      <c r="B95" s="32"/>
      <c r="C95" s="230" t="s">
        <v>1917</v>
      </c>
      <c r="D95" s="33"/>
      <c r="E95" s="34">
        <v>37.828699999999998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52"/>
      <c r="Z95" s="52"/>
      <c r="AA95" s="52"/>
      <c r="AB95" s="52"/>
      <c r="AC95" s="52"/>
      <c r="AD95" s="52"/>
      <c r="AE95" s="52"/>
      <c r="AF95" s="52"/>
      <c r="AG95" s="52" t="s">
        <v>358</v>
      </c>
      <c r="AH95" s="52">
        <v>0</v>
      </c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31"/>
      <c r="B96" s="32"/>
      <c r="C96" s="230" t="s">
        <v>1918</v>
      </c>
      <c r="D96" s="33"/>
      <c r="E96" s="34">
        <v>-3.4026999999999998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52"/>
      <c r="Z96" s="52"/>
      <c r="AA96" s="52"/>
      <c r="AB96" s="52"/>
      <c r="AC96" s="52"/>
      <c r="AD96" s="52"/>
      <c r="AE96" s="52"/>
      <c r="AF96" s="52"/>
      <c r="AG96" s="52" t="s">
        <v>358</v>
      </c>
      <c r="AH96" s="52">
        <v>0</v>
      </c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31"/>
      <c r="B97" s="32"/>
      <c r="C97" s="230" t="s">
        <v>1919</v>
      </c>
      <c r="D97" s="33"/>
      <c r="E97" s="34">
        <v>33.175220000000003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52"/>
      <c r="Z97" s="52"/>
      <c r="AA97" s="52"/>
      <c r="AB97" s="52"/>
      <c r="AC97" s="52"/>
      <c r="AD97" s="52"/>
      <c r="AE97" s="52"/>
      <c r="AF97" s="52"/>
      <c r="AG97" s="52" t="s">
        <v>358</v>
      </c>
      <c r="AH97" s="52">
        <v>0</v>
      </c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31"/>
      <c r="B98" s="32"/>
      <c r="C98" s="230" t="s">
        <v>1920</v>
      </c>
      <c r="D98" s="33"/>
      <c r="E98" s="34">
        <v>-4.0754999999999999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52"/>
      <c r="Z98" s="52"/>
      <c r="AA98" s="52"/>
      <c r="AB98" s="52"/>
      <c r="AC98" s="52"/>
      <c r="AD98" s="52"/>
      <c r="AE98" s="52"/>
      <c r="AF98" s="52"/>
      <c r="AG98" s="52" t="s">
        <v>358</v>
      </c>
      <c r="AH98" s="52">
        <v>0</v>
      </c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31"/>
      <c r="B99" s="32"/>
      <c r="C99" s="230" t="s">
        <v>1921</v>
      </c>
      <c r="D99" s="33"/>
      <c r="E99" s="34">
        <v>33.175220000000003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52"/>
      <c r="Z99" s="52"/>
      <c r="AA99" s="52"/>
      <c r="AB99" s="52"/>
      <c r="AC99" s="52"/>
      <c r="AD99" s="52"/>
      <c r="AE99" s="52"/>
      <c r="AF99" s="52"/>
      <c r="AG99" s="52" t="s">
        <v>358</v>
      </c>
      <c r="AH99" s="52">
        <v>0</v>
      </c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31"/>
      <c r="B100" s="32"/>
      <c r="C100" s="230" t="s">
        <v>1920</v>
      </c>
      <c r="D100" s="33"/>
      <c r="E100" s="34">
        <v>-4.0754999999999999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52"/>
      <c r="Z100" s="52"/>
      <c r="AA100" s="52"/>
      <c r="AB100" s="52"/>
      <c r="AC100" s="52"/>
      <c r="AD100" s="52"/>
      <c r="AE100" s="52"/>
      <c r="AF100" s="52"/>
      <c r="AG100" s="52" t="s">
        <v>358</v>
      </c>
      <c r="AH100" s="52">
        <v>0</v>
      </c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31"/>
      <c r="B101" s="32"/>
      <c r="C101" s="230" t="s">
        <v>1922</v>
      </c>
      <c r="D101" s="33"/>
      <c r="E101" s="34">
        <v>30.159289999999999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52"/>
      <c r="Z101" s="52"/>
      <c r="AA101" s="52"/>
      <c r="AB101" s="52"/>
      <c r="AC101" s="52"/>
      <c r="AD101" s="52"/>
      <c r="AE101" s="52"/>
      <c r="AF101" s="52"/>
      <c r="AG101" s="52" t="s">
        <v>358</v>
      </c>
      <c r="AH101" s="52">
        <v>0</v>
      </c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31"/>
      <c r="B102" s="32"/>
      <c r="C102" s="230" t="s">
        <v>1920</v>
      </c>
      <c r="D102" s="33"/>
      <c r="E102" s="34">
        <v>-4.0754999999999999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52"/>
      <c r="Z102" s="52"/>
      <c r="AA102" s="52"/>
      <c r="AB102" s="52"/>
      <c r="AC102" s="52"/>
      <c r="AD102" s="52"/>
      <c r="AE102" s="52"/>
      <c r="AF102" s="52"/>
      <c r="AG102" s="52" t="s">
        <v>358</v>
      </c>
      <c r="AH102" s="52">
        <v>0</v>
      </c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31"/>
      <c r="B103" s="32"/>
      <c r="C103" s="230" t="s">
        <v>1923</v>
      </c>
      <c r="D103" s="33"/>
      <c r="E103" s="34">
        <v>7.96394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52"/>
      <c r="Z103" s="52"/>
      <c r="AA103" s="52"/>
      <c r="AB103" s="52"/>
      <c r="AC103" s="52"/>
      <c r="AD103" s="52"/>
      <c r="AE103" s="52"/>
      <c r="AF103" s="52"/>
      <c r="AG103" s="52" t="s">
        <v>358</v>
      </c>
      <c r="AH103" s="52">
        <v>0</v>
      </c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31"/>
      <c r="B104" s="32"/>
      <c r="C104" s="230" t="s">
        <v>1924</v>
      </c>
      <c r="D104" s="33"/>
      <c r="E104" s="34">
        <v>-0.71636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52"/>
      <c r="Z104" s="52"/>
      <c r="AA104" s="52"/>
      <c r="AB104" s="52"/>
      <c r="AC104" s="52"/>
      <c r="AD104" s="52"/>
      <c r="AE104" s="52"/>
      <c r="AF104" s="52"/>
      <c r="AG104" s="52" t="s">
        <v>358</v>
      </c>
      <c r="AH104" s="52">
        <v>0</v>
      </c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outlineLevel="1" x14ac:dyDescent="0.2">
      <c r="A105" s="72">
        <v>10</v>
      </c>
      <c r="B105" s="73" t="s">
        <v>1925</v>
      </c>
      <c r="C105" s="74" t="s">
        <v>1926</v>
      </c>
      <c r="D105" s="27" t="s">
        <v>380</v>
      </c>
      <c r="E105" s="28">
        <v>121.3212</v>
      </c>
      <c r="F105" s="29"/>
      <c r="G105" s="30">
        <f>ROUND(E105*F105,2)</f>
        <v>0</v>
      </c>
      <c r="H105" s="29"/>
      <c r="I105" s="30">
        <f>ROUND(E105*H105,2)</f>
        <v>0</v>
      </c>
      <c r="J105" s="29"/>
      <c r="K105" s="30">
        <f>ROUND(E105*J105,2)</f>
        <v>0</v>
      </c>
      <c r="L105" s="30">
        <v>21</v>
      </c>
      <c r="M105" s="30">
        <f>G105*(1+L105/100)</f>
        <v>0</v>
      </c>
      <c r="N105" s="30">
        <v>3.9199999999999999E-2</v>
      </c>
      <c r="O105" s="30">
        <f>ROUND(E105*N105,2)</f>
        <v>4.76</v>
      </c>
      <c r="P105" s="30">
        <v>0</v>
      </c>
      <c r="Q105" s="30">
        <f>ROUND(E105*P105,2)</f>
        <v>0</v>
      </c>
      <c r="R105" s="30" t="s">
        <v>386</v>
      </c>
      <c r="S105" s="30" t="s">
        <v>329</v>
      </c>
      <c r="T105" s="49" t="s">
        <v>330</v>
      </c>
      <c r="U105" s="35">
        <v>1.05</v>
      </c>
      <c r="V105" s="35">
        <f>ROUND(E105*U105,2)</f>
        <v>127.39</v>
      </c>
      <c r="W105" s="35"/>
      <c r="X105" s="49"/>
      <c r="Y105" s="52"/>
      <c r="Z105" s="52"/>
      <c r="AA105" s="52"/>
      <c r="AB105" s="52"/>
      <c r="AC105" s="52"/>
      <c r="AD105" s="52"/>
      <c r="AE105" s="52"/>
      <c r="AF105" s="52"/>
      <c r="AG105" s="52" t="s">
        <v>354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ht="22.5" outlineLevel="1" x14ac:dyDescent="0.2">
      <c r="A106" s="31"/>
      <c r="B106" s="32"/>
      <c r="C106" s="288" t="s">
        <v>1927</v>
      </c>
      <c r="D106" s="289"/>
      <c r="E106" s="289"/>
      <c r="F106" s="289"/>
      <c r="G106" s="289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52"/>
      <c r="Z106" s="52"/>
      <c r="AA106" s="52"/>
      <c r="AB106" s="52"/>
      <c r="AC106" s="52"/>
      <c r="AD106" s="52"/>
      <c r="AE106" s="52"/>
      <c r="AF106" s="52"/>
      <c r="AG106" s="52" t="s">
        <v>356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9" t="str">
        <f>C106</f>
        <v>bednění svislé nebo šikmé (odkloněné), půdorysně přímé nebo zalomené, stěn základových patek ve volných nebo zapažených jámách, rýhách, šachtách, včetně případných vzpěr,</v>
      </c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31"/>
      <c r="B107" s="32"/>
      <c r="C107" s="230" t="s">
        <v>1914</v>
      </c>
      <c r="D107" s="33"/>
      <c r="E107" s="34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52"/>
      <c r="Z107" s="52"/>
      <c r="AA107" s="52"/>
      <c r="AB107" s="52"/>
      <c r="AC107" s="52"/>
      <c r="AD107" s="52"/>
      <c r="AE107" s="52"/>
      <c r="AF107" s="52"/>
      <c r="AG107" s="52" t="s">
        <v>358</v>
      </c>
      <c r="AH107" s="52">
        <v>0</v>
      </c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31"/>
      <c r="B108" s="32"/>
      <c r="C108" s="230" t="s">
        <v>1928</v>
      </c>
      <c r="D108" s="33"/>
      <c r="E108" s="34">
        <v>8.1445000000000007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52"/>
      <c r="Z108" s="52"/>
      <c r="AA108" s="52"/>
      <c r="AB108" s="52"/>
      <c r="AC108" s="52"/>
      <c r="AD108" s="52"/>
      <c r="AE108" s="52"/>
      <c r="AF108" s="52"/>
      <c r="AG108" s="52" t="s">
        <v>358</v>
      </c>
      <c r="AH108" s="52">
        <v>0</v>
      </c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outlineLevel="1" x14ac:dyDescent="0.2">
      <c r="A109" s="31"/>
      <c r="B109" s="32"/>
      <c r="C109" s="230" t="s">
        <v>1929</v>
      </c>
      <c r="D109" s="33"/>
      <c r="E109" s="34">
        <v>30.949100000000001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52"/>
      <c r="Z109" s="52"/>
      <c r="AA109" s="52"/>
      <c r="AB109" s="52"/>
      <c r="AC109" s="52"/>
      <c r="AD109" s="52"/>
      <c r="AE109" s="52"/>
      <c r="AF109" s="52"/>
      <c r="AG109" s="52" t="s">
        <v>358</v>
      </c>
      <c r="AH109" s="52">
        <v>0</v>
      </c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31"/>
      <c r="B110" s="32"/>
      <c r="C110" s="230" t="s">
        <v>1930</v>
      </c>
      <c r="D110" s="33"/>
      <c r="E110" s="34">
        <v>26.026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52"/>
      <c r="Z110" s="52"/>
      <c r="AA110" s="52"/>
      <c r="AB110" s="52"/>
      <c r="AC110" s="52"/>
      <c r="AD110" s="52"/>
      <c r="AE110" s="52"/>
      <c r="AF110" s="52"/>
      <c r="AG110" s="52" t="s">
        <v>358</v>
      </c>
      <c r="AH110" s="52">
        <v>0</v>
      </c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31"/>
      <c r="B111" s="32"/>
      <c r="C111" s="230" t="s">
        <v>1931</v>
      </c>
      <c r="D111" s="33"/>
      <c r="E111" s="34">
        <v>26.026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52"/>
      <c r="Z111" s="52"/>
      <c r="AA111" s="52"/>
      <c r="AB111" s="52"/>
      <c r="AC111" s="52"/>
      <c r="AD111" s="52"/>
      <c r="AE111" s="52"/>
      <c r="AF111" s="52"/>
      <c r="AG111" s="52" t="s">
        <v>358</v>
      </c>
      <c r="AH111" s="52">
        <v>0</v>
      </c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31"/>
      <c r="B112" s="32"/>
      <c r="C112" s="230" t="s">
        <v>1932</v>
      </c>
      <c r="D112" s="33"/>
      <c r="E112" s="34">
        <v>23.66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52"/>
      <c r="Z112" s="52"/>
      <c r="AA112" s="52"/>
      <c r="AB112" s="52"/>
      <c r="AC112" s="52"/>
      <c r="AD112" s="52"/>
      <c r="AE112" s="52"/>
      <c r="AF112" s="52"/>
      <c r="AG112" s="52" t="s">
        <v>358</v>
      </c>
      <c r="AH112" s="52">
        <v>0</v>
      </c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31"/>
      <c r="B113" s="32"/>
      <c r="C113" s="230" t="s">
        <v>1933</v>
      </c>
      <c r="D113" s="33"/>
      <c r="E113" s="34">
        <v>6.5156000000000001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52"/>
      <c r="Z113" s="52"/>
      <c r="AA113" s="52"/>
      <c r="AB113" s="52"/>
      <c r="AC113" s="52"/>
      <c r="AD113" s="52"/>
      <c r="AE113" s="52"/>
      <c r="AF113" s="52"/>
      <c r="AG113" s="52" t="s">
        <v>358</v>
      </c>
      <c r="AH113" s="52">
        <v>0</v>
      </c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72">
        <v>11</v>
      </c>
      <c r="B114" s="73" t="s">
        <v>1934</v>
      </c>
      <c r="C114" s="74" t="s">
        <v>1935</v>
      </c>
      <c r="D114" s="27" t="s">
        <v>380</v>
      </c>
      <c r="E114" s="28">
        <v>121.3212</v>
      </c>
      <c r="F114" s="29"/>
      <c r="G114" s="30">
        <f>ROUND(E114*F114,2)</f>
        <v>0</v>
      </c>
      <c r="H114" s="29"/>
      <c r="I114" s="30">
        <f>ROUND(E114*H114,2)</f>
        <v>0</v>
      </c>
      <c r="J114" s="29"/>
      <c r="K114" s="30">
        <f>ROUND(E114*J114,2)</f>
        <v>0</v>
      </c>
      <c r="L114" s="30">
        <v>21</v>
      </c>
      <c r="M114" s="30">
        <f>G114*(1+L114/100)</f>
        <v>0</v>
      </c>
      <c r="N114" s="30">
        <v>0</v>
      </c>
      <c r="O114" s="30">
        <f>ROUND(E114*N114,2)</f>
        <v>0</v>
      </c>
      <c r="P114" s="30">
        <v>0</v>
      </c>
      <c r="Q114" s="30">
        <f>ROUND(E114*P114,2)</f>
        <v>0</v>
      </c>
      <c r="R114" s="30" t="s">
        <v>386</v>
      </c>
      <c r="S114" s="30" t="s">
        <v>329</v>
      </c>
      <c r="T114" s="49" t="s">
        <v>330</v>
      </c>
      <c r="U114" s="35">
        <v>0.32</v>
      </c>
      <c r="V114" s="35">
        <f>ROUND(E114*U114,2)</f>
        <v>38.82</v>
      </c>
      <c r="W114" s="35"/>
      <c r="X114" s="49"/>
      <c r="Y114" s="52"/>
      <c r="Z114" s="52"/>
      <c r="AA114" s="52"/>
      <c r="AB114" s="52"/>
      <c r="AC114" s="52"/>
      <c r="AD114" s="52"/>
      <c r="AE114" s="52"/>
      <c r="AF114" s="52"/>
      <c r="AG114" s="52" t="s">
        <v>354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ht="22.5" outlineLevel="1" x14ac:dyDescent="0.2">
      <c r="A115" s="31"/>
      <c r="B115" s="32"/>
      <c r="C115" s="288" t="s">
        <v>1927</v>
      </c>
      <c r="D115" s="289"/>
      <c r="E115" s="289"/>
      <c r="F115" s="289"/>
      <c r="G115" s="289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52"/>
      <c r="Z115" s="52"/>
      <c r="AA115" s="52"/>
      <c r="AB115" s="52"/>
      <c r="AC115" s="52"/>
      <c r="AD115" s="52"/>
      <c r="AE115" s="52"/>
      <c r="AF115" s="52"/>
      <c r="AG115" s="52" t="s">
        <v>356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9" t="str">
        <f>C115</f>
        <v>bednění svislé nebo šikmé (odkloněné), půdorysně přímé nebo zalomené, stěn základových patek ve volných nebo zapažených jámách, rýhách, šachtách, včetně případných vzpěr,</v>
      </c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31"/>
      <c r="B116" s="32"/>
      <c r="C116" s="230" t="s">
        <v>1936</v>
      </c>
      <c r="D116" s="33"/>
      <c r="E116" s="34">
        <v>121.3212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52"/>
      <c r="Z116" s="52"/>
      <c r="AA116" s="52"/>
      <c r="AB116" s="52"/>
      <c r="AC116" s="52"/>
      <c r="AD116" s="52"/>
      <c r="AE116" s="52"/>
      <c r="AF116" s="52"/>
      <c r="AG116" s="52" t="s">
        <v>358</v>
      </c>
      <c r="AH116" s="52">
        <v>5</v>
      </c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72">
        <v>12</v>
      </c>
      <c r="B117" s="73" t="s">
        <v>1937</v>
      </c>
      <c r="C117" s="74" t="s">
        <v>1938</v>
      </c>
      <c r="D117" s="27" t="s">
        <v>380</v>
      </c>
      <c r="E117" s="28">
        <v>412.80527000000001</v>
      </c>
      <c r="F117" s="29"/>
      <c r="G117" s="30">
        <f>ROUND(E117*F117,2)</f>
        <v>0</v>
      </c>
      <c r="H117" s="29"/>
      <c r="I117" s="30">
        <f>ROUND(E117*H117,2)</f>
        <v>0</v>
      </c>
      <c r="J117" s="29"/>
      <c r="K117" s="30">
        <f>ROUND(E117*J117,2)</f>
        <v>0</v>
      </c>
      <c r="L117" s="30">
        <v>21</v>
      </c>
      <c r="M117" s="30">
        <f>G117*(1+L117/100)</f>
        <v>0</v>
      </c>
      <c r="N117" s="30">
        <v>4.2750000000000003E-2</v>
      </c>
      <c r="O117" s="30">
        <f>ROUND(E117*N117,2)</f>
        <v>17.649999999999999</v>
      </c>
      <c r="P117" s="30">
        <v>0</v>
      </c>
      <c r="Q117" s="30">
        <f>ROUND(E117*P117,2)</f>
        <v>0</v>
      </c>
      <c r="R117" s="30" t="s">
        <v>1939</v>
      </c>
      <c r="S117" s="30" t="s">
        <v>329</v>
      </c>
      <c r="T117" s="49" t="s">
        <v>330</v>
      </c>
      <c r="U117" s="35">
        <v>0.9</v>
      </c>
      <c r="V117" s="35">
        <f>ROUND(E117*U117,2)</f>
        <v>371.52</v>
      </c>
      <c r="W117" s="35"/>
      <c r="X117" s="49"/>
      <c r="Y117" s="52"/>
      <c r="Z117" s="52"/>
      <c r="AA117" s="52"/>
      <c r="AB117" s="52"/>
      <c r="AC117" s="52"/>
      <c r="AD117" s="52"/>
      <c r="AE117" s="52"/>
      <c r="AF117" s="52"/>
      <c r="AG117" s="52" t="s">
        <v>354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31"/>
      <c r="B118" s="32"/>
      <c r="C118" s="288" t="s">
        <v>1940</v>
      </c>
      <c r="D118" s="289"/>
      <c r="E118" s="289"/>
      <c r="F118" s="289"/>
      <c r="G118" s="289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52"/>
      <c r="Z118" s="52"/>
      <c r="AA118" s="52"/>
      <c r="AB118" s="52"/>
      <c r="AC118" s="52"/>
      <c r="AD118" s="52"/>
      <c r="AE118" s="52"/>
      <c r="AF118" s="52"/>
      <c r="AG118" s="52" t="s">
        <v>356</v>
      </c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31"/>
      <c r="B119" s="32"/>
      <c r="C119" s="230" t="s">
        <v>1914</v>
      </c>
      <c r="D119" s="33"/>
      <c r="E119" s="34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52"/>
      <c r="Z119" s="52"/>
      <c r="AA119" s="52"/>
      <c r="AB119" s="52"/>
      <c r="AC119" s="52"/>
      <c r="AD119" s="52"/>
      <c r="AE119" s="52"/>
      <c r="AF119" s="52"/>
      <c r="AG119" s="52" t="s">
        <v>358</v>
      </c>
      <c r="AH119" s="52">
        <v>0</v>
      </c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31"/>
      <c r="B120" s="32"/>
      <c r="C120" s="230" t="s">
        <v>1941</v>
      </c>
      <c r="D120" s="33"/>
      <c r="E120" s="34">
        <v>30.63053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52"/>
      <c r="Z120" s="52"/>
      <c r="AA120" s="52"/>
      <c r="AB120" s="52"/>
      <c r="AC120" s="52"/>
      <c r="AD120" s="52"/>
      <c r="AE120" s="52"/>
      <c r="AF120" s="52"/>
      <c r="AG120" s="52" t="s">
        <v>358</v>
      </c>
      <c r="AH120" s="52">
        <v>0</v>
      </c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31"/>
      <c r="B121" s="32"/>
      <c r="C121" s="230" t="s">
        <v>1942</v>
      </c>
      <c r="D121" s="33"/>
      <c r="E121" s="34">
        <v>116.39601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52"/>
      <c r="Z121" s="52"/>
      <c r="AA121" s="52"/>
      <c r="AB121" s="52"/>
      <c r="AC121" s="52"/>
      <c r="AD121" s="52"/>
      <c r="AE121" s="52"/>
      <c r="AF121" s="52"/>
      <c r="AG121" s="52" t="s">
        <v>358</v>
      </c>
      <c r="AH121" s="52">
        <v>0</v>
      </c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31"/>
      <c r="B122" s="32"/>
      <c r="C122" s="230" t="s">
        <v>1943</v>
      </c>
      <c r="D122" s="33"/>
      <c r="E122" s="34">
        <v>82.938040000000001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52"/>
      <c r="Z122" s="52"/>
      <c r="AA122" s="52"/>
      <c r="AB122" s="52"/>
      <c r="AC122" s="52"/>
      <c r="AD122" s="52"/>
      <c r="AE122" s="52"/>
      <c r="AF122" s="52"/>
      <c r="AG122" s="52" t="s">
        <v>358</v>
      </c>
      <c r="AH122" s="52">
        <v>0</v>
      </c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outlineLevel="1" x14ac:dyDescent="0.2">
      <c r="A123" s="31"/>
      <c r="B123" s="32"/>
      <c r="C123" s="230" t="s">
        <v>1944</v>
      </c>
      <c r="D123" s="33"/>
      <c r="E123" s="34">
        <v>82.938040000000001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52"/>
      <c r="Z123" s="52"/>
      <c r="AA123" s="52"/>
      <c r="AB123" s="52"/>
      <c r="AC123" s="52"/>
      <c r="AD123" s="52"/>
      <c r="AE123" s="52"/>
      <c r="AF123" s="52"/>
      <c r="AG123" s="52" t="s">
        <v>358</v>
      </c>
      <c r="AH123" s="52">
        <v>0</v>
      </c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31"/>
      <c r="B124" s="32"/>
      <c r="C124" s="230" t="s">
        <v>1945</v>
      </c>
      <c r="D124" s="33"/>
      <c r="E124" s="34">
        <v>75.398219999999995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52"/>
      <c r="Z124" s="52"/>
      <c r="AA124" s="52"/>
      <c r="AB124" s="52"/>
      <c r="AC124" s="52"/>
      <c r="AD124" s="52"/>
      <c r="AE124" s="52"/>
      <c r="AF124" s="52"/>
      <c r="AG124" s="52" t="s">
        <v>358</v>
      </c>
      <c r="AH124" s="52">
        <v>0</v>
      </c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31"/>
      <c r="B125" s="32"/>
      <c r="C125" s="230" t="s">
        <v>1946</v>
      </c>
      <c r="D125" s="33"/>
      <c r="E125" s="34">
        <v>24.50442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52"/>
      <c r="Z125" s="52"/>
      <c r="AA125" s="52"/>
      <c r="AB125" s="52"/>
      <c r="AC125" s="52"/>
      <c r="AD125" s="52"/>
      <c r="AE125" s="52"/>
      <c r="AF125" s="52"/>
      <c r="AG125" s="52" t="s">
        <v>358</v>
      </c>
      <c r="AH125" s="52">
        <v>0</v>
      </c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72">
        <v>13</v>
      </c>
      <c r="B126" s="73" t="s">
        <v>1947</v>
      </c>
      <c r="C126" s="74" t="s">
        <v>1948</v>
      </c>
      <c r="D126" s="27" t="s">
        <v>380</v>
      </c>
      <c r="E126" s="28">
        <v>412.80527000000001</v>
      </c>
      <c r="F126" s="29"/>
      <c r="G126" s="30">
        <f>ROUND(E126*F126,2)</f>
        <v>0</v>
      </c>
      <c r="H126" s="29"/>
      <c r="I126" s="30">
        <f>ROUND(E126*H126,2)</f>
        <v>0</v>
      </c>
      <c r="J126" s="29"/>
      <c r="K126" s="30">
        <f>ROUND(E126*J126,2)</f>
        <v>0</v>
      </c>
      <c r="L126" s="30">
        <v>21</v>
      </c>
      <c r="M126" s="30">
        <f>G126*(1+L126/100)</f>
        <v>0</v>
      </c>
      <c r="N126" s="30">
        <v>0</v>
      </c>
      <c r="O126" s="30">
        <f>ROUND(E126*N126,2)</f>
        <v>0</v>
      </c>
      <c r="P126" s="30">
        <v>0</v>
      </c>
      <c r="Q126" s="30">
        <f>ROUND(E126*P126,2)</f>
        <v>0</v>
      </c>
      <c r="R126" s="30" t="s">
        <v>1939</v>
      </c>
      <c r="S126" s="30" t="s">
        <v>329</v>
      </c>
      <c r="T126" s="49" t="s">
        <v>330</v>
      </c>
      <c r="U126" s="35">
        <v>0.32</v>
      </c>
      <c r="V126" s="35">
        <f>ROUND(E126*U126,2)</f>
        <v>132.1</v>
      </c>
      <c r="W126" s="35"/>
      <c r="X126" s="49"/>
      <c r="Y126" s="52"/>
      <c r="Z126" s="52"/>
      <c r="AA126" s="52"/>
      <c r="AB126" s="52"/>
      <c r="AC126" s="52"/>
      <c r="AD126" s="52"/>
      <c r="AE126" s="52"/>
      <c r="AF126" s="52"/>
      <c r="AG126" s="52" t="s">
        <v>354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31"/>
      <c r="B127" s="32"/>
      <c r="C127" s="288" t="s">
        <v>1940</v>
      </c>
      <c r="D127" s="289"/>
      <c r="E127" s="289"/>
      <c r="F127" s="289"/>
      <c r="G127" s="289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52"/>
      <c r="Z127" s="52"/>
      <c r="AA127" s="52"/>
      <c r="AB127" s="52"/>
      <c r="AC127" s="52"/>
      <c r="AD127" s="52"/>
      <c r="AE127" s="52"/>
      <c r="AF127" s="52"/>
      <c r="AG127" s="52" t="s">
        <v>356</v>
      </c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31"/>
      <c r="B128" s="32"/>
      <c r="C128" s="230" t="s">
        <v>1949</v>
      </c>
      <c r="D128" s="33"/>
      <c r="E128" s="34">
        <v>412.80527000000001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52"/>
      <c r="Z128" s="52"/>
      <c r="AA128" s="52"/>
      <c r="AB128" s="52"/>
      <c r="AC128" s="52"/>
      <c r="AD128" s="52"/>
      <c r="AE128" s="52"/>
      <c r="AF128" s="52"/>
      <c r="AG128" s="52" t="s">
        <v>358</v>
      </c>
      <c r="AH128" s="52">
        <v>5</v>
      </c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72">
        <v>14</v>
      </c>
      <c r="B129" s="73" t="s">
        <v>1950</v>
      </c>
      <c r="C129" s="74" t="s">
        <v>1951</v>
      </c>
      <c r="D129" s="27" t="s">
        <v>419</v>
      </c>
      <c r="E129" s="28">
        <v>10.801299999999999</v>
      </c>
      <c r="F129" s="29"/>
      <c r="G129" s="30">
        <f>ROUND(E129*F129,2)</f>
        <v>0</v>
      </c>
      <c r="H129" s="29"/>
      <c r="I129" s="30">
        <f>ROUND(E129*H129,2)</f>
        <v>0</v>
      </c>
      <c r="J129" s="29"/>
      <c r="K129" s="30">
        <f>ROUND(E129*J129,2)</f>
        <v>0</v>
      </c>
      <c r="L129" s="30">
        <v>21</v>
      </c>
      <c r="M129" s="30">
        <f>G129*(1+L129/100)</f>
        <v>0</v>
      </c>
      <c r="N129" s="30">
        <v>1.0211600000000001</v>
      </c>
      <c r="O129" s="30">
        <f>ROUND(E129*N129,2)</f>
        <v>11.03</v>
      </c>
      <c r="P129" s="30">
        <v>0</v>
      </c>
      <c r="Q129" s="30">
        <f>ROUND(E129*P129,2)</f>
        <v>0</v>
      </c>
      <c r="R129" s="30" t="s">
        <v>386</v>
      </c>
      <c r="S129" s="30" t="s">
        <v>329</v>
      </c>
      <c r="T129" s="49" t="s">
        <v>330</v>
      </c>
      <c r="U129" s="35">
        <v>23.530999999999999</v>
      </c>
      <c r="V129" s="35">
        <f>ROUND(E129*U129,2)</f>
        <v>254.17</v>
      </c>
      <c r="W129" s="35"/>
      <c r="X129" s="49"/>
      <c r="Y129" s="52"/>
      <c r="Z129" s="52"/>
      <c r="AA129" s="52"/>
      <c r="AB129" s="52"/>
      <c r="AC129" s="52"/>
      <c r="AD129" s="52"/>
      <c r="AE129" s="52"/>
      <c r="AF129" s="52"/>
      <c r="AG129" s="52" t="s">
        <v>354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31"/>
      <c r="B130" s="32"/>
      <c r="C130" s="288" t="s">
        <v>420</v>
      </c>
      <c r="D130" s="289"/>
      <c r="E130" s="289"/>
      <c r="F130" s="289"/>
      <c r="G130" s="289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52"/>
      <c r="Z130" s="52"/>
      <c r="AA130" s="52"/>
      <c r="AB130" s="52"/>
      <c r="AC130" s="52"/>
      <c r="AD130" s="52"/>
      <c r="AE130" s="52"/>
      <c r="AF130" s="52"/>
      <c r="AG130" s="52" t="s">
        <v>356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31"/>
      <c r="B131" s="32"/>
      <c r="C131" s="230" t="s">
        <v>1952</v>
      </c>
      <c r="D131" s="33"/>
      <c r="E131" s="34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52"/>
      <c r="Z131" s="52"/>
      <c r="AA131" s="52"/>
      <c r="AB131" s="52"/>
      <c r="AC131" s="52"/>
      <c r="AD131" s="52"/>
      <c r="AE131" s="52"/>
      <c r="AF131" s="52"/>
      <c r="AG131" s="52" t="s">
        <v>358</v>
      </c>
      <c r="AH131" s="52">
        <v>0</v>
      </c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31"/>
      <c r="B132" s="32"/>
      <c r="C132" s="230" t="s">
        <v>1953</v>
      </c>
      <c r="D132" s="33"/>
      <c r="E132" s="34">
        <v>10.801299999999999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52"/>
      <c r="Z132" s="52"/>
      <c r="AA132" s="52"/>
      <c r="AB132" s="52"/>
      <c r="AC132" s="52"/>
      <c r="AD132" s="52"/>
      <c r="AE132" s="52"/>
      <c r="AF132" s="52"/>
      <c r="AG132" s="52" t="s">
        <v>358</v>
      </c>
      <c r="AH132" s="52">
        <v>5</v>
      </c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ht="22.5" outlineLevel="1" x14ac:dyDescent="0.2">
      <c r="A133" s="72">
        <v>15</v>
      </c>
      <c r="B133" s="73" t="s">
        <v>1954</v>
      </c>
      <c r="C133" s="74" t="s">
        <v>1955</v>
      </c>
      <c r="D133" s="27" t="s">
        <v>352</v>
      </c>
      <c r="E133" s="28">
        <v>7.4025100000000004</v>
      </c>
      <c r="F133" s="29"/>
      <c r="G133" s="30">
        <f>ROUND(E133*F133,2)</f>
        <v>0</v>
      </c>
      <c r="H133" s="29"/>
      <c r="I133" s="30">
        <f>ROUND(E133*H133,2)</f>
        <v>0</v>
      </c>
      <c r="J133" s="29"/>
      <c r="K133" s="30">
        <f>ROUND(E133*J133,2)</f>
        <v>0</v>
      </c>
      <c r="L133" s="30">
        <v>21</v>
      </c>
      <c r="M133" s="30">
        <f>G133*(1+L133/100)</f>
        <v>0</v>
      </c>
      <c r="N133" s="30">
        <v>2.5249999999999999</v>
      </c>
      <c r="O133" s="30">
        <f>ROUND(E133*N133,2)</f>
        <v>18.690000000000001</v>
      </c>
      <c r="P133" s="30">
        <v>0</v>
      </c>
      <c r="Q133" s="30">
        <f>ROUND(E133*P133,2)</f>
        <v>0</v>
      </c>
      <c r="R133" s="30" t="s">
        <v>1939</v>
      </c>
      <c r="S133" s="30" t="s">
        <v>329</v>
      </c>
      <c r="T133" s="49" t="s">
        <v>330</v>
      </c>
      <c r="U133" s="35">
        <v>6.75</v>
      </c>
      <c r="V133" s="35">
        <f>ROUND(E133*U133,2)</f>
        <v>49.97</v>
      </c>
      <c r="W133" s="35"/>
      <c r="X133" s="49"/>
      <c r="Y133" s="52"/>
      <c r="Z133" s="52"/>
      <c r="AA133" s="52"/>
      <c r="AB133" s="52"/>
      <c r="AC133" s="52"/>
      <c r="AD133" s="52"/>
      <c r="AE133" s="52"/>
      <c r="AF133" s="52"/>
      <c r="AG133" s="52" t="s">
        <v>354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31"/>
      <c r="B134" s="32"/>
      <c r="C134" s="288" t="s">
        <v>1956</v>
      </c>
      <c r="D134" s="289"/>
      <c r="E134" s="289"/>
      <c r="F134" s="289"/>
      <c r="G134" s="289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52"/>
      <c r="Z134" s="52"/>
      <c r="AA134" s="52"/>
      <c r="AB134" s="52"/>
      <c r="AC134" s="52"/>
      <c r="AD134" s="52"/>
      <c r="AE134" s="52"/>
      <c r="AF134" s="52"/>
      <c r="AG134" s="52" t="s">
        <v>356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31"/>
      <c r="B135" s="32"/>
      <c r="C135" s="230" t="s">
        <v>1957</v>
      </c>
      <c r="D135" s="33"/>
      <c r="E135" s="3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52"/>
      <c r="Z135" s="52"/>
      <c r="AA135" s="52"/>
      <c r="AB135" s="52"/>
      <c r="AC135" s="52"/>
      <c r="AD135" s="52"/>
      <c r="AE135" s="52"/>
      <c r="AF135" s="52"/>
      <c r="AG135" s="52" t="s">
        <v>358</v>
      </c>
      <c r="AH135" s="52">
        <v>0</v>
      </c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31"/>
      <c r="B136" s="32"/>
      <c r="C136" s="230" t="s">
        <v>1958</v>
      </c>
      <c r="D136" s="33"/>
      <c r="E136" s="34">
        <v>0.44545000000000001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52"/>
      <c r="Z136" s="52"/>
      <c r="AA136" s="52"/>
      <c r="AB136" s="52"/>
      <c r="AC136" s="52"/>
      <c r="AD136" s="52"/>
      <c r="AE136" s="52"/>
      <c r="AF136" s="52"/>
      <c r="AG136" s="52" t="s">
        <v>358</v>
      </c>
      <c r="AH136" s="52">
        <v>0</v>
      </c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31"/>
      <c r="B137" s="32"/>
      <c r="C137" s="230" t="s">
        <v>1959</v>
      </c>
      <c r="D137" s="33"/>
      <c r="E137" s="34">
        <v>1.6927000000000001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52"/>
      <c r="Z137" s="52"/>
      <c r="AA137" s="52"/>
      <c r="AB137" s="52"/>
      <c r="AC137" s="52"/>
      <c r="AD137" s="52"/>
      <c r="AE137" s="52"/>
      <c r="AF137" s="52"/>
      <c r="AG137" s="52" t="s">
        <v>358</v>
      </c>
      <c r="AH137" s="52">
        <v>0</v>
      </c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31"/>
      <c r="B138" s="32"/>
      <c r="C138" s="230" t="s">
        <v>1960</v>
      </c>
      <c r="D138" s="33"/>
      <c r="E138" s="34">
        <v>1.5015000000000001</v>
      </c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52"/>
      <c r="Z138" s="52"/>
      <c r="AA138" s="52"/>
      <c r="AB138" s="52"/>
      <c r="AC138" s="52"/>
      <c r="AD138" s="52"/>
      <c r="AE138" s="52"/>
      <c r="AF138" s="52"/>
      <c r="AG138" s="52" t="s">
        <v>358</v>
      </c>
      <c r="AH138" s="52">
        <v>0</v>
      </c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31"/>
      <c r="B139" s="32"/>
      <c r="C139" s="230" t="s">
        <v>1961</v>
      </c>
      <c r="D139" s="33"/>
      <c r="E139" s="34">
        <v>1.5015000000000001</v>
      </c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52"/>
      <c r="Z139" s="52"/>
      <c r="AA139" s="52"/>
      <c r="AB139" s="52"/>
      <c r="AC139" s="52"/>
      <c r="AD139" s="52"/>
      <c r="AE139" s="52"/>
      <c r="AF139" s="52"/>
      <c r="AG139" s="52" t="s">
        <v>358</v>
      </c>
      <c r="AH139" s="52">
        <v>0</v>
      </c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31"/>
      <c r="B140" s="32"/>
      <c r="C140" s="230" t="s">
        <v>1962</v>
      </c>
      <c r="D140" s="33"/>
      <c r="E140" s="34">
        <v>1.905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52"/>
      <c r="Z140" s="52"/>
      <c r="AA140" s="52"/>
      <c r="AB140" s="52"/>
      <c r="AC140" s="52"/>
      <c r="AD140" s="52"/>
      <c r="AE140" s="52"/>
      <c r="AF140" s="52"/>
      <c r="AG140" s="52" t="s">
        <v>358</v>
      </c>
      <c r="AH140" s="52">
        <v>0</v>
      </c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31"/>
      <c r="B141" s="32"/>
      <c r="C141" s="230" t="s">
        <v>1963</v>
      </c>
      <c r="D141" s="33"/>
      <c r="E141" s="34">
        <v>0.35636000000000001</v>
      </c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52"/>
      <c r="Z141" s="52"/>
      <c r="AA141" s="52"/>
      <c r="AB141" s="52"/>
      <c r="AC141" s="52"/>
      <c r="AD141" s="52"/>
      <c r="AE141" s="52"/>
      <c r="AF141" s="52"/>
      <c r="AG141" s="52" t="s">
        <v>358</v>
      </c>
      <c r="AH141" s="52">
        <v>0</v>
      </c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ht="22.5" outlineLevel="1" x14ac:dyDescent="0.2">
      <c r="A142" s="72">
        <v>16</v>
      </c>
      <c r="B142" s="73" t="s">
        <v>1964</v>
      </c>
      <c r="C142" s="74" t="s">
        <v>1965</v>
      </c>
      <c r="D142" s="27" t="s">
        <v>352</v>
      </c>
      <c r="E142" s="28">
        <v>43.144559999999998</v>
      </c>
      <c r="F142" s="29"/>
      <c r="G142" s="30">
        <f>ROUND(E142*F142,2)</f>
        <v>0</v>
      </c>
      <c r="H142" s="29"/>
      <c r="I142" s="30">
        <f>ROUND(E142*H142,2)</f>
        <v>0</v>
      </c>
      <c r="J142" s="29"/>
      <c r="K142" s="30">
        <f>ROUND(E142*J142,2)</f>
        <v>0</v>
      </c>
      <c r="L142" s="30">
        <v>21</v>
      </c>
      <c r="M142" s="30">
        <f>G142*(1+L142/100)</f>
        <v>0</v>
      </c>
      <c r="N142" s="30">
        <v>2.5249999999999999</v>
      </c>
      <c r="O142" s="30">
        <f>ROUND(E142*N142,2)</f>
        <v>108.94</v>
      </c>
      <c r="P142" s="30">
        <v>0</v>
      </c>
      <c r="Q142" s="30">
        <f>ROUND(E142*P142,2)</f>
        <v>0</v>
      </c>
      <c r="R142" s="30" t="s">
        <v>386</v>
      </c>
      <c r="S142" s="30" t="s">
        <v>329</v>
      </c>
      <c r="T142" s="49" t="s">
        <v>330</v>
      </c>
      <c r="U142" s="35">
        <v>0.59899999999999998</v>
      </c>
      <c r="V142" s="35">
        <f>ROUND(E142*U142,2)</f>
        <v>25.84</v>
      </c>
      <c r="W142" s="35"/>
      <c r="X142" s="49"/>
      <c r="Y142" s="52"/>
      <c r="Z142" s="52"/>
      <c r="AA142" s="52"/>
      <c r="AB142" s="52"/>
      <c r="AC142" s="52"/>
      <c r="AD142" s="52"/>
      <c r="AE142" s="52"/>
      <c r="AF142" s="52"/>
      <c r="AG142" s="52" t="s">
        <v>354</v>
      </c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31"/>
      <c r="B143" s="32"/>
      <c r="C143" s="230" t="s">
        <v>1966</v>
      </c>
      <c r="D143" s="33"/>
      <c r="E143" s="3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52"/>
      <c r="Z143" s="52"/>
      <c r="AA143" s="52"/>
      <c r="AB143" s="52"/>
      <c r="AC143" s="52"/>
      <c r="AD143" s="52"/>
      <c r="AE143" s="52"/>
      <c r="AF143" s="52"/>
      <c r="AG143" s="52" t="s">
        <v>358</v>
      </c>
      <c r="AH143" s="52">
        <v>0</v>
      </c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31"/>
      <c r="B144" s="32"/>
      <c r="C144" s="230" t="s">
        <v>1967</v>
      </c>
      <c r="D144" s="33"/>
      <c r="E144" s="34">
        <v>43.144559999999998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52"/>
      <c r="Z144" s="52"/>
      <c r="AA144" s="52"/>
      <c r="AB144" s="52"/>
      <c r="AC144" s="52"/>
      <c r="AD144" s="52"/>
      <c r="AE144" s="52"/>
      <c r="AF144" s="52"/>
      <c r="AG144" s="52" t="s">
        <v>358</v>
      </c>
      <c r="AH144" s="52">
        <v>0</v>
      </c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72">
        <v>17</v>
      </c>
      <c r="B145" s="73" t="s">
        <v>1968</v>
      </c>
      <c r="C145" s="74" t="s">
        <v>1969</v>
      </c>
      <c r="D145" s="27" t="s">
        <v>380</v>
      </c>
      <c r="E145" s="28">
        <v>287.63042999999999</v>
      </c>
      <c r="F145" s="29"/>
      <c r="G145" s="30">
        <f>ROUND(E145*F145,2)</f>
        <v>0</v>
      </c>
      <c r="H145" s="29"/>
      <c r="I145" s="30">
        <f>ROUND(E145*H145,2)</f>
        <v>0</v>
      </c>
      <c r="J145" s="29"/>
      <c r="K145" s="30">
        <f>ROUND(E145*J145,2)</f>
        <v>0</v>
      </c>
      <c r="L145" s="30">
        <v>21</v>
      </c>
      <c r="M145" s="30">
        <f>G145*(1+L145/100)</f>
        <v>0</v>
      </c>
      <c r="N145" s="30">
        <v>3.9309999999999998E-2</v>
      </c>
      <c r="O145" s="30">
        <f>ROUND(E145*N145,2)</f>
        <v>11.31</v>
      </c>
      <c r="P145" s="30">
        <v>0</v>
      </c>
      <c r="Q145" s="30">
        <f>ROUND(E145*P145,2)</f>
        <v>0</v>
      </c>
      <c r="R145" s="30" t="s">
        <v>386</v>
      </c>
      <c r="S145" s="30" t="s">
        <v>329</v>
      </c>
      <c r="T145" s="49" t="s">
        <v>330</v>
      </c>
      <c r="U145" s="35">
        <v>0.65</v>
      </c>
      <c r="V145" s="35">
        <f>ROUND(E145*U145,2)</f>
        <v>186.96</v>
      </c>
      <c r="W145" s="35"/>
      <c r="X145" s="49"/>
      <c r="Y145" s="52"/>
      <c r="Z145" s="52"/>
      <c r="AA145" s="52"/>
      <c r="AB145" s="52"/>
      <c r="AC145" s="52"/>
      <c r="AD145" s="52"/>
      <c r="AE145" s="52"/>
      <c r="AF145" s="52"/>
      <c r="AG145" s="52" t="s">
        <v>354</v>
      </c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ht="22.5" outlineLevel="1" x14ac:dyDescent="0.2">
      <c r="A146" s="31"/>
      <c r="B146" s="32"/>
      <c r="C146" s="288" t="s">
        <v>1970</v>
      </c>
      <c r="D146" s="289"/>
      <c r="E146" s="289"/>
      <c r="F146" s="289"/>
      <c r="G146" s="289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52"/>
      <c r="Z146" s="52"/>
      <c r="AA146" s="52"/>
      <c r="AB146" s="52"/>
      <c r="AC146" s="52"/>
      <c r="AD146" s="52"/>
      <c r="AE146" s="52"/>
      <c r="AF146" s="52"/>
      <c r="AG146" s="52" t="s">
        <v>356</v>
      </c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9" t="str">
        <f>C146</f>
        <v>bednění svislé nebo šikmé (odkloněné), půdorysně přímé nebo zalomené základových zdí ve volných nebo zapažených jámách, rýhách, šachtách, včetně případných vzpěr,</v>
      </c>
      <c r="BB146" s="52"/>
      <c r="BC146" s="52"/>
      <c r="BD146" s="52"/>
      <c r="BE146" s="52"/>
      <c r="BF146" s="52"/>
      <c r="BG146" s="52"/>
      <c r="BH146" s="52"/>
    </row>
    <row r="147" spans="1:60" outlineLevel="1" x14ac:dyDescent="0.2">
      <c r="A147" s="31"/>
      <c r="B147" s="32"/>
      <c r="C147" s="230" t="s">
        <v>1966</v>
      </c>
      <c r="D147" s="33"/>
      <c r="E147" s="34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52"/>
      <c r="Z147" s="52"/>
      <c r="AA147" s="52"/>
      <c r="AB147" s="52"/>
      <c r="AC147" s="52"/>
      <c r="AD147" s="52"/>
      <c r="AE147" s="52"/>
      <c r="AF147" s="52"/>
      <c r="AG147" s="52" t="s">
        <v>358</v>
      </c>
      <c r="AH147" s="52">
        <v>0</v>
      </c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31"/>
      <c r="B148" s="32"/>
      <c r="C148" s="230" t="s">
        <v>1971</v>
      </c>
      <c r="D148" s="33"/>
      <c r="E148" s="34">
        <v>287.63042999999999</v>
      </c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52"/>
      <c r="Z148" s="52"/>
      <c r="AA148" s="52"/>
      <c r="AB148" s="52"/>
      <c r="AC148" s="52"/>
      <c r="AD148" s="52"/>
      <c r="AE148" s="52"/>
      <c r="AF148" s="52"/>
      <c r="AG148" s="52" t="s">
        <v>358</v>
      </c>
      <c r="AH148" s="52">
        <v>0</v>
      </c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72">
        <v>18</v>
      </c>
      <c r="B149" s="73" t="s">
        <v>1972</v>
      </c>
      <c r="C149" s="74" t="s">
        <v>1973</v>
      </c>
      <c r="D149" s="27" t="s">
        <v>380</v>
      </c>
      <c r="E149" s="28">
        <v>287.63042999999999</v>
      </c>
      <c r="F149" s="29"/>
      <c r="G149" s="30">
        <f>ROUND(E149*F149,2)</f>
        <v>0</v>
      </c>
      <c r="H149" s="29"/>
      <c r="I149" s="30">
        <f>ROUND(E149*H149,2)</f>
        <v>0</v>
      </c>
      <c r="J149" s="29"/>
      <c r="K149" s="30">
        <f>ROUND(E149*J149,2)</f>
        <v>0</v>
      </c>
      <c r="L149" s="30">
        <v>21</v>
      </c>
      <c r="M149" s="30">
        <f>G149*(1+L149/100)</f>
        <v>0</v>
      </c>
      <c r="N149" s="30">
        <v>0</v>
      </c>
      <c r="O149" s="30">
        <f>ROUND(E149*N149,2)</f>
        <v>0</v>
      </c>
      <c r="P149" s="30">
        <v>0</v>
      </c>
      <c r="Q149" s="30">
        <f>ROUND(E149*P149,2)</f>
        <v>0</v>
      </c>
      <c r="R149" s="30" t="s">
        <v>386</v>
      </c>
      <c r="S149" s="30" t="s">
        <v>329</v>
      </c>
      <c r="T149" s="49" t="s">
        <v>330</v>
      </c>
      <c r="U149" s="35">
        <v>0.35</v>
      </c>
      <c r="V149" s="35">
        <f>ROUND(E149*U149,2)</f>
        <v>100.67</v>
      </c>
      <c r="W149" s="35"/>
      <c r="X149" s="49"/>
      <c r="Y149" s="52"/>
      <c r="Z149" s="52"/>
      <c r="AA149" s="52"/>
      <c r="AB149" s="52"/>
      <c r="AC149" s="52"/>
      <c r="AD149" s="52"/>
      <c r="AE149" s="52"/>
      <c r="AF149" s="52"/>
      <c r="AG149" s="52" t="s">
        <v>354</v>
      </c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ht="22.5" outlineLevel="1" x14ac:dyDescent="0.2">
      <c r="A150" s="31"/>
      <c r="B150" s="32"/>
      <c r="C150" s="288" t="s">
        <v>1970</v>
      </c>
      <c r="D150" s="289"/>
      <c r="E150" s="289"/>
      <c r="F150" s="289"/>
      <c r="G150" s="289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52"/>
      <c r="Z150" s="52"/>
      <c r="AA150" s="52"/>
      <c r="AB150" s="52"/>
      <c r="AC150" s="52"/>
      <c r="AD150" s="52"/>
      <c r="AE150" s="52"/>
      <c r="AF150" s="52"/>
      <c r="AG150" s="52" t="s">
        <v>356</v>
      </c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9" t="str">
        <f>C150</f>
        <v>bednění svislé nebo šikmé (odkloněné), půdorysně přímé nebo zalomené základových zdí ve volných nebo zapažených jámách, rýhách, šachtách, včetně případných vzpěr,</v>
      </c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31"/>
      <c r="B151" s="32"/>
      <c r="C151" s="230" t="s">
        <v>1974</v>
      </c>
      <c r="D151" s="33"/>
      <c r="E151" s="34">
        <v>287.63042999999999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52"/>
      <c r="Z151" s="52"/>
      <c r="AA151" s="52"/>
      <c r="AB151" s="52"/>
      <c r="AC151" s="52"/>
      <c r="AD151" s="52"/>
      <c r="AE151" s="52"/>
      <c r="AF151" s="52"/>
      <c r="AG151" s="52" t="s">
        <v>358</v>
      </c>
      <c r="AH151" s="52">
        <v>5</v>
      </c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72">
        <v>19</v>
      </c>
      <c r="B152" s="73" t="s">
        <v>1975</v>
      </c>
      <c r="C152" s="74" t="s">
        <v>1976</v>
      </c>
      <c r="D152" s="27" t="s">
        <v>419</v>
      </c>
      <c r="E152" s="28">
        <v>4.3144600000000004</v>
      </c>
      <c r="F152" s="29"/>
      <c r="G152" s="30">
        <f>ROUND(E152*F152,2)</f>
        <v>0</v>
      </c>
      <c r="H152" s="29"/>
      <c r="I152" s="30">
        <f>ROUND(E152*H152,2)</f>
        <v>0</v>
      </c>
      <c r="J152" s="29"/>
      <c r="K152" s="30">
        <f>ROUND(E152*J152,2)</f>
        <v>0</v>
      </c>
      <c r="L152" s="30">
        <v>21</v>
      </c>
      <c r="M152" s="30">
        <f>G152*(1+L152/100)</f>
        <v>0</v>
      </c>
      <c r="N152" s="30">
        <v>1.02159</v>
      </c>
      <c r="O152" s="30">
        <f>ROUND(E152*N152,2)</f>
        <v>4.41</v>
      </c>
      <c r="P152" s="30">
        <v>0</v>
      </c>
      <c r="Q152" s="30">
        <f>ROUND(E152*P152,2)</f>
        <v>0</v>
      </c>
      <c r="R152" s="30" t="s">
        <v>386</v>
      </c>
      <c r="S152" s="30" t="s">
        <v>329</v>
      </c>
      <c r="T152" s="49" t="s">
        <v>330</v>
      </c>
      <c r="U152" s="35">
        <v>22.384</v>
      </c>
      <c r="V152" s="35">
        <f>ROUND(E152*U152,2)</f>
        <v>96.57</v>
      </c>
      <c r="W152" s="35"/>
      <c r="X152" s="49"/>
      <c r="Y152" s="52"/>
      <c r="Z152" s="52"/>
      <c r="AA152" s="52"/>
      <c r="AB152" s="52"/>
      <c r="AC152" s="52"/>
      <c r="AD152" s="52"/>
      <c r="AE152" s="52"/>
      <c r="AF152" s="52"/>
      <c r="AG152" s="52" t="s">
        <v>354</v>
      </c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outlineLevel="1" x14ac:dyDescent="0.2">
      <c r="A153" s="31"/>
      <c r="B153" s="32"/>
      <c r="C153" s="288" t="s">
        <v>420</v>
      </c>
      <c r="D153" s="289"/>
      <c r="E153" s="289"/>
      <c r="F153" s="289"/>
      <c r="G153" s="289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52"/>
      <c r="Z153" s="52"/>
      <c r="AA153" s="52"/>
      <c r="AB153" s="52"/>
      <c r="AC153" s="52"/>
      <c r="AD153" s="52"/>
      <c r="AE153" s="52"/>
      <c r="AF153" s="52"/>
      <c r="AG153" s="52" t="s">
        <v>356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31"/>
      <c r="B154" s="32"/>
      <c r="C154" s="230" t="s">
        <v>1966</v>
      </c>
      <c r="D154" s="33"/>
      <c r="E154" s="34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52"/>
      <c r="Z154" s="52"/>
      <c r="AA154" s="52"/>
      <c r="AB154" s="52"/>
      <c r="AC154" s="52"/>
      <c r="AD154" s="52"/>
      <c r="AE154" s="52"/>
      <c r="AF154" s="52"/>
      <c r="AG154" s="52" t="s">
        <v>358</v>
      </c>
      <c r="AH154" s="52">
        <v>0</v>
      </c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31"/>
      <c r="B155" s="32"/>
      <c r="C155" s="230" t="s">
        <v>1977</v>
      </c>
      <c r="D155" s="33"/>
      <c r="E155" s="34">
        <v>4.3144600000000004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52"/>
      <c r="Z155" s="52"/>
      <c r="AA155" s="52"/>
      <c r="AB155" s="52"/>
      <c r="AC155" s="52"/>
      <c r="AD155" s="52"/>
      <c r="AE155" s="52"/>
      <c r="AF155" s="52"/>
      <c r="AG155" s="52" t="s">
        <v>358</v>
      </c>
      <c r="AH155" s="52">
        <v>0</v>
      </c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ht="22.5" outlineLevel="1" x14ac:dyDescent="0.2">
      <c r="A156" s="72">
        <v>20</v>
      </c>
      <c r="B156" s="73" t="s">
        <v>1978</v>
      </c>
      <c r="C156" s="74" t="s">
        <v>1979</v>
      </c>
      <c r="D156" s="27" t="s">
        <v>352</v>
      </c>
      <c r="E156" s="28">
        <v>111.02</v>
      </c>
      <c r="F156" s="29"/>
      <c r="G156" s="30">
        <f>ROUND(E156*F156,2)</f>
        <v>0</v>
      </c>
      <c r="H156" s="29"/>
      <c r="I156" s="30">
        <f>ROUND(E156*H156,2)</f>
        <v>0</v>
      </c>
      <c r="J156" s="29"/>
      <c r="K156" s="30">
        <f>ROUND(E156*J156,2)</f>
        <v>0</v>
      </c>
      <c r="L156" s="30">
        <v>21</v>
      </c>
      <c r="M156" s="30">
        <f>G156*(1+L156/100)</f>
        <v>0</v>
      </c>
      <c r="N156" s="30">
        <v>2.5</v>
      </c>
      <c r="O156" s="30">
        <f>ROUND(E156*N156,2)</f>
        <v>277.55</v>
      </c>
      <c r="P156" s="30">
        <v>0</v>
      </c>
      <c r="Q156" s="30">
        <f>ROUND(E156*P156,2)</f>
        <v>0</v>
      </c>
      <c r="R156" s="30"/>
      <c r="S156" s="30" t="s">
        <v>587</v>
      </c>
      <c r="T156" s="49" t="s">
        <v>330</v>
      </c>
      <c r="U156" s="35">
        <v>0</v>
      </c>
      <c r="V156" s="35">
        <f>ROUND(E156*U156,2)</f>
        <v>0</v>
      </c>
      <c r="W156" s="35"/>
      <c r="X156" s="49"/>
      <c r="Y156" s="52"/>
      <c r="Z156" s="52"/>
      <c r="AA156" s="52"/>
      <c r="AB156" s="52"/>
      <c r="AC156" s="52"/>
      <c r="AD156" s="52"/>
      <c r="AE156" s="52"/>
      <c r="AF156" s="52"/>
      <c r="AG156" s="52" t="s">
        <v>354</v>
      </c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31"/>
      <c r="B157" s="32"/>
      <c r="C157" s="230" t="s">
        <v>1980</v>
      </c>
      <c r="D157" s="33"/>
      <c r="E157" s="34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52"/>
      <c r="Z157" s="52"/>
      <c r="AA157" s="52"/>
      <c r="AB157" s="52"/>
      <c r="AC157" s="52"/>
      <c r="AD157" s="52"/>
      <c r="AE157" s="52"/>
      <c r="AF157" s="52"/>
      <c r="AG157" s="52" t="s">
        <v>358</v>
      </c>
      <c r="AH157" s="52">
        <v>0</v>
      </c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31"/>
      <c r="B158" s="32"/>
      <c r="C158" s="230" t="s">
        <v>1981</v>
      </c>
      <c r="D158" s="33"/>
      <c r="E158" s="34">
        <v>35.700000000000003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52"/>
      <c r="Z158" s="52"/>
      <c r="AA158" s="52"/>
      <c r="AB158" s="52"/>
      <c r="AC158" s="52"/>
      <c r="AD158" s="52"/>
      <c r="AE158" s="52"/>
      <c r="AF158" s="52"/>
      <c r="AG158" s="52" t="s">
        <v>358</v>
      </c>
      <c r="AH158" s="52">
        <v>0</v>
      </c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31"/>
      <c r="B159" s="32"/>
      <c r="C159" s="230" t="s">
        <v>1982</v>
      </c>
      <c r="D159" s="33"/>
      <c r="E159" s="34">
        <v>22.96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52"/>
      <c r="Z159" s="52"/>
      <c r="AA159" s="52"/>
      <c r="AB159" s="52"/>
      <c r="AC159" s="52"/>
      <c r="AD159" s="52"/>
      <c r="AE159" s="52"/>
      <c r="AF159" s="52"/>
      <c r="AG159" s="52" t="s">
        <v>358</v>
      </c>
      <c r="AH159" s="52">
        <v>0</v>
      </c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31"/>
      <c r="B160" s="32"/>
      <c r="C160" s="230" t="s">
        <v>1983</v>
      </c>
      <c r="D160" s="33"/>
      <c r="E160" s="34">
        <v>11.04</v>
      </c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52"/>
      <c r="Z160" s="52"/>
      <c r="AA160" s="52"/>
      <c r="AB160" s="52"/>
      <c r="AC160" s="52"/>
      <c r="AD160" s="52"/>
      <c r="AE160" s="52"/>
      <c r="AF160" s="52"/>
      <c r="AG160" s="52" t="s">
        <v>358</v>
      </c>
      <c r="AH160" s="52">
        <v>0</v>
      </c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31"/>
      <c r="B161" s="32"/>
      <c r="C161" s="230" t="s">
        <v>1984</v>
      </c>
      <c r="D161" s="33"/>
      <c r="E161" s="34">
        <v>7.2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52"/>
      <c r="Z161" s="52"/>
      <c r="AA161" s="52"/>
      <c r="AB161" s="52"/>
      <c r="AC161" s="52"/>
      <c r="AD161" s="52"/>
      <c r="AE161" s="52"/>
      <c r="AF161" s="52"/>
      <c r="AG161" s="52" t="s">
        <v>358</v>
      </c>
      <c r="AH161" s="52">
        <v>0</v>
      </c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outlineLevel="1" x14ac:dyDescent="0.2">
      <c r="A162" s="31"/>
      <c r="B162" s="32"/>
      <c r="C162" s="230" t="s">
        <v>1985</v>
      </c>
      <c r="D162" s="33"/>
      <c r="E162" s="34">
        <v>7.3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52"/>
      <c r="Z162" s="52"/>
      <c r="AA162" s="52"/>
      <c r="AB162" s="52"/>
      <c r="AC162" s="52"/>
      <c r="AD162" s="52"/>
      <c r="AE162" s="52"/>
      <c r="AF162" s="52"/>
      <c r="AG162" s="52" t="s">
        <v>358</v>
      </c>
      <c r="AH162" s="52">
        <v>0</v>
      </c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</row>
    <row r="163" spans="1:60" outlineLevel="1" x14ac:dyDescent="0.2">
      <c r="A163" s="31"/>
      <c r="B163" s="32"/>
      <c r="C163" s="230" t="s">
        <v>1986</v>
      </c>
      <c r="D163" s="33"/>
      <c r="E163" s="34">
        <v>9.08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52"/>
      <c r="Z163" s="52"/>
      <c r="AA163" s="52"/>
      <c r="AB163" s="52"/>
      <c r="AC163" s="52"/>
      <c r="AD163" s="52"/>
      <c r="AE163" s="52"/>
      <c r="AF163" s="52"/>
      <c r="AG163" s="52" t="s">
        <v>358</v>
      </c>
      <c r="AH163" s="52">
        <v>0</v>
      </c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outlineLevel="1" x14ac:dyDescent="0.2">
      <c r="A164" s="31"/>
      <c r="B164" s="32"/>
      <c r="C164" s="230" t="s">
        <v>1987</v>
      </c>
      <c r="D164" s="33"/>
      <c r="E164" s="34">
        <v>1.96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52"/>
      <c r="Z164" s="52"/>
      <c r="AA164" s="52"/>
      <c r="AB164" s="52"/>
      <c r="AC164" s="52"/>
      <c r="AD164" s="52"/>
      <c r="AE164" s="52"/>
      <c r="AF164" s="52"/>
      <c r="AG164" s="52" t="s">
        <v>358</v>
      </c>
      <c r="AH164" s="52">
        <v>0</v>
      </c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</row>
    <row r="165" spans="1:60" outlineLevel="1" x14ac:dyDescent="0.2">
      <c r="A165" s="31"/>
      <c r="B165" s="32"/>
      <c r="C165" s="230" t="s">
        <v>1988</v>
      </c>
      <c r="D165" s="33"/>
      <c r="E165" s="34">
        <v>1.6</v>
      </c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52"/>
      <c r="Z165" s="52"/>
      <c r="AA165" s="52"/>
      <c r="AB165" s="52"/>
      <c r="AC165" s="52"/>
      <c r="AD165" s="52"/>
      <c r="AE165" s="52"/>
      <c r="AF165" s="52"/>
      <c r="AG165" s="52" t="s">
        <v>358</v>
      </c>
      <c r="AH165" s="52">
        <v>0</v>
      </c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31"/>
      <c r="B166" s="32"/>
      <c r="C166" s="230" t="s">
        <v>1989</v>
      </c>
      <c r="D166" s="33"/>
      <c r="E166" s="34">
        <v>3.78</v>
      </c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52"/>
      <c r="Z166" s="52"/>
      <c r="AA166" s="52"/>
      <c r="AB166" s="52"/>
      <c r="AC166" s="52"/>
      <c r="AD166" s="52"/>
      <c r="AE166" s="52"/>
      <c r="AF166" s="52"/>
      <c r="AG166" s="52" t="s">
        <v>358</v>
      </c>
      <c r="AH166" s="52">
        <v>0</v>
      </c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31"/>
      <c r="B167" s="32"/>
      <c r="C167" s="230" t="s">
        <v>1990</v>
      </c>
      <c r="D167" s="33"/>
      <c r="E167" s="34">
        <v>1.76</v>
      </c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52"/>
      <c r="Z167" s="52"/>
      <c r="AA167" s="52"/>
      <c r="AB167" s="52"/>
      <c r="AC167" s="52"/>
      <c r="AD167" s="52"/>
      <c r="AE167" s="52"/>
      <c r="AF167" s="52"/>
      <c r="AG167" s="52" t="s">
        <v>358</v>
      </c>
      <c r="AH167" s="52">
        <v>0</v>
      </c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31"/>
      <c r="B168" s="32"/>
      <c r="C168" s="230" t="s">
        <v>1991</v>
      </c>
      <c r="D168" s="33"/>
      <c r="E168" s="34">
        <v>1.24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52"/>
      <c r="Z168" s="52"/>
      <c r="AA168" s="52"/>
      <c r="AB168" s="52"/>
      <c r="AC168" s="52"/>
      <c r="AD168" s="52"/>
      <c r="AE168" s="52"/>
      <c r="AF168" s="52"/>
      <c r="AG168" s="52" t="s">
        <v>358</v>
      </c>
      <c r="AH168" s="52">
        <v>0</v>
      </c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outlineLevel="1" x14ac:dyDescent="0.2">
      <c r="A169" s="31"/>
      <c r="B169" s="32"/>
      <c r="C169" s="230" t="s">
        <v>1992</v>
      </c>
      <c r="D169" s="33"/>
      <c r="E169" s="34">
        <v>7.4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52"/>
      <c r="Z169" s="52"/>
      <c r="AA169" s="52"/>
      <c r="AB169" s="52"/>
      <c r="AC169" s="52"/>
      <c r="AD169" s="52"/>
      <c r="AE169" s="52"/>
      <c r="AF169" s="52"/>
      <c r="AG169" s="52" t="s">
        <v>358</v>
      </c>
      <c r="AH169" s="52">
        <v>0</v>
      </c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x14ac:dyDescent="0.2">
      <c r="A170" s="18" t="s">
        <v>324</v>
      </c>
      <c r="B170" s="19" t="s">
        <v>99</v>
      </c>
      <c r="C170" s="20" t="s">
        <v>100</v>
      </c>
      <c r="D170" s="21"/>
      <c r="E170" s="22"/>
      <c r="F170" s="23"/>
      <c r="G170" s="23">
        <f>SUMIF(AG171:AG197,"&lt;&gt;NOR",G171:G197)</f>
        <v>0</v>
      </c>
      <c r="H170" s="23"/>
      <c r="I170" s="23">
        <f>SUM(I171:I197)</f>
        <v>0</v>
      </c>
      <c r="J170" s="23"/>
      <c r="K170" s="23">
        <f>SUM(K171:K197)</f>
        <v>0</v>
      </c>
      <c r="L170" s="23"/>
      <c r="M170" s="23">
        <f>SUM(M171:M197)</f>
        <v>0</v>
      </c>
      <c r="N170" s="23"/>
      <c r="O170" s="23">
        <f>SUM(O171:O197)</f>
        <v>1048.95</v>
      </c>
      <c r="P170" s="23"/>
      <c r="Q170" s="23">
        <f>SUM(Q171:Q197)</f>
        <v>0</v>
      </c>
      <c r="R170" s="23"/>
      <c r="S170" s="23"/>
      <c r="T170" s="46"/>
      <c r="U170" s="47"/>
      <c r="V170" s="47">
        <f>SUM(V171:V197)</f>
        <v>1273.0999999999999</v>
      </c>
      <c r="W170" s="47"/>
      <c r="X170" s="46"/>
      <c r="AG170" t="s">
        <v>325</v>
      </c>
    </row>
    <row r="171" spans="1:60" outlineLevel="1" x14ac:dyDescent="0.2">
      <c r="A171" s="72">
        <v>21</v>
      </c>
      <c r="B171" s="73" t="s">
        <v>1993</v>
      </c>
      <c r="C171" s="74" t="s">
        <v>1994</v>
      </c>
      <c r="D171" s="27" t="s">
        <v>352</v>
      </c>
      <c r="E171" s="84">
        <f>SUM(E173:E178)</f>
        <v>397.42941999999999</v>
      </c>
      <c r="F171" s="29"/>
      <c r="G171" s="30">
        <f>ROUND(E171*F171,2)</f>
        <v>0</v>
      </c>
      <c r="H171" s="29"/>
      <c r="I171" s="30">
        <f>ROUND(E171*H171,2)</f>
        <v>0</v>
      </c>
      <c r="J171" s="29"/>
      <c r="K171" s="30">
        <f>ROUND(E171*J171,2)</f>
        <v>0</v>
      </c>
      <c r="L171" s="30">
        <v>21</v>
      </c>
      <c r="M171" s="30">
        <f>G171*(1+L171/100)</f>
        <v>0</v>
      </c>
      <c r="N171" s="30">
        <v>2.5499999999999998</v>
      </c>
      <c r="O171" s="30">
        <f>ROUND(E171*N171,2)</f>
        <v>1013.45</v>
      </c>
      <c r="P171" s="30">
        <v>0</v>
      </c>
      <c r="Q171" s="30">
        <f>ROUND(E171*P171,2)</f>
        <v>0</v>
      </c>
      <c r="R171" s="30"/>
      <c r="S171" s="30" t="s">
        <v>587</v>
      </c>
      <c r="T171" s="49" t="s">
        <v>330</v>
      </c>
      <c r="U171" s="35">
        <v>0</v>
      </c>
      <c r="V171" s="35">
        <f>ROUND(E171*U171,2)</f>
        <v>0</v>
      </c>
      <c r="W171" s="35"/>
      <c r="X171" s="49"/>
      <c r="Y171" s="52"/>
      <c r="Z171" s="52"/>
      <c r="AA171" s="52"/>
      <c r="AB171" s="52"/>
      <c r="AC171" s="52"/>
      <c r="AD171" s="52"/>
      <c r="AE171" s="52"/>
      <c r="AF171" s="52"/>
      <c r="AG171" s="52" t="s">
        <v>354</v>
      </c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31"/>
      <c r="B172" s="32"/>
      <c r="C172" s="230" t="s">
        <v>1995</v>
      </c>
      <c r="D172" s="33"/>
      <c r="E172" s="34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52"/>
      <c r="Z172" s="52"/>
      <c r="AA172" s="52"/>
      <c r="AB172" s="52"/>
      <c r="AC172" s="52"/>
      <c r="AD172" s="52"/>
      <c r="AE172" s="52"/>
      <c r="AF172" s="52"/>
      <c r="AG172" s="52" t="s">
        <v>358</v>
      </c>
      <c r="AH172" s="52">
        <v>0</v>
      </c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85"/>
      <c r="B173" s="86"/>
      <c r="C173" s="232" t="s">
        <v>1996</v>
      </c>
      <c r="D173" s="87"/>
      <c r="E173" s="88">
        <v>33.39893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52"/>
      <c r="Z173" s="52"/>
      <c r="AA173" s="52"/>
      <c r="AB173" s="52"/>
      <c r="AC173" s="52"/>
      <c r="AD173" s="52"/>
      <c r="AE173" s="52"/>
      <c r="AF173" s="52"/>
      <c r="AG173" s="52" t="s">
        <v>358</v>
      </c>
      <c r="AH173" s="52">
        <v>0</v>
      </c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85"/>
      <c r="B174" s="86"/>
      <c r="C174" s="232" t="s">
        <v>1997</v>
      </c>
      <c r="D174" s="87"/>
      <c r="E174" s="88">
        <v>45.662509999999997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52"/>
      <c r="Z174" s="52"/>
      <c r="AA174" s="52"/>
      <c r="AB174" s="52"/>
      <c r="AC174" s="52"/>
      <c r="AD174" s="52"/>
      <c r="AE174" s="52"/>
      <c r="AF174" s="52"/>
      <c r="AG174" s="52" t="s">
        <v>358</v>
      </c>
      <c r="AH174" s="52">
        <v>0</v>
      </c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85"/>
      <c r="B175" s="86"/>
      <c r="C175" s="232" t="s">
        <v>1998</v>
      </c>
      <c r="D175" s="87"/>
      <c r="E175" s="88">
        <v>118.18637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52"/>
      <c r="Z175" s="52"/>
      <c r="AA175" s="52"/>
      <c r="AB175" s="52"/>
      <c r="AC175" s="52"/>
      <c r="AD175" s="52"/>
      <c r="AE175" s="52"/>
      <c r="AF175" s="52"/>
      <c r="AG175" s="52" t="s">
        <v>358</v>
      </c>
      <c r="AH175" s="52">
        <v>0</v>
      </c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85"/>
      <c r="B176" s="86"/>
      <c r="C176" s="232" t="s">
        <v>1999</v>
      </c>
      <c r="D176" s="87"/>
      <c r="E176" s="88">
        <v>105.7457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52"/>
      <c r="Z176" s="52"/>
      <c r="AA176" s="52"/>
      <c r="AB176" s="52"/>
      <c r="AC176" s="52"/>
      <c r="AD176" s="52"/>
      <c r="AE176" s="52"/>
      <c r="AF176" s="52"/>
      <c r="AG176" s="52" t="s">
        <v>358</v>
      </c>
      <c r="AH176" s="52">
        <v>0</v>
      </c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85"/>
      <c r="B177" s="86"/>
      <c r="C177" s="232" t="s">
        <v>2000</v>
      </c>
      <c r="D177" s="87"/>
      <c r="E177" s="88">
        <v>84.822749999999999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52"/>
      <c r="Z177" s="52"/>
      <c r="AA177" s="52"/>
      <c r="AB177" s="52"/>
      <c r="AC177" s="52"/>
      <c r="AD177" s="52"/>
      <c r="AE177" s="52"/>
      <c r="AF177" s="52"/>
      <c r="AG177" s="52" t="s">
        <v>358</v>
      </c>
      <c r="AH177" s="52">
        <v>0</v>
      </c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85"/>
      <c r="B178" s="86"/>
      <c r="C178" s="232" t="s">
        <v>2001</v>
      </c>
      <c r="D178" s="87"/>
      <c r="E178" s="88">
        <v>9.6131600000000006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52"/>
      <c r="Z178" s="52"/>
      <c r="AA178" s="52"/>
      <c r="AB178" s="52"/>
      <c r="AC178" s="52"/>
      <c r="AD178" s="52"/>
      <c r="AE178" s="52"/>
      <c r="AF178" s="52"/>
      <c r="AG178" s="52" t="s">
        <v>358</v>
      </c>
      <c r="AH178" s="52">
        <v>0</v>
      </c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31"/>
      <c r="B179" s="32"/>
      <c r="C179" s="230" t="s">
        <v>2002</v>
      </c>
      <c r="D179" s="33"/>
      <c r="E179" s="34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52"/>
      <c r="Z179" s="52"/>
      <c r="AA179" s="52"/>
      <c r="AB179" s="52"/>
      <c r="AC179" s="52"/>
      <c r="AD179" s="52"/>
      <c r="AE179" s="52"/>
      <c r="AF179" s="52"/>
      <c r="AG179" s="52" t="s">
        <v>358</v>
      </c>
      <c r="AH179" s="52">
        <v>0</v>
      </c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72">
        <v>22</v>
      </c>
      <c r="B180" s="73" t="s">
        <v>2003</v>
      </c>
      <c r="C180" s="74" t="s">
        <v>2004</v>
      </c>
      <c r="D180" s="27" t="s">
        <v>419</v>
      </c>
      <c r="E180" s="84">
        <v>31.794350000000001</v>
      </c>
      <c r="F180" s="29"/>
      <c r="G180" s="30">
        <f>ROUND(E180*F180,2)</f>
        <v>0</v>
      </c>
      <c r="H180" s="29"/>
      <c r="I180" s="30">
        <f>ROUND(E180*H180,2)</f>
        <v>0</v>
      </c>
      <c r="J180" s="29"/>
      <c r="K180" s="30">
        <f>ROUND(E180*J180,2)</f>
        <v>0</v>
      </c>
      <c r="L180" s="30">
        <v>21</v>
      </c>
      <c r="M180" s="30">
        <f>G180*(1+L180/100)</f>
        <v>0</v>
      </c>
      <c r="N180" s="30">
        <v>1.07521</v>
      </c>
      <c r="O180" s="30">
        <f>ROUND(E180*N180,2)</f>
        <v>34.19</v>
      </c>
      <c r="P180" s="30">
        <v>0</v>
      </c>
      <c r="Q180" s="30">
        <f>ROUND(E180*P180,2)</f>
        <v>0</v>
      </c>
      <c r="R180" s="30" t="s">
        <v>1844</v>
      </c>
      <c r="S180" s="30" t="s">
        <v>329</v>
      </c>
      <c r="T180" s="49" t="s">
        <v>330</v>
      </c>
      <c r="U180" s="35">
        <v>22.321000000000002</v>
      </c>
      <c r="V180" s="35">
        <f>ROUND(E180*U180,2)</f>
        <v>709.68</v>
      </c>
      <c r="W180" s="35"/>
      <c r="X180" s="49"/>
      <c r="Y180" s="52"/>
      <c r="Z180" s="52"/>
      <c r="AA180" s="52"/>
      <c r="AB180" s="52"/>
      <c r="AC180" s="52"/>
      <c r="AD180" s="52"/>
      <c r="AE180" s="52"/>
      <c r="AF180" s="52"/>
      <c r="AG180" s="52" t="s">
        <v>354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31"/>
      <c r="B181" s="32"/>
      <c r="C181" s="230" t="s">
        <v>2005</v>
      </c>
      <c r="D181" s="33"/>
      <c r="E181" s="34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52"/>
      <c r="Z181" s="52"/>
      <c r="AA181" s="52"/>
      <c r="AB181" s="52"/>
      <c r="AC181" s="52"/>
      <c r="AD181" s="52"/>
      <c r="AE181" s="52"/>
      <c r="AF181" s="52"/>
      <c r="AG181" s="52" t="s">
        <v>358</v>
      </c>
      <c r="AH181" s="52">
        <v>0</v>
      </c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85"/>
      <c r="B182" s="86"/>
      <c r="C182" s="232" t="s">
        <v>2006</v>
      </c>
      <c r="D182" s="87"/>
      <c r="E182" s="88">
        <v>31.794350000000001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52"/>
      <c r="Z182" s="52"/>
      <c r="AA182" s="52"/>
      <c r="AB182" s="52"/>
      <c r="AC182" s="52"/>
      <c r="AD182" s="52"/>
      <c r="AE182" s="52"/>
      <c r="AF182" s="52"/>
      <c r="AG182" s="52" t="s">
        <v>358</v>
      </c>
      <c r="AH182" s="52">
        <v>5</v>
      </c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ht="22.5" outlineLevel="1" x14ac:dyDescent="0.2">
      <c r="A183" s="72">
        <v>23</v>
      </c>
      <c r="B183" s="73" t="s">
        <v>2007</v>
      </c>
      <c r="C183" s="74" t="s">
        <v>2008</v>
      </c>
      <c r="D183" s="27" t="s">
        <v>456</v>
      </c>
      <c r="E183" s="28">
        <v>195.5</v>
      </c>
      <c r="F183" s="29"/>
      <c r="G183" s="30">
        <f>ROUND(E183*F183,2)</f>
        <v>0</v>
      </c>
      <c r="H183" s="29"/>
      <c r="I183" s="30">
        <f>ROUND(E183*H183,2)</f>
        <v>0</v>
      </c>
      <c r="J183" s="29"/>
      <c r="K183" s="30">
        <f>ROUND(E183*J183,2)</f>
        <v>0</v>
      </c>
      <c r="L183" s="30">
        <v>21</v>
      </c>
      <c r="M183" s="30">
        <f>G183*(1+L183/100)</f>
        <v>0</v>
      </c>
      <c r="N183" s="30">
        <v>1.4E-3</v>
      </c>
      <c r="O183" s="30">
        <f>ROUND(E183*N183,2)</f>
        <v>0.27</v>
      </c>
      <c r="P183" s="30">
        <v>0</v>
      </c>
      <c r="Q183" s="30">
        <f>ROUND(E183*P183,2)</f>
        <v>0</v>
      </c>
      <c r="R183" s="30" t="s">
        <v>1844</v>
      </c>
      <c r="S183" s="30" t="s">
        <v>329</v>
      </c>
      <c r="T183" s="49" t="s">
        <v>330</v>
      </c>
      <c r="U183" s="35">
        <v>0.77200000000000002</v>
      </c>
      <c r="V183" s="35">
        <f>ROUND(E183*U183,2)</f>
        <v>150.93</v>
      </c>
      <c r="W183" s="35"/>
      <c r="X183" s="49"/>
      <c r="Y183" s="52"/>
      <c r="Z183" s="52"/>
      <c r="AA183" s="52"/>
      <c r="AB183" s="52"/>
      <c r="AC183" s="52"/>
      <c r="AD183" s="52"/>
      <c r="AE183" s="52"/>
      <c r="AF183" s="52"/>
      <c r="AG183" s="52" t="s">
        <v>354</v>
      </c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31"/>
      <c r="B184" s="32"/>
      <c r="C184" s="230" t="s">
        <v>1995</v>
      </c>
      <c r="D184" s="33"/>
      <c r="E184" s="34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52"/>
      <c r="Z184" s="52"/>
      <c r="AA184" s="52"/>
      <c r="AB184" s="52"/>
      <c r="AC184" s="52"/>
      <c r="AD184" s="52"/>
      <c r="AE184" s="52"/>
      <c r="AF184" s="52"/>
      <c r="AG184" s="52" t="s">
        <v>358</v>
      </c>
      <c r="AH184" s="52">
        <v>0</v>
      </c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31"/>
      <c r="B185" s="32"/>
      <c r="C185" s="230" t="s">
        <v>2009</v>
      </c>
      <c r="D185" s="33"/>
      <c r="E185" s="34">
        <v>161.5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52"/>
      <c r="Z185" s="52"/>
      <c r="AA185" s="52"/>
      <c r="AB185" s="52"/>
      <c r="AC185" s="52"/>
      <c r="AD185" s="52"/>
      <c r="AE185" s="52"/>
      <c r="AF185" s="52"/>
      <c r="AG185" s="52" t="s">
        <v>358</v>
      </c>
      <c r="AH185" s="52">
        <v>0</v>
      </c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31"/>
      <c r="B186" s="32"/>
      <c r="C186" s="230" t="s">
        <v>2010</v>
      </c>
      <c r="D186" s="33"/>
      <c r="E186" s="34">
        <v>34</v>
      </c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52"/>
      <c r="Z186" s="52"/>
      <c r="AA186" s="52"/>
      <c r="AB186" s="52"/>
      <c r="AC186" s="52"/>
      <c r="AD186" s="52"/>
      <c r="AE186" s="52"/>
      <c r="AF186" s="52"/>
      <c r="AG186" s="52" t="s">
        <v>358</v>
      </c>
      <c r="AH186" s="52">
        <v>0</v>
      </c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31"/>
      <c r="B187" s="32"/>
      <c r="C187" s="230" t="s">
        <v>2002</v>
      </c>
      <c r="D187" s="33"/>
      <c r="E187" s="34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52"/>
      <c r="Z187" s="52"/>
      <c r="AA187" s="52"/>
      <c r="AB187" s="52"/>
      <c r="AC187" s="52"/>
      <c r="AD187" s="52"/>
      <c r="AE187" s="52"/>
      <c r="AF187" s="52"/>
      <c r="AG187" s="52" t="s">
        <v>358</v>
      </c>
      <c r="AH187" s="52">
        <v>0</v>
      </c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ht="22.5" outlineLevel="1" x14ac:dyDescent="0.2">
      <c r="A188" s="72">
        <v>24</v>
      </c>
      <c r="B188" s="73" t="s">
        <v>2011</v>
      </c>
      <c r="C188" s="74" t="s">
        <v>2012</v>
      </c>
      <c r="D188" s="27" t="s">
        <v>456</v>
      </c>
      <c r="E188" s="28">
        <v>52.5</v>
      </c>
      <c r="F188" s="29"/>
      <c r="G188" s="30">
        <f>ROUND(E188*F188,2)</f>
        <v>0</v>
      </c>
      <c r="H188" s="29"/>
      <c r="I188" s="30">
        <f>ROUND(E188*H188,2)</f>
        <v>0</v>
      </c>
      <c r="J188" s="29"/>
      <c r="K188" s="30">
        <f>ROUND(E188*J188,2)</f>
        <v>0</v>
      </c>
      <c r="L188" s="30">
        <v>21</v>
      </c>
      <c r="M188" s="30">
        <f>G188*(1+L188/100)</f>
        <v>0</v>
      </c>
      <c r="N188" s="30">
        <v>1.7899999999999999E-3</v>
      </c>
      <c r="O188" s="30">
        <f>ROUND(E188*N188,2)</f>
        <v>0.09</v>
      </c>
      <c r="P188" s="30">
        <v>0</v>
      </c>
      <c r="Q188" s="30">
        <f>ROUND(E188*P188,2)</f>
        <v>0</v>
      </c>
      <c r="R188" s="30" t="s">
        <v>1844</v>
      </c>
      <c r="S188" s="30" t="s">
        <v>329</v>
      </c>
      <c r="T188" s="49" t="s">
        <v>330</v>
      </c>
      <c r="U188" s="35">
        <v>0.94099999999999995</v>
      </c>
      <c r="V188" s="35">
        <f>ROUND(E188*U188,2)</f>
        <v>49.4</v>
      </c>
      <c r="W188" s="35"/>
      <c r="X188" s="49"/>
      <c r="Y188" s="52"/>
      <c r="Z188" s="52"/>
      <c r="AA188" s="52"/>
      <c r="AB188" s="52"/>
      <c r="AC188" s="52"/>
      <c r="AD188" s="52"/>
      <c r="AE188" s="52"/>
      <c r="AF188" s="52"/>
      <c r="AG188" s="52" t="s">
        <v>354</v>
      </c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</row>
    <row r="189" spans="1:60" outlineLevel="1" x14ac:dyDescent="0.2">
      <c r="A189" s="31"/>
      <c r="B189" s="32"/>
      <c r="C189" s="230" t="s">
        <v>1995</v>
      </c>
      <c r="D189" s="33"/>
      <c r="E189" s="34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52"/>
      <c r="Z189" s="52"/>
      <c r="AA189" s="52"/>
      <c r="AB189" s="52"/>
      <c r="AC189" s="52"/>
      <c r="AD189" s="52"/>
      <c r="AE189" s="52"/>
      <c r="AF189" s="52"/>
      <c r="AG189" s="52" t="s">
        <v>358</v>
      </c>
      <c r="AH189" s="52">
        <v>0</v>
      </c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31"/>
      <c r="B190" s="32"/>
      <c r="C190" s="230" t="s">
        <v>2013</v>
      </c>
      <c r="D190" s="33"/>
      <c r="E190" s="34">
        <v>52.5</v>
      </c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52"/>
      <c r="Z190" s="52"/>
      <c r="AA190" s="52"/>
      <c r="AB190" s="52"/>
      <c r="AC190" s="52"/>
      <c r="AD190" s="52"/>
      <c r="AE190" s="52"/>
      <c r="AF190" s="52"/>
      <c r="AG190" s="52" t="s">
        <v>358</v>
      </c>
      <c r="AH190" s="52">
        <v>0</v>
      </c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outlineLevel="1" x14ac:dyDescent="0.2">
      <c r="A191" s="31"/>
      <c r="B191" s="32"/>
      <c r="C191" s="230" t="s">
        <v>2002</v>
      </c>
      <c r="D191" s="33"/>
      <c r="E191" s="34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52"/>
      <c r="Z191" s="52"/>
      <c r="AA191" s="52"/>
      <c r="AB191" s="52"/>
      <c r="AC191" s="52"/>
      <c r="AD191" s="52"/>
      <c r="AE191" s="52"/>
      <c r="AF191" s="52"/>
      <c r="AG191" s="52" t="s">
        <v>358</v>
      </c>
      <c r="AH191" s="52">
        <v>0</v>
      </c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</row>
    <row r="192" spans="1:60" ht="22.5" outlineLevel="1" x14ac:dyDescent="0.2">
      <c r="A192" s="72">
        <v>25</v>
      </c>
      <c r="B192" s="73" t="s">
        <v>2014</v>
      </c>
      <c r="C192" s="74" t="s">
        <v>2015</v>
      </c>
      <c r="D192" s="27" t="s">
        <v>456</v>
      </c>
      <c r="E192" s="28">
        <v>273</v>
      </c>
      <c r="F192" s="29"/>
      <c r="G192" s="30">
        <f>ROUND(E192*F192,2)</f>
        <v>0</v>
      </c>
      <c r="H192" s="29"/>
      <c r="I192" s="30">
        <f>ROUND(E192*H192,2)</f>
        <v>0</v>
      </c>
      <c r="J192" s="29"/>
      <c r="K192" s="30">
        <f>ROUND(E192*J192,2)</f>
        <v>0</v>
      </c>
      <c r="L192" s="30">
        <v>21</v>
      </c>
      <c r="M192" s="30">
        <f>G192*(1+L192/100)</f>
        <v>0</v>
      </c>
      <c r="N192" s="30">
        <v>3.49E-3</v>
      </c>
      <c r="O192" s="30">
        <f>ROUND(E192*N192,2)</f>
        <v>0.95</v>
      </c>
      <c r="P192" s="30">
        <v>0</v>
      </c>
      <c r="Q192" s="30">
        <f>ROUND(E192*P192,2)</f>
        <v>0</v>
      </c>
      <c r="R192" s="30" t="s">
        <v>1844</v>
      </c>
      <c r="S192" s="30" t="s">
        <v>329</v>
      </c>
      <c r="T192" s="49" t="s">
        <v>330</v>
      </c>
      <c r="U192" s="35">
        <v>1.33</v>
      </c>
      <c r="V192" s="35">
        <f>ROUND(E192*U192,2)</f>
        <v>363.09</v>
      </c>
      <c r="W192" s="35"/>
      <c r="X192" s="49"/>
      <c r="Y192" s="52"/>
      <c r="Z192" s="52"/>
      <c r="AA192" s="52"/>
      <c r="AB192" s="52"/>
      <c r="AC192" s="52"/>
      <c r="AD192" s="52"/>
      <c r="AE192" s="52"/>
      <c r="AF192" s="52"/>
      <c r="AG192" s="52" t="s">
        <v>354</v>
      </c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</row>
    <row r="193" spans="1:60" outlineLevel="1" x14ac:dyDescent="0.2">
      <c r="A193" s="31"/>
      <c r="B193" s="32"/>
      <c r="C193" s="230" t="s">
        <v>1995</v>
      </c>
      <c r="D193" s="33"/>
      <c r="E193" s="34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52"/>
      <c r="Z193" s="52"/>
      <c r="AA193" s="52"/>
      <c r="AB193" s="52"/>
      <c r="AC193" s="52"/>
      <c r="AD193" s="52"/>
      <c r="AE193" s="52"/>
      <c r="AF193" s="52"/>
      <c r="AG193" s="52" t="s">
        <v>358</v>
      </c>
      <c r="AH193" s="52">
        <v>0</v>
      </c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</row>
    <row r="194" spans="1:60" outlineLevel="1" x14ac:dyDescent="0.2">
      <c r="A194" s="31"/>
      <c r="B194" s="32"/>
      <c r="C194" s="230" t="s">
        <v>2016</v>
      </c>
      <c r="D194" s="33"/>
      <c r="E194" s="34">
        <v>104.5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52"/>
      <c r="Z194" s="52"/>
      <c r="AA194" s="52"/>
      <c r="AB194" s="52"/>
      <c r="AC194" s="52"/>
      <c r="AD194" s="52"/>
      <c r="AE194" s="52"/>
      <c r="AF194" s="52"/>
      <c r="AG194" s="52" t="s">
        <v>358</v>
      </c>
      <c r="AH194" s="52">
        <v>0</v>
      </c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</row>
    <row r="195" spans="1:60" outlineLevel="1" x14ac:dyDescent="0.2">
      <c r="A195" s="31"/>
      <c r="B195" s="32"/>
      <c r="C195" s="230" t="s">
        <v>2017</v>
      </c>
      <c r="D195" s="33"/>
      <c r="E195" s="34">
        <v>93.5</v>
      </c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52"/>
      <c r="Z195" s="52"/>
      <c r="AA195" s="52"/>
      <c r="AB195" s="52"/>
      <c r="AC195" s="52"/>
      <c r="AD195" s="52"/>
      <c r="AE195" s="52"/>
      <c r="AF195" s="52"/>
      <c r="AG195" s="52" t="s">
        <v>358</v>
      </c>
      <c r="AH195" s="52">
        <v>0</v>
      </c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</row>
    <row r="196" spans="1:60" outlineLevel="1" x14ac:dyDescent="0.2">
      <c r="A196" s="31"/>
      <c r="B196" s="32"/>
      <c r="C196" s="230" t="s">
        <v>2018</v>
      </c>
      <c r="D196" s="33"/>
      <c r="E196" s="34">
        <v>75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52"/>
      <c r="Z196" s="52"/>
      <c r="AA196" s="52"/>
      <c r="AB196" s="52"/>
      <c r="AC196" s="52"/>
      <c r="AD196" s="52"/>
      <c r="AE196" s="52"/>
      <c r="AF196" s="52"/>
      <c r="AG196" s="52" t="s">
        <v>358</v>
      </c>
      <c r="AH196" s="52">
        <v>0</v>
      </c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</row>
    <row r="197" spans="1:60" outlineLevel="1" x14ac:dyDescent="0.2">
      <c r="A197" s="31"/>
      <c r="B197" s="32"/>
      <c r="C197" s="230" t="s">
        <v>2002</v>
      </c>
      <c r="D197" s="33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52"/>
      <c r="Z197" s="52"/>
      <c r="AA197" s="52"/>
      <c r="AB197" s="52"/>
      <c r="AC197" s="52"/>
      <c r="AD197" s="52"/>
      <c r="AE197" s="52"/>
      <c r="AF197" s="52"/>
      <c r="AG197" s="52" t="s">
        <v>358</v>
      </c>
      <c r="AH197" s="52">
        <v>0</v>
      </c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</row>
    <row r="198" spans="1:60" x14ac:dyDescent="0.2">
      <c r="A198" s="18" t="s">
        <v>324</v>
      </c>
      <c r="B198" s="19" t="s">
        <v>101</v>
      </c>
      <c r="C198" s="20" t="s">
        <v>102</v>
      </c>
      <c r="D198" s="21"/>
      <c r="E198" s="22"/>
      <c r="F198" s="23"/>
      <c r="G198" s="23">
        <f>SUMIF(AG199:AG284,"&lt;&gt;NOR",G199:G284)</f>
        <v>0</v>
      </c>
      <c r="H198" s="23"/>
      <c r="I198" s="23">
        <f>SUM(I199:I284)</f>
        <v>0</v>
      </c>
      <c r="J198" s="23"/>
      <c r="K198" s="23">
        <f>SUM(K199:K284)</f>
        <v>0</v>
      </c>
      <c r="L198" s="23"/>
      <c r="M198" s="23">
        <f>SUM(M199:M284)</f>
        <v>0</v>
      </c>
      <c r="N198" s="23"/>
      <c r="O198" s="23">
        <f>SUM(O199:O284)</f>
        <v>140.98000000000002</v>
      </c>
      <c r="P198" s="23"/>
      <c r="Q198" s="23">
        <f>SUM(Q199:Q284)</f>
        <v>0</v>
      </c>
      <c r="R198" s="23"/>
      <c r="S198" s="23"/>
      <c r="T198" s="46"/>
      <c r="U198" s="47"/>
      <c r="V198" s="47">
        <f>SUM(V199:V284)</f>
        <v>818.01</v>
      </c>
      <c r="W198" s="47"/>
      <c r="X198" s="46"/>
      <c r="AG198" t="s">
        <v>325</v>
      </c>
    </row>
    <row r="199" spans="1:60" outlineLevel="1" x14ac:dyDescent="0.2">
      <c r="A199" s="72">
        <v>26</v>
      </c>
      <c r="B199" s="73" t="s">
        <v>2019</v>
      </c>
      <c r="C199" s="74" t="s">
        <v>2020</v>
      </c>
      <c r="D199" s="27" t="s">
        <v>352</v>
      </c>
      <c r="E199" s="28">
        <v>16.256250000000001</v>
      </c>
      <c r="F199" s="29"/>
      <c r="G199" s="30">
        <f>ROUND(E199*F199,2)</f>
        <v>0</v>
      </c>
      <c r="H199" s="29"/>
      <c r="I199" s="30">
        <f>ROUND(E199*H199,2)</f>
        <v>0</v>
      </c>
      <c r="J199" s="29"/>
      <c r="K199" s="30">
        <f>ROUND(E199*J199,2)</f>
        <v>0</v>
      </c>
      <c r="L199" s="30">
        <v>21</v>
      </c>
      <c r="M199" s="30">
        <f>G199*(1+L199/100)</f>
        <v>0</v>
      </c>
      <c r="N199" s="30">
        <v>2.5276700000000001</v>
      </c>
      <c r="O199" s="30">
        <f>ROUND(E199*N199,2)</f>
        <v>41.09</v>
      </c>
      <c r="P199" s="30">
        <v>0</v>
      </c>
      <c r="Q199" s="30">
        <f>ROUND(E199*P199,2)</f>
        <v>0</v>
      </c>
      <c r="R199" s="30" t="s">
        <v>386</v>
      </c>
      <c r="S199" s="30" t="s">
        <v>329</v>
      </c>
      <c r="T199" s="49" t="s">
        <v>330</v>
      </c>
      <c r="U199" s="35">
        <v>1.093</v>
      </c>
      <c r="V199" s="35">
        <f>ROUND(E199*U199,2)</f>
        <v>17.77</v>
      </c>
      <c r="W199" s="35"/>
      <c r="X199" s="49"/>
      <c r="Y199" s="52"/>
      <c r="Z199" s="52"/>
      <c r="AA199" s="52"/>
      <c r="AB199" s="52"/>
      <c r="AC199" s="52"/>
      <c r="AD199" s="52"/>
      <c r="AE199" s="52"/>
      <c r="AF199" s="52"/>
      <c r="AG199" s="52" t="s">
        <v>354</v>
      </c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</row>
    <row r="200" spans="1:60" ht="22.5" outlineLevel="1" x14ac:dyDescent="0.2">
      <c r="A200" s="31"/>
      <c r="B200" s="32"/>
      <c r="C200" s="288" t="s">
        <v>2021</v>
      </c>
      <c r="D200" s="289"/>
      <c r="E200" s="289"/>
      <c r="F200" s="289"/>
      <c r="G200" s="289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52"/>
      <c r="Z200" s="52"/>
      <c r="AA200" s="52"/>
      <c r="AB200" s="52"/>
      <c r="AC200" s="52"/>
      <c r="AD200" s="52"/>
      <c r="AE200" s="52"/>
      <c r="AF200" s="52"/>
      <c r="AG200" s="52" t="s">
        <v>356</v>
      </c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9" t="str">
        <f>C200</f>
        <v>nosných, výplňových, obkladových, půdních, štítových, poprsních apod. (bez výztuže), s pomocným lešením o výšce podlahy do 1900 mm a pro zatížení 1,5 kPa,</v>
      </c>
      <c r="BB200" s="52"/>
      <c r="BC200" s="52"/>
      <c r="BD200" s="52"/>
      <c r="BE200" s="52"/>
      <c r="BF200" s="52"/>
      <c r="BG200" s="52"/>
      <c r="BH200" s="52"/>
    </row>
    <row r="201" spans="1:60" outlineLevel="1" x14ac:dyDescent="0.2">
      <c r="A201" s="31"/>
      <c r="B201" s="32"/>
      <c r="C201" s="230" t="s">
        <v>1881</v>
      </c>
      <c r="D201" s="33"/>
      <c r="E201" s="34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52"/>
      <c r="Z201" s="52"/>
      <c r="AA201" s="52"/>
      <c r="AB201" s="52"/>
      <c r="AC201" s="52"/>
      <c r="AD201" s="52"/>
      <c r="AE201" s="52"/>
      <c r="AF201" s="52"/>
      <c r="AG201" s="52" t="s">
        <v>358</v>
      </c>
      <c r="AH201" s="52">
        <v>0</v>
      </c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</row>
    <row r="202" spans="1:60" outlineLevel="1" x14ac:dyDescent="0.2">
      <c r="A202" s="31"/>
      <c r="B202" s="32"/>
      <c r="C202" s="230" t="s">
        <v>2022</v>
      </c>
      <c r="D202" s="33"/>
      <c r="E202" s="34">
        <v>16.256250000000001</v>
      </c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52"/>
      <c r="Z202" s="52"/>
      <c r="AA202" s="52"/>
      <c r="AB202" s="52"/>
      <c r="AC202" s="52"/>
      <c r="AD202" s="52"/>
      <c r="AE202" s="52"/>
      <c r="AF202" s="52"/>
      <c r="AG202" s="52" t="s">
        <v>358</v>
      </c>
      <c r="AH202" s="52">
        <v>0</v>
      </c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</row>
    <row r="203" spans="1:60" ht="22.5" outlineLevel="1" x14ac:dyDescent="0.2">
      <c r="A203" s="72">
        <v>27</v>
      </c>
      <c r="B203" s="73" t="s">
        <v>2023</v>
      </c>
      <c r="C203" s="74" t="s">
        <v>2024</v>
      </c>
      <c r="D203" s="27" t="s">
        <v>380</v>
      </c>
      <c r="E203" s="28">
        <v>142.4</v>
      </c>
      <c r="F203" s="29"/>
      <c r="G203" s="30">
        <f>ROUND(E203*F203,2)</f>
        <v>0</v>
      </c>
      <c r="H203" s="29"/>
      <c r="I203" s="30">
        <f>ROUND(E203*H203,2)</f>
        <v>0</v>
      </c>
      <c r="J203" s="29"/>
      <c r="K203" s="30">
        <f>ROUND(E203*J203,2)</f>
        <v>0</v>
      </c>
      <c r="L203" s="30">
        <v>21</v>
      </c>
      <c r="M203" s="30">
        <f>G203*(1+L203/100)</f>
        <v>0</v>
      </c>
      <c r="N203" s="30">
        <v>3.9309999999999998E-2</v>
      </c>
      <c r="O203" s="30">
        <f>ROUND(E203*N203,2)</f>
        <v>5.6</v>
      </c>
      <c r="P203" s="30">
        <v>0</v>
      </c>
      <c r="Q203" s="30">
        <f>ROUND(E203*P203,2)</f>
        <v>0</v>
      </c>
      <c r="R203" s="30" t="s">
        <v>386</v>
      </c>
      <c r="S203" s="30" t="s">
        <v>329</v>
      </c>
      <c r="T203" s="49" t="s">
        <v>330</v>
      </c>
      <c r="U203" s="35">
        <v>0.66781000000000001</v>
      </c>
      <c r="V203" s="35">
        <f>ROUND(E203*U203,2)</f>
        <v>95.1</v>
      </c>
      <c r="W203" s="35"/>
      <c r="X203" s="49"/>
      <c r="Y203" s="52"/>
      <c r="Z203" s="52"/>
      <c r="AA203" s="52"/>
      <c r="AB203" s="52"/>
      <c r="AC203" s="52"/>
      <c r="AD203" s="52"/>
      <c r="AE203" s="52"/>
      <c r="AF203" s="52"/>
      <c r="AG203" s="52" t="s">
        <v>354</v>
      </c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</row>
    <row r="204" spans="1:60" ht="22.5" outlineLevel="1" x14ac:dyDescent="0.2">
      <c r="A204" s="31"/>
      <c r="B204" s="32"/>
      <c r="C204" s="288" t="s">
        <v>2025</v>
      </c>
      <c r="D204" s="289"/>
      <c r="E204" s="289"/>
      <c r="F204" s="289"/>
      <c r="G204" s="289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52"/>
      <c r="Z204" s="52"/>
      <c r="AA204" s="52"/>
      <c r="AB204" s="52"/>
      <c r="AC204" s="52"/>
      <c r="AD204" s="52"/>
      <c r="AE204" s="52"/>
      <c r="AF204" s="52"/>
      <c r="AG204" s="52" t="s">
        <v>356</v>
      </c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9" t="str">
        <f>C204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04" s="52"/>
      <c r="BC204" s="52"/>
      <c r="BD204" s="52"/>
      <c r="BE204" s="52"/>
      <c r="BF204" s="52"/>
      <c r="BG204" s="52"/>
      <c r="BH204" s="52"/>
    </row>
    <row r="205" spans="1:60" outlineLevel="1" x14ac:dyDescent="0.2">
      <c r="A205" s="31"/>
      <c r="B205" s="32"/>
      <c r="C205" s="230" t="s">
        <v>1881</v>
      </c>
      <c r="D205" s="33"/>
      <c r="E205" s="34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52"/>
      <c r="Z205" s="52"/>
      <c r="AA205" s="52"/>
      <c r="AB205" s="52"/>
      <c r="AC205" s="52"/>
      <c r="AD205" s="52"/>
      <c r="AE205" s="52"/>
      <c r="AF205" s="52"/>
      <c r="AG205" s="52" t="s">
        <v>358</v>
      </c>
      <c r="AH205" s="52">
        <v>0</v>
      </c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</row>
    <row r="206" spans="1:60" outlineLevel="1" x14ac:dyDescent="0.2">
      <c r="A206" s="31"/>
      <c r="B206" s="32"/>
      <c r="C206" s="230" t="s">
        <v>2026</v>
      </c>
      <c r="D206" s="33"/>
      <c r="E206" s="34">
        <v>142.4</v>
      </c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52"/>
      <c r="Z206" s="52"/>
      <c r="AA206" s="52"/>
      <c r="AB206" s="52"/>
      <c r="AC206" s="52"/>
      <c r="AD206" s="52"/>
      <c r="AE206" s="52"/>
      <c r="AF206" s="52"/>
      <c r="AG206" s="52" t="s">
        <v>358</v>
      </c>
      <c r="AH206" s="52">
        <v>0</v>
      </c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</row>
    <row r="207" spans="1:60" ht="22.5" outlineLevel="1" x14ac:dyDescent="0.2">
      <c r="A207" s="72">
        <v>28</v>
      </c>
      <c r="B207" s="73" t="s">
        <v>2027</v>
      </c>
      <c r="C207" s="74" t="s">
        <v>2028</v>
      </c>
      <c r="D207" s="27" t="s">
        <v>380</v>
      </c>
      <c r="E207" s="28">
        <v>142.4</v>
      </c>
      <c r="F207" s="29"/>
      <c r="G207" s="30">
        <f>ROUND(E207*F207,2)</f>
        <v>0</v>
      </c>
      <c r="H207" s="29"/>
      <c r="I207" s="30">
        <f>ROUND(E207*H207,2)</f>
        <v>0</v>
      </c>
      <c r="J207" s="29"/>
      <c r="K207" s="30">
        <f>ROUND(E207*J207,2)</f>
        <v>0</v>
      </c>
      <c r="L207" s="30">
        <v>21</v>
      </c>
      <c r="M207" s="30">
        <f>G207*(1+L207/100)</f>
        <v>0</v>
      </c>
      <c r="N207" s="30">
        <v>0</v>
      </c>
      <c r="O207" s="30">
        <f>ROUND(E207*N207,2)</f>
        <v>0</v>
      </c>
      <c r="P207" s="30">
        <v>0</v>
      </c>
      <c r="Q207" s="30">
        <f>ROUND(E207*P207,2)</f>
        <v>0</v>
      </c>
      <c r="R207" s="30" t="s">
        <v>386</v>
      </c>
      <c r="S207" s="30" t="s">
        <v>329</v>
      </c>
      <c r="T207" s="49" t="s">
        <v>330</v>
      </c>
      <c r="U207" s="35">
        <v>0.33073999999999998</v>
      </c>
      <c r="V207" s="35">
        <f>ROUND(E207*U207,2)</f>
        <v>47.1</v>
      </c>
      <c r="W207" s="35"/>
      <c r="X207" s="49"/>
      <c r="Y207" s="52"/>
      <c r="Z207" s="52"/>
      <c r="AA207" s="52"/>
      <c r="AB207" s="52"/>
      <c r="AC207" s="52"/>
      <c r="AD207" s="52"/>
      <c r="AE207" s="52"/>
      <c r="AF207" s="52"/>
      <c r="AG207" s="52" t="s">
        <v>354</v>
      </c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</row>
    <row r="208" spans="1:60" ht="22.5" outlineLevel="1" x14ac:dyDescent="0.2">
      <c r="A208" s="31"/>
      <c r="B208" s="32"/>
      <c r="C208" s="288" t="s">
        <v>2025</v>
      </c>
      <c r="D208" s="289"/>
      <c r="E208" s="289"/>
      <c r="F208" s="289"/>
      <c r="G208" s="289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52"/>
      <c r="Z208" s="52"/>
      <c r="AA208" s="52"/>
      <c r="AB208" s="52"/>
      <c r="AC208" s="52"/>
      <c r="AD208" s="52"/>
      <c r="AE208" s="52"/>
      <c r="AF208" s="52"/>
      <c r="AG208" s="52" t="s">
        <v>356</v>
      </c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9" t="str">
        <f>C208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08" s="52"/>
      <c r="BC208" s="52"/>
      <c r="BD208" s="52"/>
      <c r="BE208" s="52"/>
      <c r="BF208" s="52"/>
      <c r="BG208" s="52"/>
      <c r="BH208" s="52"/>
    </row>
    <row r="209" spans="1:60" outlineLevel="1" x14ac:dyDescent="0.2">
      <c r="A209" s="31"/>
      <c r="B209" s="32"/>
      <c r="C209" s="230" t="s">
        <v>2029</v>
      </c>
      <c r="D209" s="33"/>
      <c r="E209" s="34">
        <v>142.4</v>
      </c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52"/>
      <c r="Z209" s="52"/>
      <c r="AA209" s="52"/>
      <c r="AB209" s="52"/>
      <c r="AC209" s="52"/>
      <c r="AD209" s="52"/>
      <c r="AE209" s="52"/>
      <c r="AF209" s="52"/>
      <c r="AG209" s="52" t="s">
        <v>358</v>
      </c>
      <c r="AH209" s="52">
        <v>5</v>
      </c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</row>
    <row r="210" spans="1:60" outlineLevel="1" x14ac:dyDescent="0.2">
      <c r="A210" s="72">
        <v>29</v>
      </c>
      <c r="B210" s="73" t="s">
        <v>417</v>
      </c>
      <c r="C210" s="74" t="s">
        <v>418</v>
      </c>
      <c r="D210" s="27" t="s">
        <v>419</v>
      </c>
      <c r="E210" s="28">
        <v>2.601</v>
      </c>
      <c r="F210" s="29"/>
      <c r="G210" s="30">
        <f>ROUND(E210*F210,2)</f>
        <v>0</v>
      </c>
      <c r="H210" s="29"/>
      <c r="I210" s="30">
        <f>ROUND(E210*H210,2)</f>
        <v>0</v>
      </c>
      <c r="J210" s="29"/>
      <c r="K210" s="30">
        <f>ROUND(E210*J210,2)</f>
        <v>0</v>
      </c>
      <c r="L210" s="30">
        <v>21</v>
      </c>
      <c r="M210" s="30">
        <f>G210*(1+L210/100)</f>
        <v>0</v>
      </c>
      <c r="N210" s="30">
        <v>1.0202899999999999</v>
      </c>
      <c r="O210" s="30">
        <f>ROUND(E210*N210,2)</f>
        <v>2.65</v>
      </c>
      <c r="P210" s="30">
        <v>0</v>
      </c>
      <c r="Q210" s="30">
        <f>ROUND(E210*P210,2)</f>
        <v>0</v>
      </c>
      <c r="R210" s="30" t="s">
        <v>386</v>
      </c>
      <c r="S210" s="30" t="s">
        <v>329</v>
      </c>
      <c r="T210" s="49" t="s">
        <v>330</v>
      </c>
      <c r="U210" s="35">
        <v>25.271000000000001</v>
      </c>
      <c r="V210" s="35">
        <f>ROUND(E210*U210,2)</f>
        <v>65.73</v>
      </c>
      <c r="W210" s="35"/>
      <c r="X210" s="49"/>
      <c r="Y210" s="52"/>
      <c r="Z210" s="52"/>
      <c r="AA210" s="52"/>
      <c r="AB210" s="52"/>
      <c r="AC210" s="52"/>
      <c r="AD210" s="52"/>
      <c r="AE210" s="52"/>
      <c r="AF210" s="52"/>
      <c r="AG210" s="52" t="s">
        <v>354</v>
      </c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</row>
    <row r="211" spans="1:60" outlineLevel="1" x14ac:dyDescent="0.2">
      <c r="A211" s="31"/>
      <c r="B211" s="32"/>
      <c r="C211" s="288" t="s">
        <v>420</v>
      </c>
      <c r="D211" s="289"/>
      <c r="E211" s="289"/>
      <c r="F211" s="289"/>
      <c r="G211" s="289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52"/>
      <c r="Z211" s="52"/>
      <c r="AA211" s="52"/>
      <c r="AB211" s="52"/>
      <c r="AC211" s="52"/>
      <c r="AD211" s="52"/>
      <c r="AE211" s="52"/>
      <c r="AF211" s="52"/>
      <c r="AG211" s="52" t="s">
        <v>356</v>
      </c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</row>
    <row r="212" spans="1:60" outlineLevel="1" x14ac:dyDescent="0.2">
      <c r="A212" s="31"/>
      <c r="B212" s="32"/>
      <c r="C212" s="230" t="s">
        <v>1881</v>
      </c>
      <c r="D212" s="33"/>
      <c r="E212" s="34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52"/>
      <c r="Z212" s="52"/>
      <c r="AA212" s="52"/>
      <c r="AB212" s="52"/>
      <c r="AC212" s="52"/>
      <c r="AD212" s="52"/>
      <c r="AE212" s="52"/>
      <c r="AF212" s="52"/>
      <c r="AG212" s="52" t="s">
        <v>358</v>
      </c>
      <c r="AH212" s="52">
        <v>0</v>
      </c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</row>
    <row r="213" spans="1:60" ht="22.5" outlineLevel="1" x14ac:dyDescent="0.2">
      <c r="A213" s="31"/>
      <c r="B213" s="32"/>
      <c r="C213" s="230" t="s">
        <v>2030</v>
      </c>
      <c r="D213" s="33"/>
      <c r="E213" s="34">
        <v>2.601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52"/>
      <c r="Z213" s="52"/>
      <c r="AA213" s="52"/>
      <c r="AB213" s="52"/>
      <c r="AC213" s="52"/>
      <c r="AD213" s="52"/>
      <c r="AE213" s="52"/>
      <c r="AF213" s="52"/>
      <c r="AG213" s="52" t="s">
        <v>358</v>
      </c>
      <c r="AH213" s="52">
        <v>0</v>
      </c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</row>
    <row r="214" spans="1:60" ht="22.5" outlineLevel="1" x14ac:dyDescent="0.2">
      <c r="A214" s="72">
        <v>30</v>
      </c>
      <c r="B214" s="73" t="s">
        <v>2031</v>
      </c>
      <c r="C214" s="74" t="s">
        <v>2032</v>
      </c>
      <c r="D214" s="27" t="s">
        <v>352</v>
      </c>
      <c r="E214" s="28">
        <v>29.717860000000002</v>
      </c>
      <c r="F214" s="29"/>
      <c r="G214" s="30">
        <f>ROUND(E214*F214,2)</f>
        <v>0</v>
      </c>
      <c r="H214" s="29"/>
      <c r="I214" s="30">
        <f>ROUND(E214*H214,2)</f>
        <v>0</v>
      </c>
      <c r="J214" s="29"/>
      <c r="K214" s="30">
        <f>ROUND(E214*J214,2)</f>
        <v>0</v>
      </c>
      <c r="L214" s="30">
        <v>21</v>
      </c>
      <c r="M214" s="30">
        <f>G214*(1+L214/100)</f>
        <v>0</v>
      </c>
      <c r="N214" s="30">
        <v>2.59138</v>
      </c>
      <c r="O214" s="30">
        <f>ROUND(E214*N214,2)</f>
        <v>77.010000000000005</v>
      </c>
      <c r="P214" s="30">
        <v>0</v>
      </c>
      <c r="Q214" s="30">
        <f>ROUND(E214*P214,2)</f>
        <v>0</v>
      </c>
      <c r="R214" s="30" t="s">
        <v>1939</v>
      </c>
      <c r="S214" s="30" t="s">
        <v>329</v>
      </c>
      <c r="T214" s="49" t="s">
        <v>330</v>
      </c>
      <c r="U214" s="35">
        <v>4.1929999999999996</v>
      </c>
      <c r="V214" s="35">
        <f>ROUND(E214*U214,2)</f>
        <v>124.61</v>
      </c>
      <c r="W214" s="35"/>
      <c r="X214" s="49"/>
      <c r="Y214" s="52"/>
      <c r="Z214" s="52"/>
      <c r="AA214" s="52"/>
      <c r="AB214" s="52"/>
      <c r="AC214" s="52"/>
      <c r="AD214" s="52"/>
      <c r="AE214" s="52"/>
      <c r="AF214" s="52"/>
      <c r="AG214" s="52" t="s">
        <v>354</v>
      </c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</row>
    <row r="215" spans="1:60" ht="22.5" outlineLevel="1" x14ac:dyDescent="0.2">
      <c r="A215" s="31"/>
      <c r="B215" s="32"/>
      <c r="C215" s="288" t="s">
        <v>2033</v>
      </c>
      <c r="D215" s="289"/>
      <c r="E215" s="289"/>
      <c r="F215" s="289"/>
      <c r="G215" s="289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52"/>
      <c r="Z215" s="52"/>
      <c r="AA215" s="52"/>
      <c r="AB215" s="52"/>
      <c r="AC215" s="52"/>
      <c r="AD215" s="52"/>
      <c r="AE215" s="52"/>
      <c r="AF215" s="52"/>
      <c r="AG215" s="52" t="s">
        <v>356</v>
      </c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9" t="str">
        <f>C215</f>
        <v>čistíren odpadních vod (mimo budovy), nádrží, vodojemů, žlabů nebo kanálů, včetně pomocného pracovního lešení o výšce podlahy do 1900 mm a pro zatížení do 1,5 kPa,</v>
      </c>
      <c r="BB215" s="52"/>
      <c r="BC215" s="52"/>
      <c r="BD215" s="52"/>
      <c r="BE215" s="52"/>
      <c r="BF215" s="52"/>
      <c r="BG215" s="52"/>
      <c r="BH215" s="52"/>
    </row>
    <row r="216" spans="1:60" outlineLevel="1" x14ac:dyDescent="0.2">
      <c r="A216" s="31"/>
      <c r="B216" s="32"/>
      <c r="C216" s="230" t="s">
        <v>1881</v>
      </c>
      <c r="D216" s="33"/>
      <c r="E216" s="34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52"/>
      <c r="Z216" s="52"/>
      <c r="AA216" s="52"/>
      <c r="AB216" s="52"/>
      <c r="AC216" s="52"/>
      <c r="AD216" s="52"/>
      <c r="AE216" s="52"/>
      <c r="AF216" s="52"/>
      <c r="AG216" s="52" t="s">
        <v>358</v>
      </c>
      <c r="AH216" s="52">
        <v>0</v>
      </c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</row>
    <row r="217" spans="1:60" outlineLevel="1" x14ac:dyDescent="0.2">
      <c r="A217" s="31"/>
      <c r="B217" s="32"/>
      <c r="C217" s="230" t="s">
        <v>492</v>
      </c>
      <c r="D217" s="33"/>
      <c r="E217" s="34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52"/>
      <c r="Z217" s="52"/>
      <c r="AA217" s="52"/>
      <c r="AB217" s="52"/>
      <c r="AC217" s="52"/>
      <c r="AD217" s="52"/>
      <c r="AE217" s="52"/>
      <c r="AF217" s="52"/>
      <c r="AG217" s="52" t="s">
        <v>358</v>
      </c>
      <c r="AH217" s="52">
        <v>0</v>
      </c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</row>
    <row r="218" spans="1:60" outlineLevel="1" x14ac:dyDescent="0.2">
      <c r="A218" s="31"/>
      <c r="B218" s="32"/>
      <c r="C218" s="230" t="s">
        <v>2034</v>
      </c>
      <c r="D218" s="33"/>
      <c r="E218" s="34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52"/>
      <c r="Z218" s="52"/>
      <c r="AA218" s="52"/>
      <c r="AB218" s="52"/>
      <c r="AC218" s="52"/>
      <c r="AD218" s="52"/>
      <c r="AE218" s="52"/>
      <c r="AF218" s="52"/>
      <c r="AG218" s="52" t="s">
        <v>358</v>
      </c>
      <c r="AH218" s="52">
        <v>0</v>
      </c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</row>
    <row r="219" spans="1:60" outlineLevel="1" x14ac:dyDescent="0.2">
      <c r="A219" s="31"/>
      <c r="B219" s="32"/>
      <c r="C219" s="230" t="s">
        <v>2035</v>
      </c>
      <c r="D219" s="33"/>
      <c r="E219" s="34">
        <v>7.6580000000000004</v>
      </c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52"/>
      <c r="Z219" s="52"/>
      <c r="AA219" s="52"/>
      <c r="AB219" s="52"/>
      <c r="AC219" s="52"/>
      <c r="AD219" s="52"/>
      <c r="AE219" s="52"/>
      <c r="AF219" s="52"/>
      <c r="AG219" s="52" t="s">
        <v>358</v>
      </c>
      <c r="AH219" s="52">
        <v>0</v>
      </c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</row>
    <row r="220" spans="1:60" outlineLevel="1" x14ac:dyDescent="0.2">
      <c r="A220" s="31"/>
      <c r="B220" s="32"/>
      <c r="C220" s="230" t="s">
        <v>2036</v>
      </c>
      <c r="D220" s="33"/>
      <c r="E220" s="34">
        <v>10.885630000000001</v>
      </c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52"/>
      <c r="Z220" s="52"/>
      <c r="AA220" s="52"/>
      <c r="AB220" s="52"/>
      <c r="AC220" s="52"/>
      <c r="AD220" s="52"/>
      <c r="AE220" s="52"/>
      <c r="AF220" s="52"/>
      <c r="AG220" s="52" t="s">
        <v>358</v>
      </c>
      <c r="AH220" s="52">
        <v>0</v>
      </c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</row>
    <row r="221" spans="1:60" outlineLevel="1" x14ac:dyDescent="0.2">
      <c r="A221" s="31"/>
      <c r="B221" s="32"/>
      <c r="C221" s="230" t="s">
        <v>2037</v>
      </c>
      <c r="D221" s="33"/>
      <c r="E221" s="34">
        <v>2.0649999999999999</v>
      </c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52"/>
      <c r="Z221" s="52"/>
      <c r="AA221" s="52"/>
      <c r="AB221" s="52"/>
      <c r="AC221" s="52"/>
      <c r="AD221" s="52"/>
      <c r="AE221" s="52"/>
      <c r="AF221" s="52"/>
      <c r="AG221" s="52" t="s">
        <v>358</v>
      </c>
      <c r="AH221" s="52">
        <v>0</v>
      </c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</row>
    <row r="222" spans="1:60" outlineLevel="1" x14ac:dyDescent="0.2">
      <c r="A222" s="31"/>
      <c r="B222" s="32"/>
      <c r="C222" s="230" t="s">
        <v>492</v>
      </c>
      <c r="D222" s="33"/>
      <c r="E222" s="34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52"/>
      <c r="Z222" s="52"/>
      <c r="AA222" s="52"/>
      <c r="AB222" s="52"/>
      <c r="AC222" s="52"/>
      <c r="AD222" s="52"/>
      <c r="AE222" s="52"/>
      <c r="AF222" s="52"/>
      <c r="AG222" s="52" t="s">
        <v>358</v>
      </c>
      <c r="AH222" s="52">
        <v>0</v>
      </c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</row>
    <row r="223" spans="1:60" outlineLevel="1" x14ac:dyDescent="0.2">
      <c r="A223" s="31"/>
      <c r="B223" s="32"/>
      <c r="C223" s="230" t="s">
        <v>2038</v>
      </c>
      <c r="D223" s="33"/>
      <c r="E223" s="34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52"/>
      <c r="Z223" s="52"/>
      <c r="AA223" s="52"/>
      <c r="AB223" s="52"/>
      <c r="AC223" s="52"/>
      <c r="AD223" s="52"/>
      <c r="AE223" s="52"/>
      <c r="AF223" s="52"/>
      <c r="AG223" s="52" t="s">
        <v>358</v>
      </c>
      <c r="AH223" s="52">
        <v>0</v>
      </c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</row>
    <row r="224" spans="1:60" outlineLevel="1" x14ac:dyDescent="0.2">
      <c r="A224" s="31"/>
      <c r="B224" s="32"/>
      <c r="C224" s="230" t="s">
        <v>2039</v>
      </c>
      <c r="D224" s="33"/>
      <c r="E224" s="34">
        <v>0.71399999999999997</v>
      </c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52"/>
      <c r="Z224" s="52"/>
      <c r="AA224" s="52"/>
      <c r="AB224" s="52"/>
      <c r="AC224" s="52"/>
      <c r="AD224" s="52"/>
      <c r="AE224" s="52"/>
      <c r="AF224" s="52"/>
      <c r="AG224" s="52" t="s">
        <v>358</v>
      </c>
      <c r="AH224" s="52">
        <v>0</v>
      </c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</row>
    <row r="225" spans="1:60" outlineLevel="1" x14ac:dyDescent="0.2">
      <c r="A225" s="31"/>
      <c r="B225" s="32"/>
      <c r="C225" s="230" t="s">
        <v>2040</v>
      </c>
      <c r="D225" s="33"/>
      <c r="E225" s="34">
        <v>1.98</v>
      </c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52"/>
      <c r="Z225" s="52"/>
      <c r="AA225" s="52"/>
      <c r="AB225" s="52"/>
      <c r="AC225" s="52"/>
      <c r="AD225" s="52"/>
      <c r="AE225" s="52"/>
      <c r="AF225" s="52"/>
      <c r="AG225" s="52" t="s">
        <v>358</v>
      </c>
      <c r="AH225" s="52">
        <v>0</v>
      </c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</row>
    <row r="226" spans="1:60" outlineLevel="1" x14ac:dyDescent="0.2">
      <c r="A226" s="31"/>
      <c r="B226" s="32"/>
      <c r="C226" s="230" t="s">
        <v>492</v>
      </c>
      <c r="D226" s="33"/>
      <c r="E226" s="34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52"/>
      <c r="Z226" s="52"/>
      <c r="AA226" s="52"/>
      <c r="AB226" s="52"/>
      <c r="AC226" s="52"/>
      <c r="AD226" s="52"/>
      <c r="AE226" s="52"/>
      <c r="AF226" s="52"/>
      <c r="AG226" s="52" t="s">
        <v>358</v>
      </c>
      <c r="AH226" s="52">
        <v>0</v>
      </c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</row>
    <row r="227" spans="1:60" outlineLevel="1" x14ac:dyDescent="0.2">
      <c r="A227" s="31"/>
      <c r="B227" s="32"/>
      <c r="C227" s="230" t="s">
        <v>2041</v>
      </c>
      <c r="D227" s="33"/>
      <c r="E227" s="34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52"/>
      <c r="Z227" s="52"/>
      <c r="AA227" s="52"/>
      <c r="AB227" s="52"/>
      <c r="AC227" s="52"/>
      <c r="AD227" s="52"/>
      <c r="AE227" s="52"/>
      <c r="AF227" s="52"/>
      <c r="AG227" s="52" t="s">
        <v>358</v>
      </c>
      <c r="AH227" s="52">
        <v>0</v>
      </c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</row>
    <row r="228" spans="1:60" outlineLevel="1" x14ac:dyDescent="0.2">
      <c r="A228" s="31"/>
      <c r="B228" s="32"/>
      <c r="C228" s="230" t="s">
        <v>2042</v>
      </c>
      <c r="D228" s="33"/>
      <c r="E228" s="34">
        <v>0.85</v>
      </c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52"/>
      <c r="Z228" s="52"/>
      <c r="AA228" s="52"/>
      <c r="AB228" s="52"/>
      <c r="AC228" s="52"/>
      <c r="AD228" s="52"/>
      <c r="AE228" s="52"/>
      <c r="AF228" s="52"/>
      <c r="AG228" s="52" t="s">
        <v>358</v>
      </c>
      <c r="AH228" s="52">
        <v>0</v>
      </c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</row>
    <row r="229" spans="1:60" outlineLevel="1" x14ac:dyDescent="0.2">
      <c r="A229" s="31"/>
      <c r="B229" s="32"/>
      <c r="C229" s="230" t="s">
        <v>2043</v>
      </c>
      <c r="D229" s="33"/>
      <c r="E229" s="34">
        <v>1.9675</v>
      </c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52"/>
      <c r="Z229" s="52"/>
      <c r="AA229" s="52"/>
      <c r="AB229" s="52"/>
      <c r="AC229" s="52"/>
      <c r="AD229" s="52"/>
      <c r="AE229" s="52"/>
      <c r="AF229" s="52"/>
      <c r="AG229" s="52" t="s">
        <v>358</v>
      </c>
      <c r="AH229" s="52">
        <v>0</v>
      </c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</row>
    <row r="230" spans="1:60" outlineLevel="1" x14ac:dyDescent="0.2">
      <c r="A230" s="31"/>
      <c r="B230" s="32"/>
      <c r="C230" s="230" t="s">
        <v>492</v>
      </c>
      <c r="D230" s="33"/>
      <c r="E230" s="34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52"/>
      <c r="Z230" s="52"/>
      <c r="AA230" s="52"/>
      <c r="AB230" s="52"/>
      <c r="AC230" s="52"/>
      <c r="AD230" s="52"/>
      <c r="AE230" s="52"/>
      <c r="AF230" s="52"/>
      <c r="AG230" s="52" t="s">
        <v>358</v>
      </c>
      <c r="AH230" s="52">
        <v>0</v>
      </c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</row>
    <row r="231" spans="1:60" outlineLevel="1" x14ac:dyDescent="0.2">
      <c r="A231" s="31"/>
      <c r="B231" s="32"/>
      <c r="C231" s="230" t="s">
        <v>1860</v>
      </c>
      <c r="D231" s="33"/>
      <c r="E231" s="34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52"/>
      <c r="Z231" s="52"/>
      <c r="AA231" s="52"/>
      <c r="AB231" s="52"/>
      <c r="AC231" s="52"/>
      <c r="AD231" s="52"/>
      <c r="AE231" s="52"/>
      <c r="AF231" s="52"/>
      <c r="AG231" s="52" t="s">
        <v>358</v>
      </c>
      <c r="AH231" s="52">
        <v>0</v>
      </c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</row>
    <row r="232" spans="1:60" outlineLevel="1" x14ac:dyDescent="0.2">
      <c r="A232" s="31"/>
      <c r="B232" s="32"/>
      <c r="C232" s="230" t="s">
        <v>2044</v>
      </c>
      <c r="D232" s="33"/>
      <c r="E232" s="34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52"/>
      <c r="Z232" s="52"/>
      <c r="AA232" s="52"/>
      <c r="AB232" s="52"/>
      <c r="AC232" s="52"/>
      <c r="AD232" s="52"/>
      <c r="AE232" s="52"/>
      <c r="AF232" s="52"/>
      <c r="AG232" s="52" t="s">
        <v>358</v>
      </c>
      <c r="AH232" s="52">
        <v>0</v>
      </c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</row>
    <row r="233" spans="1:60" outlineLevel="1" x14ac:dyDescent="0.2">
      <c r="A233" s="31"/>
      <c r="B233" s="32"/>
      <c r="C233" s="230" t="s">
        <v>2045</v>
      </c>
      <c r="D233" s="33"/>
      <c r="E233" s="34">
        <v>1.6037399999999999</v>
      </c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52"/>
      <c r="Z233" s="52"/>
      <c r="AA233" s="52"/>
      <c r="AB233" s="52"/>
      <c r="AC233" s="52"/>
      <c r="AD233" s="52"/>
      <c r="AE233" s="52"/>
      <c r="AF233" s="52"/>
      <c r="AG233" s="52" t="s">
        <v>358</v>
      </c>
      <c r="AH233" s="52">
        <v>0</v>
      </c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</row>
    <row r="234" spans="1:60" outlineLevel="1" x14ac:dyDescent="0.2">
      <c r="A234" s="31"/>
      <c r="B234" s="32"/>
      <c r="C234" s="230" t="s">
        <v>2046</v>
      </c>
      <c r="D234" s="33"/>
      <c r="E234" s="34">
        <v>1.994</v>
      </c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52"/>
      <c r="Z234" s="52"/>
      <c r="AA234" s="52"/>
      <c r="AB234" s="52"/>
      <c r="AC234" s="52"/>
      <c r="AD234" s="52"/>
      <c r="AE234" s="52"/>
      <c r="AF234" s="52"/>
      <c r="AG234" s="52" t="s">
        <v>358</v>
      </c>
      <c r="AH234" s="52">
        <v>0</v>
      </c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</row>
    <row r="235" spans="1:60" ht="22.5" outlineLevel="1" x14ac:dyDescent="0.2">
      <c r="A235" s="72">
        <v>31</v>
      </c>
      <c r="B235" s="73" t="s">
        <v>2047</v>
      </c>
      <c r="C235" s="74" t="s">
        <v>2048</v>
      </c>
      <c r="D235" s="27" t="s">
        <v>380</v>
      </c>
      <c r="E235" s="28">
        <v>158.59899999999999</v>
      </c>
      <c r="F235" s="29"/>
      <c r="G235" s="30">
        <f>ROUND(E235*F235,2)</f>
        <v>0</v>
      </c>
      <c r="H235" s="29"/>
      <c r="I235" s="30">
        <f>ROUND(E235*H235,2)</f>
        <v>0</v>
      </c>
      <c r="J235" s="29"/>
      <c r="K235" s="30">
        <f>ROUND(E235*J235,2)</f>
        <v>0</v>
      </c>
      <c r="L235" s="30">
        <v>21</v>
      </c>
      <c r="M235" s="30">
        <f>G235*(1+L235/100)</f>
        <v>0</v>
      </c>
      <c r="N235" s="30">
        <v>6.5350000000000005E-2</v>
      </c>
      <c r="O235" s="30">
        <f>ROUND(E235*N235,2)</f>
        <v>10.36</v>
      </c>
      <c r="P235" s="30">
        <v>0</v>
      </c>
      <c r="Q235" s="30">
        <f>ROUND(E235*P235,2)</f>
        <v>0</v>
      </c>
      <c r="R235" s="30" t="s">
        <v>1939</v>
      </c>
      <c r="S235" s="30" t="s">
        <v>329</v>
      </c>
      <c r="T235" s="49" t="s">
        <v>330</v>
      </c>
      <c r="U235" s="35">
        <v>1.72</v>
      </c>
      <c r="V235" s="35">
        <f>ROUND(E235*U235,2)</f>
        <v>272.79000000000002</v>
      </c>
      <c r="W235" s="35"/>
      <c r="X235" s="49"/>
      <c r="Y235" s="52"/>
      <c r="Z235" s="52"/>
      <c r="AA235" s="52"/>
      <c r="AB235" s="52"/>
      <c r="AC235" s="52"/>
      <c r="AD235" s="52"/>
      <c r="AE235" s="52"/>
      <c r="AF235" s="52"/>
      <c r="AG235" s="52" t="s">
        <v>354</v>
      </c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</row>
    <row r="236" spans="1:60" outlineLevel="1" x14ac:dyDescent="0.2">
      <c r="A236" s="31"/>
      <c r="B236" s="32"/>
      <c r="C236" s="288" t="s">
        <v>2049</v>
      </c>
      <c r="D236" s="289"/>
      <c r="E236" s="289"/>
      <c r="F236" s="289"/>
      <c r="G236" s="289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52"/>
      <c r="Z236" s="52"/>
      <c r="AA236" s="52"/>
      <c r="AB236" s="52"/>
      <c r="AC236" s="52"/>
      <c r="AD236" s="52"/>
      <c r="AE236" s="52"/>
      <c r="AF236" s="52"/>
      <c r="AG236" s="52" t="s">
        <v>356</v>
      </c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</row>
    <row r="237" spans="1:60" outlineLevel="1" x14ac:dyDescent="0.2">
      <c r="A237" s="31"/>
      <c r="B237" s="32"/>
      <c r="C237" s="290" t="s">
        <v>2050</v>
      </c>
      <c r="D237" s="291"/>
      <c r="E237" s="291"/>
      <c r="F237" s="291"/>
      <c r="G237" s="291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52"/>
      <c r="Z237" s="52"/>
      <c r="AA237" s="52"/>
      <c r="AB237" s="52"/>
      <c r="AC237" s="52"/>
      <c r="AD237" s="52"/>
      <c r="AE237" s="52"/>
      <c r="AF237" s="52"/>
      <c r="AG237" s="52" t="s">
        <v>356</v>
      </c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</row>
    <row r="238" spans="1:60" outlineLevel="1" x14ac:dyDescent="0.2">
      <c r="A238" s="31"/>
      <c r="B238" s="32"/>
      <c r="C238" s="290" t="s">
        <v>2051</v>
      </c>
      <c r="D238" s="291"/>
      <c r="E238" s="291"/>
      <c r="F238" s="291"/>
      <c r="G238" s="291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52"/>
      <c r="Z238" s="52"/>
      <c r="AA238" s="52"/>
      <c r="AB238" s="52"/>
      <c r="AC238" s="52"/>
      <c r="AD238" s="52"/>
      <c r="AE238" s="52"/>
      <c r="AF238" s="52"/>
      <c r="AG238" s="52" t="s">
        <v>356</v>
      </c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</row>
    <row r="239" spans="1:60" outlineLevel="1" x14ac:dyDescent="0.2">
      <c r="A239" s="31"/>
      <c r="B239" s="32"/>
      <c r="C239" s="230" t="s">
        <v>1881</v>
      </c>
      <c r="D239" s="33"/>
      <c r="E239" s="34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52"/>
      <c r="Z239" s="52"/>
      <c r="AA239" s="52"/>
      <c r="AB239" s="52"/>
      <c r="AC239" s="52"/>
      <c r="AD239" s="52"/>
      <c r="AE239" s="52"/>
      <c r="AF239" s="52"/>
      <c r="AG239" s="52" t="s">
        <v>358</v>
      </c>
      <c r="AH239" s="52">
        <v>0</v>
      </c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</row>
    <row r="240" spans="1:60" outlineLevel="1" x14ac:dyDescent="0.2">
      <c r="A240" s="31"/>
      <c r="B240" s="32"/>
      <c r="C240" s="230" t="s">
        <v>492</v>
      </c>
      <c r="D240" s="33"/>
      <c r="E240" s="34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52"/>
      <c r="Z240" s="52"/>
      <c r="AA240" s="52"/>
      <c r="AB240" s="52"/>
      <c r="AC240" s="52"/>
      <c r="AD240" s="52"/>
      <c r="AE240" s="52"/>
      <c r="AF240" s="52"/>
      <c r="AG240" s="52" t="s">
        <v>358</v>
      </c>
      <c r="AH240" s="52">
        <v>0</v>
      </c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</row>
    <row r="241" spans="1:60" outlineLevel="1" x14ac:dyDescent="0.2">
      <c r="A241" s="31"/>
      <c r="B241" s="32"/>
      <c r="C241" s="230" t="s">
        <v>2034</v>
      </c>
      <c r="D241" s="33"/>
      <c r="E241" s="34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52"/>
      <c r="Z241" s="52"/>
      <c r="AA241" s="52"/>
      <c r="AB241" s="52"/>
      <c r="AC241" s="52"/>
      <c r="AD241" s="52"/>
      <c r="AE241" s="52"/>
      <c r="AF241" s="52"/>
      <c r="AG241" s="52" t="s">
        <v>358</v>
      </c>
      <c r="AH241" s="52">
        <v>0</v>
      </c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</row>
    <row r="242" spans="1:60" outlineLevel="1" x14ac:dyDescent="0.2">
      <c r="A242" s="31"/>
      <c r="B242" s="32"/>
      <c r="C242" s="230" t="s">
        <v>2052</v>
      </c>
      <c r="D242" s="33"/>
      <c r="E242" s="34">
        <v>10.92</v>
      </c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52"/>
      <c r="Z242" s="52"/>
      <c r="AA242" s="52"/>
      <c r="AB242" s="52"/>
      <c r="AC242" s="52"/>
      <c r="AD242" s="52"/>
      <c r="AE242" s="52"/>
      <c r="AF242" s="52"/>
      <c r="AG242" s="52" t="s">
        <v>358</v>
      </c>
      <c r="AH242" s="52">
        <v>0</v>
      </c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</row>
    <row r="243" spans="1:60" outlineLevel="1" x14ac:dyDescent="0.2">
      <c r="A243" s="31"/>
      <c r="B243" s="32"/>
      <c r="C243" s="230" t="s">
        <v>2053</v>
      </c>
      <c r="D243" s="33"/>
      <c r="E243" s="34">
        <v>0.72</v>
      </c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52"/>
      <c r="Z243" s="52"/>
      <c r="AA243" s="52"/>
      <c r="AB243" s="52"/>
      <c r="AC243" s="52"/>
      <c r="AD243" s="52"/>
      <c r="AE243" s="52"/>
      <c r="AF243" s="52"/>
      <c r="AG243" s="52" t="s">
        <v>358</v>
      </c>
      <c r="AH243" s="52">
        <v>0</v>
      </c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</row>
    <row r="244" spans="1:60" outlineLevel="1" x14ac:dyDescent="0.2">
      <c r="A244" s="31"/>
      <c r="B244" s="32"/>
      <c r="C244" s="230" t="s">
        <v>2054</v>
      </c>
      <c r="D244" s="33"/>
      <c r="E244" s="34">
        <v>86.034999999999997</v>
      </c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52"/>
      <c r="Z244" s="52"/>
      <c r="AA244" s="52"/>
      <c r="AB244" s="52"/>
      <c r="AC244" s="52"/>
      <c r="AD244" s="52"/>
      <c r="AE244" s="52"/>
      <c r="AF244" s="52"/>
      <c r="AG244" s="52" t="s">
        <v>358</v>
      </c>
      <c r="AH244" s="52">
        <v>0</v>
      </c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</row>
    <row r="245" spans="1:60" outlineLevel="1" x14ac:dyDescent="0.2">
      <c r="A245" s="31"/>
      <c r="B245" s="32"/>
      <c r="C245" s="230" t="s">
        <v>2055</v>
      </c>
      <c r="D245" s="33"/>
      <c r="E245" s="34">
        <v>2.58</v>
      </c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52"/>
      <c r="Z245" s="52"/>
      <c r="AA245" s="52"/>
      <c r="AB245" s="52"/>
      <c r="AC245" s="52"/>
      <c r="AD245" s="52"/>
      <c r="AE245" s="52"/>
      <c r="AF245" s="52"/>
      <c r="AG245" s="52" t="s">
        <v>358</v>
      </c>
      <c r="AH245" s="52">
        <v>0</v>
      </c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</row>
    <row r="246" spans="1:60" outlineLevel="1" x14ac:dyDescent="0.2">
      <c r="A246" s="31"/>
      <c r="B246" s="32"/>
      <c r="C246" s="230" t="s">
        <v>492</v>
      </c>
      <c r="D246" s="33"/>
      <c r="E246" s="34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52"/>
      <c r="Z246" s="52"/>
      <c r="AA246" s="52"/>
      <c r="AB246" s="52"/>
      <c r="AC246" s="52"/>
      <c r="AD246" s="52"/>
      <c r="AE246" s="52"/>
      <c r="AF246" s="52"/>
      <c r="AG246" s="52" t="s">
        <v>358</v>
      </c>
      <c r="AH246" s="52">
        <v>0</v>
      </c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</row>
    <row r="247" spans="1:60" outlineLevel="1" x14ac:dyDescent="0.2">
      <c r="A247" s="31"/>
      <c r="B247" s="32"/>
      <c r="C247" s="230" t="s">
        <v>2038</v>
      </c>
      <c r="D247" s="33"/>
      <c r="E247" s="34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52"/>
      <c r="Z247" s="52"/>
      <c r="AA247" s="52"/>
      <c r="AB247" s="52"/>
      <c r="AC247" s="52"/>
      <c r="AD247" s="52"/>
      <c r="AE247" s="52"/>
      <c r="AF247" s="52"/>
      <c r="AG247" s="52" t="s">
        <v>358</v>
      </c>
      <c r="AH247" s="52">
        <v>0</v>
      </c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</row>
    <row r="248" spans="1:60" outlineLevel="1" x14ac:dyDescent="0.2">
      <c r="A248" s="31"/>
      <c r="B248" s="32"/>
      <c r="C248" s="230" t="s">
        <v>2056</v>
      </c>
      <c r="D248" s="33"/>
      <c r="E248" s="34">
        <v>1.52</v>
      </c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52"/>
      <c r="Z248" s="52"/>
      <c r="AA248" s="52"/>
      <c r="AB248" s="52"/>
      <c r="AC248" s="52"/>
      <c r="AD248" s="52"/>
      <c r="AE248" s="52"/>
      <c r="AF248" s="52"/>
      <c r="AG248" s="52" t="s">
        <v>358</v>
      </c>
      <c r="AH248" s="52">
        <v>0</v>
      </c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</row>
    <row r="249" spans="1:60" outlineLevel="1" x14ac:dyDescent="0.2">
      <c r="A249" s="31"/>
      <c r="B249" s="32"/>
      <c r="C249" s="230" t="s">
        <v>2057</v>
      </c>
      <c r="D249" s="33"/>
      <c r="E249" s="34">
        <v>19.68</v>
      </c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52"/>
      <c r="Z249" s="52"/>
      <c r="AA249" s="52"/>
      <c r="AB249" s="52"/>
      <c r="AC249" s="52"/>
      <c r="AD249" s="52"/>
      <c r="AE249" s="52"/>
      <c r="AF249" s="52"/>
      <c r="AG249" s="52" t="s">
        <v>358</v>
      </c>
      <c r="AH249" s="52">
        <v>0</v>
      </c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</row>
    <row r="250" spans="1:60" outlineLevel="1" x14ac:dyDescent="0.2">
      <c r="A250" s="31"/>
      <c r="B250" s="32"/>
      <c r="C250" s="230" t="s">
        <v>492</v>
      </c>
      <c r="D250" s="33"/>
      <c r="E250" s="34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52"/>
      <c r="Z250" s="52"/>
      <c r="AA250" s="52"/>
      <c r="AB250" s="52"/>
      <c r="AC250" s="52"/>
      <c r="AD250" s="52"/>
      <c r="AE250" s="52"/>
      <c r="AF250" s="52"/>
      <c r="AG250" s="52" t="s">
        <v>358</v>
      </c>
      <c r="AH250" s="52">
        <v>0</v>
      </c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</row>
    <row r="251" spans="1:60" outlineLevel="1" x14ac:dyDescent="0.2">
      <c r="A251" s="31"/>
      <c r="B251" s="32"/>
      <c r="C251" s="230" t="s">
        <v>2041</v>
      </c>
      <c r="D251" s="33"/>
      <c r="E251" s="34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52"/>
      <c r="Z251" s="52"/>
      <c r="AA251" s="52"/>
      <c r="AB251" s="52"/>
      <c r="AC251" s="52"/>
      <c r="AD251" s="52"/>
      <c r="AE251" s="52"/>
      <c r="AF251" s="52"/>
      <c r="AG251" s="52" t="s">
        <v>358</v>
      </c>
      <c r="AH251" s="52">
        <v>0</v>
      </c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</row>
    <row r="252" spans="1:60" outlineLevel="1" x14ac:dyDescent="0.2">
      <c r="A252" s="31"/>
      <c r="B252" s="32"/>
      <c r="C252" s="230" t="s">
        <v>2058</v>
      </c>
      <c r="D252" s="33"/>
      <c r="E252" s="34">
        <v>1.72</v>
      </c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52"/>
      <c r="Z252" s="52"/>
      <c r="AA252" s="52"/>
      <c r="AB252" s="52"/>
      <c r="AC252" s="52"/>
      <c r="AD252" s="52"/>
      <c r="AE252" s="52"/>
      <c r="AF252" s="52"/>
      <c r="AG252" s="52" t="s">
        <v>358</v>
      </c>
      <c r="AH252" s="52">
        <v>0</v>
      </c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</row>
    <row r="253" spans="1:60" outlineLevel="1" x14ac:dyDescent="0.2">
      <c r="A253" s="31"/>
      <c r="B253" s="32"/>
      <c r="C253" s="230" t="s">
        <v>2059</v>
      </c>
      <c r="D253" s="33"/>
      <c r="E253" s="34">
        <v>13.49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52"/>
      <c r="Z253" s="52"/>
      <c r="AA253" s="52"/>
      <c r="AB253" s="52"/>
      <c r="AC253" s="52"/>
      <c r="AD253" s="52"/>
      <c r="AE253" s="52"/>
      <c r="AF253" s="52"/>
      <c r="AG253" s="52" t="s">
        <v>358</v>
      </c>
      <c r="AH253" s="52">
        <v>0</v>
      </c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</row>
    <row r="254" spans="1:60" outlineLevel="1" x14ac:dyDescent="0.2">
      <c r="A254" s="31"/>
      <c r="B254" s="32"/>
      <c r="C254" s="230" t="s">
        <v>492</v>
      </c>
      <c r="D254" s="33"/>
      <c r="E254" s="34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52"/>
      <c r="Z254" s="52"/>
      <c r="AA254" s="52"/>
      <c r="AB254" s="52"/>
      <c r="AC254" s="52"/>
      <c r="AD254" s="52"/>
      <c r="AE254" s="52"/>
      <c r="AF254" s="52"/>
      <c r="AG254" s="52" t="s">
        <v>358</v>
      </c>
      <c r="AH254" s="52">
        <v>0</v>
      </c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</row>
    <row r="255" spans="1:60" outlineLevel="1" x14ac:dyDescent="0.2">
      <c r="A255" s="31"/>
      <c r="B255" s="32"/>
      <c r="C255" s="230" t="s">
        <v>1860</v>
      </c>
      <c r="D255" s="33"/>
      <c r="E255" s="34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52"/>
      <c r="Z255" s="52"/>
      <c r="AA255" s="52"/>
      <c r="AB255" s="52"/>
      <c r="AC255" s="52"/>
      <c r="AD255" s="52"/>
      <c r="AE255" s="52"/>
      <c r="AF255" s="52"/>
      <c r="AG255" s="52" t="s">
        <v>358</v>
      </c>
      <c r="AH255" s="52">
        <v>0</v>
      </c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</row>
    <row r="256" spans="1:60" outlineLevel="1" x14ac:dyDescent="0.2">
      <c r="A256" s="31"/>
      <c r="B256" s="32"/>
      <c r="C256" s="230" t="s">
        <v>2044</v>
      </c>
      <c r="D256" s="33"/>
      <c r="E256" s="34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52"/>
      <c r="Z256" s="52"/>
      <c r="AA256" s="52"/>
      <c r="AB256" s="52"/>
      <c r="AC256" s="52"/>
      <c r="AD256" s="52"/>
      <c r="AE256" s="52"/>
      <c r="AF256" s="52"/>
      <c r="AG256" s="52" t="s">
        <v>358</v>
      </c>
      <c r="AH256" s="52">
        <v>0</v>
      </c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</row>
    <row r="257" spans="1:60" outlineLevel="1" x14ac:dyDescent="0.2">
      <c r="A257" s="31"/>
      <c r="B257" s="32"/>
      <c r="C257" s="230" t="s">
        <v>2060</v>
      </c>
      <c r="D257" s="33"/>
      <c r="E257" s="34">
        <v>1.994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52"/>
      <c r="Z257" s="52"/>
      <c r="AA257" s="52"/>
      <c r="AB257" s="52"/>
      <c r="AC257" s="52"/>
      <c r="AD257" s="52"/>
      <c r="AE257" s="52"/>
      <c r="AF257" s="52"/>
      <c r="AG257" s="52" t="s">
        <v>358</v>
      </c>
      <c r="AH257" s="52">
        <v>0</v>
      </c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</row>
    <row r="258" spans="1:60" outlineLevel="1" x14ac:dyDescent="0.2">
      <c r="A258" s="31"/>
      <c r="B258" s="32"/>
      <c r="C258" s="230" t="s">
        <v>2061</v>
      </c>
      <c r="D258" s="33"/>
      <c r="E258" s="34">
        <v>19.940000000000001</v>
      </c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52"/>
      <c r="Z258" s="52"/>
      <c r="AA258" s="52"/>
      <c r="AB258" s="52"/>
      <c r="AC258" s="52"/>
      <c r="AD258" s="52"/>
      <c r="AE258" s="52"/>
      <c r="AF258" s="52"/>
      <c r="AG258" s="52" t="s">
        <v>358</v>
      </c>
      <c r="AH258" s="52">
        <v>0</v>
      </c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</row>
    <row r="259" spans="1:60" ht="22.5" outlineLevel="1" x14ac:dyDescent="0.2">
      <c r="A259" s="72">
        <v>32</v>
      </c>
      <c r="B259" s="73" t="s">
        <v>2062</v>
      </c>
      <c r="C259" s="74" t="s">
        <v>2063</v>
      </c>
      <c r="D259" s="27" t="s">
        <v>380</v>
      </c>
      <c r="E259" s="28">
        <v>158.59899999999999</v>
      </c>
      <c r="F259" s="29"/>
      <c r="G259" s="30">
        <f>ROUND(E259*F259,2)</f>
        <v>0</v>
      </c>
      <c r="H259" s="29"/>
      <c r="I259" s="30">
        <f>ROUND(E259*H259,2)</f>
        <v>0</v>
      </c>
      <c r="J259" s="29"/>
      <c r="K259" s="30">
        <f>ROUND(E259*J259,2)</f>
        <v>0</v>
      </c>
      <c r="L259" s="30">
        <v>21</v>
      </c>
      <c r="M259" s="30">
        <f>G259*(1+L259/100)</f>
        <v>0</v>
      </c>
      <c r="N259" s="30">
        <v>0</v>
      </c>
      <c r="O259" s="30">
        <f>ROUND(E259*N259,2)</f>
        <v>0</v>
      </c>
      <c r="P259" s="30">
        <v>0</v>
      </c>
      <c r="Q259" s="30">
        <f>ROUND(E259*P259,2)</f>
        <v>0</v>
      </c>
      <c r="R259" s="30" t="s">
        <v>1939</v>
      </c>
      <c r="S259" s="30" t="s">
        <v>329</v>
      </c>
      <c r="T259" s="49" t="s">
        <v>330</v>
      </c>
      <c r="U259" s="35">
        <v>0.65</v>
      </c>
      <c r="V259" s="35">
        <f>ROUND(E259*U259,2)</f>
        <v>103.09</v>
      </c>
      <c r="W259" s="35"/>
      <c r="X259" s="49"/>
      <c r="Y259" s="52"/>
      <c r="Z259" s="52"/>
      <c r="AA259" s="52"/>
      <c r="AB259" s="52"/>
      <c r="AC259" s="52"/>
      <c r="AD259" s="52"/>
      <c r="AE259" s="52"/>
      <c r="AF259" s="52"/>
      <c r="AG259" s="52" t="s">
        <v>354</v>
      </c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</row>
    <row r="260" spans="1:60" outlineLevel="1" x14ac:dyDescent="0.2">
      <c r="A260" s="31"/>
      <c r="B260" s="32"/>
      <c r="C260" s="288" t="s">
        <v>2049</v>
      </c>
      <c r="D260" s="289"/>
      <c r="E260" s="289"/>
      <c r="F260" s="289"/>
      <c r="G260" s="289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52"/>
      <c r="Z260" s="52"/>
      <c r="AA260" s="52"/>
      <c r="AB260" s="52"/>
      <c r="AC260" s="52"/>
      <c r="AD260" s="52"/>
      <c r="AE260" s="52"/>
      <c r="AF260" s="52"/>
      <c r="AG260" s="52" t="s">
        <v>356</v>
      </c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</row>
    <row r="261" spans="1:60" outlineLevel="1" x14ac:dyDescent="0.2">
      <c r="A261" s="31"/>
      <c r="B261" s="32"/>
      <c r="C261" s="290" t="s">
        <v>2050</v>
      </c>
      <c r="D261" s="291"/>
      <c r="E261" s="291"/>
      <c r="F261" s="291"/>
      <c r="G261" s="291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52"/>
      <c r="Z261" s="52"/>
      <c r="AA261" s="52"/>
      <c r="AB261" s="52"/>
      <c r="AC261" s="52"/>
      <c r="AD261" s="52"/>
      <c r="AE261" s="52"/>
      <c r="AF261" s="52"/>
      <c r="AG261" s="52" t="s">
        <v>356</v>
      </c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</row>
    <row r="262" spans="1:60" outlineLevel="1" x14ac:dyDescent="0.2">
      <c r="A262" s="31"/>
      <c r="B262" s="32"/>
      <c r="C262" s="290" t="s">
        <v>2051</v>
      </c>
      <c r="D262" s="291"/>
      <c r="E262" s="291"/>
      <c r="F262" s="291"/>
      <c r="G262" s="291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52"/>
      <c r="Z262" s="52"/>
      <c r="AA262" s="52"/>
      <c r="AB262" s="52"/>
      <c r="AC262" s="52"/>
      <c r="AD262" s="52"/>
      <c r="AE262" s="52"/>
      <c r="AF262" s="52"/>
      <c r="AG262" s="52" t="s">
        <v>356</v>
      </c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</row>
    <row r="263" spans="1:60" outlineLevel="1" x14ac:dyDescent="0.2">
      <c r="A263" s="31"/>
      <c r="B263" s="32"/>
      <c r="C263" s="230" t="s">
        <v>2064</v>
      </c>
      <c r="D263" s="33"/>
      <c r="E263" s="34">
        <v>158.59899999999999</v>
      </c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52"/>
      <c r="Z263" s="52"/>
      <c r="AA263" s="52"/>
      <c r="AB263" s="52"/>
      <c r="AC263" s="52"/>
      <c r="AD263" s="52"/>
      <c r="AE263" s="52"/>
      <c r="AF263" s="52"/>
      <c r="AG263" s="52" t="s">
        <v>358</v>
      </c>
      <c r="AH263" s="52">
        <v>5</v>
      </c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</row>
    <row r="264" spans="1:60" outlineLevel="1" x14ac:dyDescent="0.2">
      <c r="A264" s="72">
        <v>33</v>
      </c>
      <c r="B264" s="73" t="s">
        <v>2065</v>
      </c>
      <c r="C264" s="74" t="s">
        <v>2066</v>
      </c>
      <c r="D264" s="27" t="s">
        <v>419</v>
      </c>
      <c r="E264" s="28">
        <v>4.1604999999999999</v>
      </c>
      <c r="F264" s="29"/>
      <c r="G264" s="30">
        <f>ROUND(E264*F264,2)</f>
        <v>0</v>
      </c>
      <c r="H264" s="29"/>
      <c r="I264" s="30">
        <f>ROUND(E264*H264,2)</f>
        <v>0</v>
      </c>
      <c r="J264" s="29"/>
      <c r="K264" s="30">
        <v>0</v>
      </c>
      <c r="L264" s="30">
        <v>21</v>
      </c>
      <c r="M264" s="30">
        <f>G264*(1+L264/100)</f>
        <v>0</v>
      </c>
      <c r="N264" s="30">
        <v>1.02535</v>
      </c>
      <c r="O264" s="30">
        <f>ROUND(E264*N264,2)</f>
        <v>4.2699999999999996</v>
      </c>
      <c r="P264" s="30">
        <v>0</v>
      </c>
      <c r="Q264" s="30">
        <f>ROUND(E264*P264,2)</f>
        <v>0</v>
      </c>
      <c r="R264" s="30" t="s">
        <v>1939</v>
      </c>
      <c r="S264" s="30" t="s">
        <v>329</v>
      </c>
      <c r="T264" s="49" t="s">
        <v>330</v>
      </c>
      <c r="U264" s="35">
        <v>22.07</v>
      </c>
      <c r="V264" s="35">
        <f>ROUND(E264*U264,2)</f>
        <v>91.82</v>
      </c>
      <c r="W264" s="35"/>
      <c r="X264" s="49"/>
      <c r="Y264" s="52"/>
      <c r="Z264" s="52"/>
      <c r="AA264" s="52"/>
      <c r="AB264" s="52"/>
      <c r="AC264" s="52"/>
      <c r="AD264" s="52"/>
      <c r="AE264" s="52"/>
      <c r="AF264" s="52"/>
      <c r="AG264" s="52" t="s">
        <v>354</v>
      </c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</row>
    <row r="265" spans="1:60" ht="22.5" outlineLevel="1" x14ac:dyDescent="0.2">
      <c r="A265" s="31"/>
      <c r="B265" s="32"/>
      <c r="C265" s="288" t="s">
        <v>2067</v>
      </c>
      <c r="D265" s="289"/>
      <c r="E265" s="289"/>
      <c r="F265" s="289"/>
      <c r="G265" s="289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52"/>
      <c r="Z265" s="52"/>
      <c r="AA265" s="52"/>
      <c r="AB265" s="52"/>
      <c r="AC265" s="52"/>
      <c r="AD265" s="52"/>
      <c r="AE265" s="52"/>
      <c r="AF265" s="52"/>
      <c r="AG265" s="52" t="s">
        <v>356</v>
      </c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9" t="str">
        <f>C265</f>
        <v>čistíren odpadních vod (mimo budovy), nádrží, vodojemů, žlabů nebo kanálů , včetně pomocného pracovního lešení o výšce podlahy do 1900 mm a pro zatížení do 1,5 kPa,</v>
      </c>
      <c r="BB265" s="52"/>
      <c r="BC265" s="52"/>
      <c r="BD265" s="52"/>
      <c r="BE265" s="52"/>
      <c r="BF265" s="52"/>
      <c r="BG265" s="52"/>
      <c r="BH265" s="52"/>
    </row>
    <row r="266" spans="1:60" outlineLevel="1" x14ac:dyDescent="0.2">
      <c r="A266" s="31"/>
      <c r="B266" s="32"/>
      <c r="C266" s="230" t="s">
        <v>1881</v>
      </c>
      <c r="D266" s="33"/>
      <c r="E266" s="34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52"/>
      <c r="Z266" s="52"/>
      <c r="AA266" s="52"/>
      <c r="AB266" s="52"/>
      <c r="AC266" s="52"/>
      <c r="AD266" s="52"/>
      <c r="AE266" s="52"/>
      <c r="AF266" s="52"/>
      <c r="AG266" s="52" t="s">
        <v>358</v>
      </c>
      <c r="AH266" s="52">
        <v>0</v>
      </c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</row>
    <row r="267" spans="1:60" outlineLevel="1" x14ac:dyDescent="0.2">
      <c r="A267" s="31"/>
      <c r="B267" s="32"/>
      <c r="C267" s="230" t="s">
        <v>492</v>
      </c>
      <c r="D267" s="33"/>
      <c r="E267" s="34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52"/>
      <c r="Z267" s="52"/>
      <c r="AA267" s="52"/>
      <c r="AB267" s="52"/>
      <c r="AC267" s="52"/>
      <c r="AD267" s="52"/>
      <c r="AE267" s="52"/>
      <c r="AF267" s="52"/>
      <c r="AG267" s="52" t="s">
        <v>358</v>
      </c>
      <c r="AH267" s="52">
        <v>0</v>
      </c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</row>
    <row r="268" spans="1:60" outlineLevel="1" x14ac:dyDescent="0.2">
      <c r="A268" s="31"/>
      <c r="B268" s="32"/>
      <c r="C268" s="230" t="s">
        <v>2034</v>
      </c>
      <c r="D268" s="33"/>
      <c r="E268" s="34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52"/>
      <c r="Z268" s="52"/>
      <c r="AA268" s="52"/>
      <c r="AB268" s="52"/>
      <c r="AC268" s="52"/>
      <c r="AD268" s="52"/>
      <c r="AE268" s="52"/>
      <c r="AF268" s="52"/>
      <c r="AG268" s="52" t="s">
        <v>358</v>
      </c>
      <c r="AH268" s="52">
        <v>0</v>
      </c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</row>
    <row r="269" spans="1:60" outlineLevel="1" x14ac:dyDescent="0.2">
      <c r="A269" s="31"/>
      <c r="B269" s="32"/>
      <c r="C269" s="230" t="s">
        <v>2068</v>
      </c>
      <c r="D269" s="33"/>
      <c r="E269" s="34">
        <v>1.07212</v>
      </c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52"/>
      <c r="Z269" s="52"/>
      <c r="AA269" s="52"/>
      <c r="AB269" s="52"/>
      <c r="AC269" s="52"/>
      <c r="AD269" s="52"/>
      <c r="AE269" s="52"/>
      <c r="AF269" s="52"/>
      <c r="AG269" s="52" t="s">
        <v>358</v>
      </c>
      <c r="AH269" s="52">
        <v>0</v>
      </c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</row>
    <row r="270" spans="1:60" outlineLevel="1" x14ac:dyDescent="0.2">
      <c r="A270" s="31"/>
      <c r="B270" s="32"/>
      <c r="C270" s="230" t="s">
        <v>2069</v>
      </c>
      <c r="D270" s="33"/>
      <c r="E270" s="34">
        <v>1.52399</v>
      </c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52"/>
      <c r="Z270" s="52"/>
      <c r="AA270" s="52"/>
      <c r="AB270" s="52"/>
      <c r="AC270" s="52"/>
      <c r="AD270" s="52"/>
      <c r="AE270" s="52"/>
      <c r="AF270" s="52"/>
      <c r="AG270" s="52" t="s">
        <v>358</v>
      </c>
      <c r="AH270" s="52">
        <v>0</v>
      </c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</row>
    <row r="271" spans="1:60" outlineLevel="1" x14ac:dyDescent="0.2">
      <c r="A271" s="31"/>
      <c r="B271" s="32"/>
      <c r="C271" s="230" t="s">
        <v>2070</v>
      </c>
      <c r="D271" s="33"/>
      <c r="E271" s="34">
        <v>0.28910000000000002</v>
      </c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52"/>
      <c r="Z271" s="52"/>
      <c r="AA271" s="52"/>
      <c r="AB271" s="52"/>
      <c r="AC271" s="52"/>
      <c r="AD271" s="52"/>
      <c r="AE271" s="52"/>
      <c r="AF271" s="52"/>
      <c r="AG271" s="52" t="s">
        <v>358</v>
      </c>
      <c r="AH271" s="52">
        <v>0</v>
      </c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</row>
    <row r="272" spans="1:60" outlineLevel="1" x14ac:dyDescent="0.2">
      <c r="A272" s="31"/>
      <c r="B272" s="32"/>
      <c r="C272" s="230" t="s">
        <v>492</v>
      </c>
      <c r="D272" s="33"/>
      <c r="E272" s="34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52"/>
      <c r="Z272" s="52"/>
      <c r="AA272" s="52"/>
      <c r="AB272" s="52"/>
      <c r="AC272" s="52"/>
      <c r="AD272" s="52"/>
      <c r="AE272" s="52"/>
      <c r="AF272" s="52"/>
      <c r="AG272" s="52" t="s">
        <v>358</v>
      </c>
      <c r="AH272" s="52">
        <v>0</v>
      </c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</row>
    <row r="273" spans="1:60" outlineLevel="1" x14ac:dyDescent="0.2">
      <c r="A273" s="31"/>
      <c r="B273" s="32"/>
      <c r="C273" s="230" t="s">
        <v>2038</v>
      </c>
      <c r="D273" s="33"/>
      <c r="E273" s="34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52"/>
      <c r="Z273" s="52"/>
      <c r="AA273" s="52"/>
      <c r="AB273" s="52"/>
      <c r="AC273" s="52"/>
      <c r="AD273" s="52"/>
      <c r="AE273" s="52"/>
      <c r="AF273" s="52"/>
      <c r="AG273" s="52" t="s">
        <v>358</v>
      </c>
      <c r="AH273" s="52">
        <v>0</v>
      </c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</row>
    <row r="274" spans="1:60" outlineLevel="1" x14ac:dyDescent="0.2">
      <c r="A274" s="31"/>
      <c r="B274" s="32"/>
      <c r="C274" s="230" t="s">
        <v>2071</v>
      </c>
      <c r="D274" s="33"/>
      <c r="E274" s="34">
        <v>9.9959999999999993E-2</v>
      </c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52"/>
      <c r="Z274" s="52"/>
      <c r="AA274" s="52"/>
      <c r="AB274" s="52"/>
      <c r="AC274" s="52"/>
      <c r="AD274" s="52"/>
      <c r="AE274" s="52"/>
      <c r="AF274" s="52"/>
      <c r="AG274" s="52" t="s">
        <v>358</v>
      </c>
      <c r="AH274" s="52">
        <v>0</v>
      </c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</row>
    <row r="275" spans="1:60" outlineLevel="1" x14ac:dyDescent="0.2">
      <c r="A275" s="31"/>
      <c r="B275" s="32"/>
      <c r="C275" s="230" t="s">
        <v>2072</v>
      </c>
      <c r="D275" s="33"/>
      <c r="E275" s="34">
        <v>0.2772</v>
      </c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52"/>
      <c r="Z275" s="52"/>
      <c r="AA275" s="52"/>
      <c r="AB275" s="52"/>
      <c r="AC275" s="52"/>
      <c r="AD275" s="52"/>
      <c r="AE275" s="52"/>
      <c r="AF275" s="52"/>
      <c r="AG275" s="52" t="s">
        <v>358</v>
      </c>
      <c r="AH275" s="52">
        <v>0</v>
      </c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</row>
    <row r="276" spans="1:60" outlineLevel="1" x14ac:dyDescent="0.2">
      <c r="A276" s="31"/>
      <c r="B276" s="32"/>
      <c r="C276" s="230" t="s">
        <v>492</v>
      </c>
      <c r="D276" s="33"/>
      <c r="E276" s="34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52"/>
      <c r="Z276" s="52"/>
      <c r="AA276" s="52"/>
      <c r="AB276" s="52"/>
      <c r="AC276" s="52"/>
      <c r="AD276" s="52"/>
      <c r="AE276" s="52"/>
      <c r="AF276" s="52"/>
      <c r="AG276" s="52" t="s">
        <v>358</v>
      </c>
      <c r="AH276" s="52">
        <v>0</v>
      </c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</row>
    <row r="277" spans="1:60" outlineLevel="1" x14ac:dyDescent="0.2">
      <c r="A277" s="31"/>
      <c r="B277" s="32"/>
      <c r="C277" s="230" t="s">
        <v>2041</v>
      </c>
      <c r="D277" s="33"/>
      <c r="E277" s="34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52"/>
      <c r="Z277" s="52"/>
      <c r="AA277" s="52"/>
      <c r="AB277" s="52"/>
      <c r="AC277" s="52"/>
      <c r="AD277" s="52"/>
      <c r="AE277" s="52"/>
      <c r="AF277" s="52"/>
      <c r="AG277" s="52" t="s">
        <v>358</v>
      </c>
      <c r="AH277" s="52">
        <v>0</v>
      </c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</row>
    <row r="278" spans="1:60" outlineLevel="1" x14ac:dyDescent="0.2">
      <c r="A278" s="31"/>
      <c r="B278" s="32"/>
      <c r="C278" s="230" t="s">
        <v>2073</v>
      </c>
      <c r="D278" s="33"/>
      <c r="E278" s="34">
        <v>0.11899999999999999</v>
      </c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52"/>
      <c r="Z278" s="52"/>
      <c r="AA278" s="52"/>
      <c r="AB278" s="52"/>
      <c r="AC278" s="52"/>
      <c r="AD278" s="52"/>
      <c r="AE278" s="52"/>
      <c r="AF278" s="52"/>
      <c r="AG278" s="52" t="s">
        <v>358</v>
      </c>
      <c r="AH278" s="52">
        <v>0</v>
      </c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</row>
    <row r="279" spans="1:60" outlineLevel="1" x14ac:dyDescent="0.2">
      <c r="A279" s="31"/>
      <c r="B279" s="32"/>
      <c r="C279" s="230" t="s">
        <v>2074</v>
      </c>
      <c r="D279" s="33"/>
      <c r="E279" s="34">
        <v>0.27544999999999997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52"/>
      <c r="Z279" s="52"/>
      <c r="AA279" s="52"/>
      <c r="AB279" s="52"/>
      <c r="AC279" s="52"/>
      <c r="AD279" s="52"/>
      <c r="AE279" s="52"/>
      <c r="AF279" s="52"/>
      <c r="AG279" s="52" t="s">
        <v>358</v>
      </c>
      <c r="AH279" s="52">
        <v>0</v>
      </c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</row>
    <row r="280" spans="1:60" outlineLevel="1" x14ac:dyDescent="0.2">
      <c r="A280" s="31"/>
      <c r="B280" s="32"/>
      <c r="C280" s="230" t="s">
        <v>492</v>
      </c>
      <c r="D280" s="33"/>
      <c r="E280" s="34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52"/>
      <c r="Z280" s="52"/>
      <c r="AA280" s="52"/>
      <c r="AB280" s="52"/>
      <c r="AC280" s="52"/>
      <c r="AD280" s="52"/>
      <c r="AE280" s="52"/>
      <c r="AF280" s="52"/>
      <c r="AG280" s="52" t="s">
        <v>358</v>
      </c>
      <c r="AH280" s="52">
        <v>0</v>
      </c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</row>
    <row r="281" spans="1:60" outlineLevel="1" x14ac:dyDescent="0.2">
      <c r="A281" s="31"/>
      <c r="B281" s="32"/>
      <c r="C281" s="230" t="s">
        <v>1860</v>
      </c>
      <c r="D281" s="33"/>
      <c r="E281" s="34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52"/>
      <c r="Z281" s="52"/>
      <c r="AA281" s="52"/>
      <c r="AB281" s="52"/>
      <c r="AC281" s="52"/>
      <c r="AD281" s="52"/>
      <c r="AE281" s="52"/>
      <c r="AF281" s="52"/>
      <c r="AG281" s="52" t="s">
        <v>358</v>
      </c>
      <c r="AH281" s="52">
        <v>0</v>
      </c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</row>
    <row r="282" spans="1:60" outlineLevel="1" x14ac:dyDescent="0.2">
      <c r="A282" s="31"/>
      <c r="B282" s="32"/>
      <c r="C282" s="230" t="s">
        <v>2044</v>
      </c>
      <c r="D282" s="33"/>
      <c r="E282" s="34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52"/>
      <c r="Z282" s="52"/>
      <c r="AA282" s="52"/>
      <c r="AB282" s="52"/>
      <c r="AC282" s="52"/>
      <c r="AD282" s="52"/>
      <c r="AE282" s="52"/>
      <c r="AF282" s="52"/>
      <c r="AG282" s="52" t="s">
        <v>358</v>
      </c>
      <c r="AH282" s="52">
        <v>0</v>
      </c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</row>
    <row r="283" spans="1:60" outlineLevel="1" x14ac:dyDescent="0.2">
      <c r="A283" s="31"/>
      <c r="B283" s="32"/>
      <c r="C283" s="230" t="s">
        <v>2075</v>
      </c>
      <c r="D283" s="33"/>
      <c r="E283" s="34">
        <v>0.22452</v>
      </c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52"/>
      <c r="Z283" s="52"/>
      <c r="AA283" s="52"/>
      <c r="AB283" s="52"/>
      <c r="AC283" s="52"/>
      <c r="AD283" s="52"/>
      <c r="AE283" s="52"/>
      <c r="AF283" s="52"/>
      <c r="AG283" s="52" t="s">
        <v>358</v>
      </c>
      <c r="AH283" s="52">
        <v>0</v>
      </c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</row>
    <row r="284" spans="1:60" outlineLevel="1" x14ac:dyDescent="0.2">
      <c r="A284" s="31"/>
      <c r="B284" s="32"/>
      <c r="C284" s="230" t="s">
        <v>2076</v>
      </c>
      <c r="D284" s="33"/>
      <c r="E284" s="34">
        <v>0.27916000000000002</v>
      </c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52"/>
      <c r="Z284" s="52"/>
      <c r="AA284" s="52"/>
      <c r="AB284" s="52"/>
      <c r="AC284" s="52"/>
      <c r="AD284" s="52"/>
      <c r="AE284" s="52"/>
      <c r="AF284" s="52"/>
      <c r="AG284" s="52" t="s">
        <v>358</v>
      </c>
      <c r="AH284" s="52">
        <v>0</v>
      </c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</row>
    <row r="285" spans="1:60" x14ac:dyDescent="0.2">
      <c r="A285" s="18" t="s">
        <v>324</v>
      </c>
      <c r="B285" s="19" t="s">
        <v>103</v>
      </c>
      <c r="C285" s="20" t="s">
        <v>104</v>
      </c>
      <c r="D285" s="21"/>
      <c r="E285" s="22"/>
      <c r="F285" s="23"/>
      <c r="G285" s="23">
        <f>SUMIF(AG286:AG295,"&lt;&gt;NOR",G286:G295)</f>
        <v>0</v>
      </c>
      <c r="H285" s="23"/>
      <c r="I285" s="23">
        <f>SUM(I286:I295)</f>
        <v>0</v>
      </c>
      <c r="J285" s="23"/>
      <c r="K285" s="23">
        <f>SUM(K286:K295)</f>
        <v>0</v>
      </c>
      <c r="L285" s="23"/>
      <c r="M285" s="23">
        <f>SUM(M286:M295)</f>
        <v>0</v>
      </c>
      <c r="N285" s="23"/>
      <c r="O285" s="23">
        <f>SUM(O286:O295)</f>
        <v>244.35</v>
      </c>
      <c r="P285" s="23"/>
      <c r="Q285" s="23">
        <f>SUM(Q286:Q295)</f>
        <v>0</v>
      </c>
      <c r="R285" s="23"/>
      <c r="S285" s="23"/>
      <c r="T285" s="46"/>
      <c r="U285" s="47"/>
      <c r="V285" s="47">
        <f>SUM(V286:V295)</f>
        <v>0</v>
      </c>
      <c r="W285" s="47"/>
      <c r="X285" s="46"/>
      <c r="AG285" t="s">
        <v>325</v>
      </c>
    </row>
    <row r="286" spans="1:60" ht="22.5" outlineLevel="1" x14ac:dyDescent="0.2">
      <c r="A286" s="72">
        <v>34</v>
      </c>
      <c r="B286" s="73" t="s">
        <v>2077</v>
      </c>
      <c r="C286" s="74" t="s">
        <v>2078</v>
      </c>
      <c r="D286" s="27" t="s">
        <v>352</v>
      </c>
      <c r="E286" s="28">
        <v>97.74</v>
      </c>
      <c r="F286" s="29"/>
      <c r="G286" s="30">
        <f>ROUND(E286*F286,2)</f>
        <v>0</v>
      </c>
      <c r="H286" s="29"/>
      <c r="I286" s="30">
        <f>ROUND(E286*H286,2)</f>
        <v>0</v>
      </c>
      <c r="J286" s="29"/>
      <c r="K286" s="30">
        <f>ROUND(E286*J286,2)</f>
        <v>0</v>
      </c>
      <c r="L286" s="30">
        <v>21</v>
      </c>
      <c r="M286" s="30">
        <f>G286*(1+L286/100)</f>
        <v>0</v>
      </c>
      <c r="N286" s="30">
        <v>2.5</v>
      </c>
      <c r="O286" s="30">
        <f>ROUND(E286*N286,2)</f>
        <v>244.35</v>
      </c>
      <c r="P286" s="30">
        <v>0</v>
      </c>
      <c r="Q286" s="30">
        <f>ROUND(E286*P286,2)</f>
        <v>0</v>
      </c>
      <c r="R286" s="30"/>
      <c r="S286" s="30" t="s">
        <v>587</v>
      </c>
      <c r="T286" s="49" t="s">
        <v>330</v>
      </c>
      <c r="U286" s="35">
        <v>0</v>
      </c>
      <c r="V286" s="35">
        <f>ROUND(E286*U286,2)</f>
        <v>0</v>
      </c>
      <c r="W286" s="35"/>
      <c r="X286" s="49"/>
      <c r="Y286" s="52"/>
      <c r="Z286" s="52"/>
      <c r="AA286" s="52"/>
      <c r="AB286" s="52"/>
      <c r="AC286" s="52"/>
      <c r="AD286" s="52"/>
      <c r="AE286" s="52"/>
      <c r="AF286" s="52"/>
      <c r="AG286" s="52" t="s">
        <v>354</v>
      </c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</row>
    <row r="287" spans="1:60" outlineLevel="1" x14ac:dyDescent="0.2">
      <c r="A287" s="31"/>
      <c r="B287" s="32"/>
      <c r="C287" s="230" t="s">
        <v>2079</v>
      </c>
      <c r="D287" s="33"/>
      <c r="E287" s="34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52"/>
      <c r="Z287" s="52"/>
      <c r="AA287" s="52"/>
      <c r="AB287" s="52"/>
      <c r="AC287" s="52"/>
      <c r="AD287" s="52"/>
      <c r="AE287" s="52"/>
      <c r="AF287" s="52"/>
      <c r="AG287" s="52" t="s">
        <v>358</v>
      </c>
      <c r="AH287" s="52">
        <v>0</v>
      </c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</row>
    <row r="288" spans="1:60" outlineLevel="1" x14ac:dyDescent="0.2">
      <c r="A288" s="31"/>
      <c r="B288" s="32"/>
      <c r="C288" s="230" t="s">
        <v>2080</v>
      </c>
      <c r="D288" s="33"/>
      <c r="E288" s="34">
        <v>60.5</v>
      </c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52"/>
      <c r="Z288" s="52"/>
      <c r="AA288" s="52"/>
      <c r="AB288" s="52"/>
      <c r="AC288" s="52"/>
      <c r="AD288" s="52"/>
      <c r="AE288" s="52"/>
      <c r="AF288" s="52"/>
      <c r="AG288" s="52" t="s">
        <v>358</v>
      </c>
      <c r="AH288" s="52">
        <v>0</v>
      </c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</row>
    <row r="289" spans="1:60" outlineLevel="1" x14ac:dyDescent="0.2">
      <c r="A289" s="31"/>
      <c r="B289" s="32"/>
      <c r="C289" s="230" t="s">
        <v>2081</v>
      </c>
      <c r="D289" s="33"/>
      <c r="E289" s="34">
        <v>8.48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52"/>
      <c r="Z289" s="52"/>
      <c r="AA289" s="52"/>
      <c r="AB289" s="52"/>
      <c r="AC289" s="52"/>
      <c r="AD289" s="52"/>
      <c r="AE289" s="52"/>
      <c r="AF289" s="52"/>
      <c r="AG289" s="52" t="s">
        <v>358</v>
      </c>
      <c r="AH289" s="52">
        <v>0</v>
      </c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</row>
    <row r="290" spans="1:60" outlineLevel="1" x14ac:dyDescent="0.2">
      <c r="A290" s="31"/>
      <c r="B290" s="32"/>
      <c r="C290" s="230" t="s">
        <v>2082</v>
      </c>
      <c r="D290" s="33"/>
      <c r="E290" s="34">
        <v>8.6</v>
      </c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52"/>
      <c r="Z290" s="52"/>
      <c r="AA290" s="52"/>
      <c r="AB290" s="52"/>
      <c r="AC290" s="52"/>
      <c r="AD290" s="52"/>
      <c r="AE290" s="52"/>
      <c r="AF290" s="52"/>
      <c r="AG290" s="52" t="s">
        <v>358</v>
      </c>
      <c r="AH290" s="52">
        <v>0</v>
      </c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</row>
    <row r="291" spans="1:60" outlineLevel="1" x14ac:dyDescent="0.2">
      <c r="A291" s="31"/>
      <c r="B291" s="32"/>
      <c r="C291" s="230" t="s">
        <v>2083</v>
      </c>
      <c r="D291" s="33"/>
      <c r="E291" s="34">
        <v>4.38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52"/>
      <c r="Z291" s="52"/>
      <c r="AA291" s="52"/>
      <c r="AB291" s="52"/>
      <c r="AC291" s="52"/>
      <c r="AD291" s="52"/>
      <c r="AE291" s="52"/>
      <c r="AF291" s="52"/>
      <c r="AG291" s="52" t="s">
        <v>358</v>
      </c>
      <c r="AH291" s="52">
        <v>0</v>
      </c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</row>
    <row r="292" spans="1:60" outlineLevel="1" x14ac:dyDescent="0.2">
      <c r="A292" s="31"/>
      <c r="B292" s="32"/>
      <c r="C292" s="230" t="s">
        <v>2084</v>
      </c>
      <c r="D292" s="33"/>
      <c r="E292" s="34">
        <v>3.72</v>
      </c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52"/>
      <c r="Z292" s="52"/>
      <c r="AA292" s="52"/>
      <c r="AB292" s="52"/>
      <c r="AC292" s="52"/>
      <c r="AD292" s="52"/>
      <c r="AE292" s="52"/>
      <c r="AF292" s="52"/>
      <c r="AG292" s="52" t="s">
        <v>358</v>
      </c>
      <c r="AH292" s="52">
        <v>0</v>
      </c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</row>
    <row r="293" spans="1:60" outlineLevel="1" x14ac:dyDescent="0.2">
      <c r="A293" s="31"/>
      <c r="B293" s="32"/>
      <c r="C293" s="230" t="s">
        <v>2085</v>
      </c>
      <c r="D293" s="33"/>
      <c r="E293" s="34">
        <v>4.0999999999999996</v>
      </c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52"/>
      <c r="Z293" s="52"/>
      <c r="AA293" s="52"/>
      <c r="AB293" s="52"/>
      <c r="AC293" s="52"/>
      <c r="AD293" s="52"/>
      <c r="AE293" s="52"/>
      <c r="AF293" s="52"/>
      <c r="AG293" s="52" t="s">
        <v>358</v>
      </c>
      <c r="AH293" s="52">
        <v>0</v>
      </c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</row>
    <row r="294" spans="1:60" outlineLevel="1" x14ac:dyDescent="0.2">
      <c r="A294" s="31"/>
      <c r="B294" s="32"/>
      <c r="C294" s="230" t="s">
        <v>2086</v>
      </c>
      <c r="D294" s="33"/>
      <c r="E294" s="34">
        <v>6.16</v>
      </c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52"/>
      <c r="Z294" s="52"/>
      <c r="AA294" s="52"/>
      <c r="AB294" s="52"/>
      <c r="AC294" s="52"/>
      <c r="AD294" s="52"/>
      <c r="AE294" s="52"/>
      <c r="AF294" s="52"/>
      <c r="AG294" s="52" t="s">
        <v>358</v>
      </c>
      <c r="AH294" s="52">
        <v>0</v>
      </c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</row>
    <row r="295" spans="1:60" outlineLevel="1" x14ac:dyDescent="0.2">
      <c r="A295" s="31"/>
      <c r="B295" s="32"/>
      <c r="C295" s="230" t="s">
        <v>2087</v>
      </c>
      <c r="D295" s="33"/>
      <c r="E295" s="34">
        <v>1.8</v>
      </c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52"/>
      <c r="Z295" s="52"/>
      <c r="AA295" s="52"/>
      <c r="AB295" s="52"/>
      <c r="AC295" s="52"/>
      <c r="AD295" s="52"/>
      <c r="AE295" s="52"/>
      <c r="AF295" s="52"/>
      <c r="AG295" s="52" t="s">
        <v>358</v>
      </c>
      <c r="AH295" s="52">
        <v>0</v>
      </c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</row>
    <row r="296" spans="1:60" x14ac:dyDescent="0.2">
      <c r="A296" s="18" t="s">
        <v>324</v>
      </c>
      <c r="B296" s="19" t="s">
        <v>105</v>
      </c>
      <c r="C296" s="20" t="s">
        <v>106</v>
      </c>
      <c r="D296" s="21"/>
      <c r="E296" s="22"/>
      <c r="F296" s="23"/>
      <c r="G296" s="23">
        <f>SUMIF(AG297:AG347,"&lt;&gt;NOR",G297:G347)</f>
        <v>0</v>
      </c>
      <c r="H296" s="23"/>
      <c r="I296" s="23">
        <f>SUM(I297:I347)</f>
        <v>0</v>
      </c>
      <c r="J296" s="23"/>
      <c r="K296" s="23">
        <f>SUM(K297:K347)</f>
        <v>0</v>
      </c>
      <c r="L296" s="23"/>
      <c r="M296" s="23">
        <f>SUM(M297:M347)</f>
        <v>0</v>
      </c>
      <c r="N296" s="23"/>
      <c r="O296" s="23">
        <f>SUM(O297:O347)</f>
        <v>527.45000000000005</v>
      </c>
      <c r="P296" s="23"/>
      <c r="Q296" s="23">
        <f>SUM(Q297:Q347)</f>
        <v>0</v>
      </c>
      <c r="R296" s="23"/>
      <c r="S296" s="23"/>
      <c r="T296" s="46"/>
      <c r="U296" s="47"/>
      <c r="V296" s="47">
        <f>SUM(V297:V347)</f>
        <v>10.51</v>
      </c>
      <c r="W296" s="47"/>
      <c r="X296" s="46"/>
      <c r="AG296" t="s">
        <v>325</v>
      </c>
    </row>
    <row r="297" spans="1:60" ht="33.75" outlineLevel="1" x14ac:dyDescent="0.2">
      <c r="A297" s="72">
        <v>35</v>
      </c>
      <c r="B297" s="73" t="s">
        <v>2088</v>
      </c>
      <c r="C297" s="74" t="s">
        <v>2089</v>
      </c>
      <c r="D297" s="27" t="s">
        <v>352</v>
      </c>
      <c r="E297" s="28">
        <v>1.2075</v>
      </c>
      <c r="F297" s="29"/>
      <c r="G297" s="30">
        <f>ROUND(E297*F297,2)</f>
        <v>0</v>
      </c>
      <c r="H297" s="29"/>
      <c r="I297" s="30">
        <f>ROUND(E297*H297,2)</f>
        <v>0</v>
      </c>
      <c r="J297" s="29"/>
      <c r="K297" s="30">
        <f>ROUND(E297*J297,2)</f>
        <v>0</v>
      </c>
      <c r="L297" s="30">
        <v>21</v>
      </c>
      <c r="M297" s="30">
        <f>G297*(1+L297/100)</f>
        <v>0</v>
      </c>
      <c r="N297" s="30">
        <v>2.5251399999999999</v>
      </c>
      <c r="O297" s="30">
        <f>ROUND(E297*N297,2)</f>
        <v>3.05</v>
      </c>
      <c r="P297" s="30">
        <v>0</v>
      </c>
      <c r="Q297" s="30">
        <f>ROUND(E297*P297,2)</f>
        <v>0</v>
      </c>
      <c r="R297" s="30" t="s">
        <v>386</v>
      </c>
      <c r="S297" s="30" t="s">
        <v>329</v>
      </c>
      <c r="T297" s="49" t="s">
        <v>330</v>
      </c>
      <c r="U297" s="35">
        <v>0.98699999999999999</v>
      </c>
      <c r="V297" s="35">
        <f>ROUND(E297*U297,2)</f>
        <v>1.19</v>
      </c>
      <c r="W297" s="35"/>
      <c r="X297" s="49"/>
      <c r="Y297" s="52"/>
      <c r="Z297" s="52"/>
      <c r="AA297" s="52"/>
      <c r="AB297" s="52"/>
      <c r="AC297" s="52"/>
      <c r="AD297" s="52"/>
      <c r="AE297" s="52"/>
      <c r="AF297" s="52"/>
      <c r="AG297" s="52" t="s">
        <v>354</v>
      </c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</row>
    <row r="298" spans="1:60" outlineLevel="1" x14ac:dyDescent="0.2">
      <c r="A298" s="31"/>
      <c r="B298" s="32"/>
      <c r="C298" s="230" t="s">
        <v>1881</v>
      </c>
      <c r="D298" s="33"/>
      <c r="E298" s="34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52"/>
      <c r="Z298" s="52"/>
      <c r="AA298" s="52"/>
      <c r="AB298" s="52"/>
      <c r="AC298" s="52"/>
      <c r="AD298" s="52"/>
      <c r="AE298" s="52"/>
      <c r="AF298" s="52"/>
      <c r="AG298" s="52" t="s">
        <v>358</v>
      </c>
      <c r="AH298" s="52">
        <v>0</v>
      </c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</row>
    <row r="299" spans="1:60" outlineLevel="1" x14ac:dyDescent="0.2">
      <c r="A299" s="31"/>
      <c r="B299" s="32"/>
      <c r="C299" s="230" t="s">
        <v>2090</v>
      </c>
      <c r="D299" s="33"/>
      <c r="E299" s="34">
        <v>1.2075</v>
      </c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52"/>
      <c r="Z299" s="52"/>
      <c r="AA299" s="52"/>
      <c r="AB299" s="52"/>
      <c r="AC299" s="52"/>
      <c r="AD299" s="52"/>
      <c r="AE299" s="52"/>
      <c r="AF299" s="52"/>
      <c r="AG299" s="52" t="s">
        <v>358</v>
      </c>
      <c r="AH299" s="52">
        <v>0</v>
      </c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</row>
    <row r="300" spans="1:60" ht="22.5" outlineLevel="1" x14ac:dyDescent="0.2">
      <c r="A300" s="72">
        <v>36</v>
      </c>
      <c r="B300" s="73" t="s">
        <v>2091</v>
      </c>
      <c r="C300" s="74" t="s">
        <v>2092</v>
      </c>
      <c r="D300" s="27" t="s">
        <v>380</v>
      </c>
      <c r="E300" s="28">
        <v>5.08</v>
      </c>
      <c r="F300" s="29"/>
      <c r="G300" s="30">
        <f>ROUND(E300*F300,2)</f>
        <v>0</v>
      </c>
      <c r="H300" s="29"/>
      <c r="I300" s="30">
        <f>ROUND(E300*H300,2)</f>
        <v>0</v>
      </c>
      <c r="J300" s="29"/>
      <c r="K300" s="30">
        <f>ROUND(E300*J300,2)</f>
        <v>0</v>
      </c>
      <c r="L300" s="30">
        <v>21</v>
      </c>
      <c r="M300" s="30">
        <f>G300*(1+L300/100)</f>
        <v>0</v>
      </c>
      <c r="N300" s="30">
        <v>5.0040000000000001E-2</v>
      </c>
      <c r="O300" s="30">
        <f>ROUND(E300*N300,2)</f>
        <v>0.25</v>
      </c>
      <c r="P300" s="30">
        <v>0</v>
      </c>
      <c r="Q300" s="30">
        <f>ROUND(E300*P300,2)</f>
        <v>0</v>
      </c>
      <c r="R300" s="30" t="s">
        <v>386</v>
      </c>
      <c r="S300" s="30" t="s">
        <v>329</v>
      </c>
      <c r="T300" s="49" t="s">
        <v>330</v>
      </c>
      <c r="U300" s="35">
        <v>0.65</v>
      </c>
      <c r="V300" s="35">
        <f>ROUND(E300*U300,2)</f>
        <v>3.3</v>
      </c>
      <c r="W300" s="35"/>
      <c r="X300" s="49"/>
      <c r="Y300" s="52"/>
      <c r="Z300" s="52"/>
      <c r="AA300" s="52"/>
      <c r="AB300" s="52"/>
      <c r="AC300" s="52"/>
      <c r="AD300" s="52"/>
      <c r="AE300" s="52"/>
      <c r="AF300" s="52"/>
      <c r="AG300" s="52" t="s">
        <v>354</v>
      </c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</row>
    <row r="301" spans="1:60" outlineLevel="1" x14ac:dyDescent="0.2">
      <c r="A301" s="31"/>
      <c r="B301" s="32"/>
      <c r="C301" s="288" t="s">
        <v>2093</v>
      </c>
      <c r="D301" s="289"/>
      <c r="E301" s="289"/>
      <c r="F301" s="289"/>
      <c r="G301" s="289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52"/>
      <c r="Z301" s="52"/>
      <c r="AA301" s="52"/>
      <c r="AB301" s="52"/>
      <c r="AC301" s="52"/>
      <c r="AD301" s="52"/>
      <c r="AE301" s="52"/>
      <c r="AF301" s="52"/>
      <c r="AG301" s="52" t="s">
        <v>356</v>
      </c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</row>
    <row r="302" spans="1:60" outlineLevel="1" x14ac:dyDescent="0.2">
      <c r="A302" s="31"/>
      <c r="B302" s="32"/>
      <c r="C302" s="230" t="s">
        <v>1881</v>
      </c>
      <c r="D302" s="33"/>
      <c r="E302" s="34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52"/>
      <c r="Z302" s="52"/>
      <c r="AA302" s="52"/>
      <c r="AB302" s="52"/>
      <c r="AC302" s="52"/>
      <c r="AD302" s="52"/>
      <c r="AE302" s="52"/>
      <c r="AF302" s="52"/>
      <c r="AG302" s="52" t="s">
        <v>358</v>
      </c>
      <c r="AH302" s="52">
        <v>0</v>
      </c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</row>
    <row r="303" spans="1:60" outlineLevel="1" x14ac:dyDescent="0.2">
      <c r="A303" s="31"/>
      <c r="B303" s="32"/>
      <c r="C303" s="230" t="s">
        <v>2094</v>
      </c>
      <c r="D303" s="33"/>
      <c r="E303" s="34">
        <v>5.08</v>
      </c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52"/>
      <c r="Z303" s="52"/>
      <c r="AA303" s="52"/>
      <c r="AB303" s="52"/>
      <c r="AC303" s="52"/>
      <c r="AD303" s="52"/>
      <c r="AE303" s="52"/>
      <c r="AF303" s="52"/>
      <c r="AG303" s="52" t="s">
        <v>358</v>
      </c>
      <c r="AH303" s="52">
        <v>0</v>
      </c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</row>
    <row r="304" spans="1:60" ht="22.5" outlineLevel="1" x14ac:dyDescent="0.2">
      <c r="A304" s="72">
        <v>37</v>
      </c>
      <c r="B304" s="73" t="s">
        <v>2095</v>
      </c>
      <c r="C304" s="74" t="s">
        <v>2096</v>
      </c>
      <c r="D304" s="27" t="s">
        <v>380</v>
      </c>
      <c r="E304" s="28">
        <v>5.08</v>
      </c>
      <c r="F304" s="29"/>
      <c r="G304" s="30">
        <f>ROUND(E304*F304,2)</f>
        <v>0</v>
      </c>
      <c r="H304" s="29"/>
      <c r="I304" s="30">
        <f>ROUND(E304*H304,2)</f>
        <v>0</v>
      </c>
      <c r="J304" s="29"/>
      <c r="K304" s="30">
        <f>ROUND(E304*J304,2)</f>
        <v>0</v>
      </c>
      <c r="L304" s="30">
        <v>21</v>
      </c>
      <c r="M304" s="30">
        <f>G304*(1+L304/100)</f>
        <v>0</v>
      </c>
      <c r="N304" s="30">
        <v>0</v>
      </c>
      <c r="O304" s="30">
        <f>ROUND(E304*N304,2)</f>
        <v>0</v>
      </c>
      <c r="P304" s="30">
        <v>0</v>
      </c>
      <c r="Q304" s="30">
        <f>ROUND(E304*P304,2)</f>
        <v>0</v>
      </c>
      <c r="R304" s="30" t="s">
        <v>386</v>
      </c>
      <c r="S304" s="30" t="s">
        <v>329</v>
      </c>
      <c r="T304" s="49" t="s">
        <v>330</v>
      </c>
      <c r="U304" s="35">
        <v>0.17299999999999999</v>
      </c>
      <c r="V304" s="35">
        <f>ROUND(E304*U304,2)</f>
        <v>0.88</v>
      </c>
      <c r="W304" s="35"/>
      <c r="X304" s="49"/>
      <c r="Y304" s="52"/>
      <c r="Z304" s="52"/>
      <c r="AA304" s="52"/>
      <c r="AB304" s="52"/>
      <c r="AC304" s="52"/>
      <c r="AD304" s="52"/>
      <c r="AE304" s="52"/>
      <c r="AF304" s="52"/>
      <c r="AG304" s="52" t="s">
        <v>354</v>
      </c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</row>
    <row r="305" spans="1:60" outlineLevel="1" x14ac:dyDescent="0.2">
      <c r="A305" s="31"/>
      <c r="B305" s="32"/>
      <c r="C305" s="288" t="s">
        <v>2093</v>
      </c>
      <c r="D305" s="289"/>
      <c r="E305" s="289"/>
      <c r="F305" s="289"/>
      <c r="G305" s="289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52"/>
      <c r="Z305" s="52"/>
      <c r="AA305" s="52"/>
      <c r="AB305" s="52"/>
      <c r="AC305" s="52"/>
      <c r="AD305" s="52"/>
      <c r="AE305" s="52"/>
      <c r="AF305" s="52"/>
      <c r="AG305" s="52" t="s">
        <v>356</v>
      </c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</row>
    <row r="306" spans="1:60" outlineLevel="1" x14ac:dyDescent="0.2">
      <c r="A306" s="31"/>
      <c r="B306" s="32"/>
      <c r="C306" s="230" t="s">
        <v>2097</v>
      </c>
      <c r="D306" s="33"/>
      <c r="E306" s="34">
        <v>5.08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52"/>
      <c r="Z306" s="52"/>
      <c r="AA306" s="52"/>
      <c r="AB306" s="52"/>
      <c r="AC306" s="52"/>
      <c r="AD306" s="52"/>
      <c r="AE306" s="52"/>
      <c r="AF306" s="52"/>
      <c r="AG306" s="52" t="s">
        <v>358</v>
      </c>
      <c r="AH306" s="52">
        <v>5</v>
      </c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</row>
    <row r="307" spans="1:60" outlineLevel="1" x14ac:dyDescent="0.2">
      <c r="A307" s="72">
        <v>38</v>
      </c>
      <c r="B307" s="73" t="s">
        <v>2098</v>
      </c>
      <c r="C307" s="74" t="s">
        <v>2099</v>
      </c>
      <c r="D307" s="27" t="s">
        <v>419</v>
      </c>
      <c r="E307" s="28">
        <v>0.19320000000000001</v>
      </c>
      <c r="F307" s="29"/>
      <c r="G307" s="30">
        <f>ROUND(E307*F307,2)</f>
        <v>0</v>
      </c>
      <c r="H307" s="29"/>
      <c r="I307" s="30">
        <f>ROUND(E307*H307,2)</f>
        <v>0</v>
      </c>
      <c r="J307" s="29"/>
      <c r="K307" s="30">
        <f>ROUND(E307*J307,2)</f>
        <v>0</v>
      </c>
      <c r="L307" s="30">
        <v>21</v>
      </c>
      <c r="M307" s="30">
        <f>G307*(1+L307/100)</f>
        <v>0</v>
      </c>
      <c r="N307" s="30">
        <v>1.02139</v>
      </c>
      <c r="O307" s="30">
        <f>ROUND(E307*N307,2)</f>
        <v>0.2</v>
      </c>
      <c r="P307" s="30">
        <v>0</v>
      </c>
      <c r="Q307" s="30">
        <f>ROUND(E307*P307,2)</f>
        <v>0</v>
      </c>
      <c r="R307" s="30" t="s">
        <v>386</v>
      </c>
      <c r="S307" s="30" t="s">
        <v>329</v>
      </c>
      <c r="T307" s="49" t="s">
        <v>330</v>
      </c>
      <c r="U307" s="35">
        <v>26.616</v>
      </c>
      <c r="V307" s="35">
        <f>ROUND(E307*U307,2)</f>
        <v>5.14</v>
      </c>
      <c r="W307" s="35"/>
      <c r="X307" s="49"/>
      <c r="Y307" s="52"/>
      <c r="Z307" s="52"/>
      <c r="AA307" s="52"/>
      <c r="AB307" s="52"/>
      <c r="AC307" s="52"/>
      <c r="AD307" s="52"/>
      <c r="AE307" s="52"/>
      <c r="AF307" s="52"/>
      <c r="AG307" s="52" t="s">
        <v>354</v>
      </c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</row>
    <row r="308" spans="1:60" ht="33.75" outlineLevel="1" x14ac:dyDescent="0.2">
      <c r="A308" s="31"/>
      <c r="B308" s="32"/>
      <c r="C308" s="288" t="s">
        <v>2100</v>
      </c>
      <c r="D308" s="289"/>
      <c r="E308" s="289"/>
      <c r="F308" s="289"/>
      <c r="G308" s="289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52"/>
      <c r="Z308" s="52"/>
      <c r="AA308" s="52"/>
      <c r="AB308" s="52"/>
      <c r="AC308" s="52"/>
      <c r="AD308" s="52"/>
      <c r="AE308" s="52"/>
      <c r="AF308" s="52"/>
      <c r="AG308" s="52" t="s">
        <v>356</v>
      </c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9" t="str">
        <f>C308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08" s="52"/>
      <c r="BC308" s="52"/>
      <c r="BD308" s="52"/>
      <c r="BE308" s="52"/>
      <c r="BF308" s="52"/>
      <c r="BG308" s="52"/>
      <c r="BH308" s="52"/>
    </row>
    <row r="309" spans="1:60" outlineLevel="1" x14ac:dyDescent="0.2">
      <c r="A309" s="31"/>
      <c r="B309" s="32"/>
      <c r="C309" s="230" t="s">
        <v>1881</v>
      </c>
      <c r="D309" s="33"/>
      <c r="E309" s="34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52"/>
      <c r="Z309" s="52"/>
      <c r="AA309" s="52"/>
      <c r="AB309" s="52"/>
      <c r="AC309" s="52"/>
      <c r="AD309" s="52"/>
      <c r="AE309" s="52"/>
      <c r="AF309" s="52"/>
      <c r="AG309" s="52" t="s">
        <v>358</v>
      </c>
      <c r="AH309" s="52">
        <v>0</v>
      </c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</row>
    <row r="310" spans="1:60" outlineLevel="1" x14ac:dyDescent="0.2">
      <c r="A310" s="31"/>
      <c r="B310" s="32"/>
      <c r="C310" s="230" t="s">
        <v>2101</v>
      </c>
      <c r="D310" s="33"/>
      <c r="E310" s="34">
        <v>0.19320000000000001</v>
      </c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52"/>
      <c r="Z310" s="52"/>
      <c r="AA310" s="52"/>
      <c r="AB310" s="52"/>
      <c r="AC310" s="52"/>
      <c r="AD310" s="52"/>
      <c r="AE310" s="52"/>
      <c r="AF310" s="52"/>
      <c r="AG310" s="52" t="s">
        <v>358</v>
      </c>
      <c r="AH310" s="52">
        <v>0</v>
      </c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</row>
    <row r="311" spans="1:60" ht="22.5" outlineLevel="1" x14ac:dyDescent="0.2">
      <c r="A311" s="72">
        <v>39</v>
      </c>
      <c r="B311" s="73" t="s">
        <v>2102</v>
      </c>
      <c r="C311" s="74" t="s">
        <v>2103</v>
      </c>
      <c r="D311" s="27" t="s">
        <v>352</v>
      </c>
      <c r="E311" s="28">
        <v>65.483999999999995</v>
      </c>
      <c r="F311" s="29"/>
      <c r="G311" s="30">
        <f>ROUND(E311*F311,2)</f>
        <v>0</v>
      </c>
      <c r="H311" s="29"/>
      <c r="I311" s="30">
        <f>ROUND(E311*H311,2)</f>
        <v>0</v>
      </c>
      <c r="J311" s="29"/>
      <c r="K311" s="30">
        <f>ROUND(E311*J311,2)</f>
        <v>0</v>
      </c>
      <c r="L311" s="30">
        <v>21</v>
      </c>
      <c r="M311" s="30">
        <f>G311*(1+L311/100)</f>
        <v>0</v>
      </c>
      <c r="N311" s="30">
        <v>2.5</v>
      </c>
      <c r="O311" s="30">
        <f>ROUND(E311*N311,2)</f>
        <v>163.71</v>
      </c>
      <c r="P311" s="30">
        <v>0</v>
      </c>
      <c r="Q311" s="30">
        <f>ROUND(E311*P311,2)</f>
        <v>0</v>
      </c>
      <c r="R311" s="30"/>
      <c r="S311" s="30" t="s">
        <v>587</v>
      </c>
      <c r="T311" s="49" t="s">
        <v>330</v>
      </c>
      <c r="U311" s="35">
        <v>0</v>
      </c>
      <c r="V311" s="35">
        <f>ROUND(E311*U311,2)</f>
        <v>0</v>
      </c>
      <c r="W311" s="35"/>
      <c r="X311" s="49"/>
      <c r="Y311" s="52"/>
      <c r="Z311" s="52"/>
      <c r="AA311" s="52"/>
      <c r="AB311" s="52"/>
      <c r="AC311" s="52"/>
      <c r="AD311" s="52"/>
      <c r="AE311" s="52"/>
      <c r="AF311" s="52"/>
      <c r="AG311" s="52" t="s">
        <v>354</v>
      </c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</row>
    <row r="312" spans="1:60" outlineLevel="1" x14ac:dyDescent="0.2">
      <c r="A312" s="31"/>
      <c r="B312" s="32"/>
      <c r="C312" s="230" t="s">
        <v>2104</v>
      </c>
      <c r="D312" s="33"/>
      <c r="E312" s="34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52"/>
      <c r="Z312" s="52"/>
      <c r="AA312" s="52"/>
      <c r="AB312" s="52"/>
      <c r="AC312" s="52"/>
      <c r="AD312" s="52"/>
      <c r="AE312" s="52"/>
      <c r="AF312" s="52"/>
      <c r="AG312" s="52" t="s">
        <v>358</v>
      </c>
      <c r="AH312" s="52">
        <v>0</v>
      </c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</row>
    <row r="313" spans="1:60" outlineLevel="1" x14ac:dyDescent="0.2">
      <c r="A313" s="31"/>
      <c r="B313" s="32"/>
      <c r="C313" s="230" t="s">
        <v>2105</v>
      </c>
      <c r="D313" s="33"/>
      <c r="E313" s="34">
        <v>2.84</v>
      </c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52"/>
      <c r="Z313" s="52"/>
      <c r="AA313" s="52"/>
      <c r="AB313" s="52"/>
      <c r="AC313" s="52"/>
      <c r="AD313" s="52"/>
      <c r="AE313" s="52"/>
      <c r="AF313" s="52"/>
      <c r="AG313" s="52" t="s">
        <v>358</v>
      </c>
      <c r="AH313" s="52">
        <v>0</v>
      </c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</row>
    <row r="314" spans="1:60" outlineLevel="1" x14ac:dyDescent="0.2">
      <c r="A314" s="31"/>
      <c r="B314" s="32"/>
      <c r="C314" s="230" t="s">
        <v>2106</v>
      </c>
      <c r="D314" s="33"/>
      <c r="E314" s="34">
        <v>2.88</v>
      </c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52"/>
      <c r="Z314" s="52"/>
      <c r="AA314" s="52"/>
      <c r="AB314" s="52"/>
      <c r="AC314" s="52"/>
      <c r="AD314" s="52"/>
      <c r="AE314" s="52"/>
      <c r="AF314" s="52"/>
      <c r="AG314" s="52" t="s">
        <v>358</v>
      </c>
      <c r="AH314" s="52">
        <v>0</v>
      </c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</row>
    <row r="315" spans="1:60" outlineLevel="1" x14ac:dyDescent="0.2">
      <c r="A315" s="31"/>
      <c r="B315" s="32"/>
      <c r="C315" s="230" t="s">
        <v>2107</v>
      </c>
      <c r="D315" s="33"/>
      <c r="E315" s="34">
        <v>2.8</v>
      </c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52"/>
      <c r="Z315" s="52"/>
      <c r="AA315" s="52"/>
      <c r="AB315" s="52"/>
      <c r="AC315" s="52"/>
      <c r="AD315" s="52"/>
      <c r="AE315" s="52"/>
      <c r="AF315" s="52"/>
      <c r="AG315" s="52" t="s">
        <v>358</v>
      </c>
      <c r="AH315" s="52">
        <v>0</v>
      </c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</row>
    <row r="316" spans="1:60" outlineLevel="1" x14ac:dyDescent="0.2">
      <c r="A316" s="31"/>
      <c r="B316" s="32"/>
      <c r="C316" s="230" t="s">
        <v>2108</v>
      </c>
      <c r="D316" s="33"/>
      <c r="E316" s="34">
        <v>7.5</v>
      </c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52"/>
      <c r="Z316" s="52"/>
      <c r="AA316" s="52"/>
      <c r="AB316" s="52"/>
      <c r="AC316" s="52"/>
      <c r="AD316" s="52"/>
      <c r="AE316" s="52"/>
      <c r="AF316" s="52"/>
      <c r="AG316" s="52" t="s">
        <v>358</v>
      </c>
      <c r="AH316" s="52">
        <v>0</v>
      </c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</row>
    <row r="317" spans="1:60" outlineLevel="1" x14ac:dyDescent="0.2">
      <c r="A317" s="31"/>
      <c r="B317" s="32"/>
      <c r="C317" s="230" t="s">
        <v>2109</v>
      </c>
      <c r="D317" s="33"/>
      <c r="E317" s="34">
        <v>4</v>
      </c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52"/>
      <c r="Z317" s="52"/>
      <c r="AA317" s="52"/>
      <c r="AB317" s="52"/>
      <c r="AC317" s="52"/>
      <c r="AD317" s="52"/>
      <c r="AE317" s="52"/>
      <c r="AF317" s="52"/>
      <c r="AG317" s="52" t="s">
        <v>358</v>
      </c>
      <c r="AH317" s="52">
        <v>0</v>
      </c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</row>
    <row r="318" spans="1:60" outlineLevel="1" x14ac:dyDescent="0.2">
      <c r="A318" s="31"/>
      <c r="B318" s="32"/>
      <c r="C318" s="230" t="s">
        <v>2110</v>
      </c>
      <c r="D318" s="33"/>
      <c r="E318" s="34">
        <v>1.5</v>
      </c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52"/>
      <c r="Z318" s="52"/>
      <c r="AA318" s="52"/>
      <c r="AB318" s="52"/>
      <c r="AC318" s="52"/>
      <c r="AD318" s="52"/>
      <c r="AE318" s="52"/>
      <c r="AF318" s="52"/>
      <c r="AG318" s="52" t="s">
        <v>358</v>
      </c>
      <c r="AH318" s="52">
        <v>0</v>
      </c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</row>
    <row r="319" spans="1:60" outlineLevel="1" x14ac:dyDescent="0.2">
      <c r="A319" s="31"/>
      <c r="B319" s="32"/>
      <c r="C319" s="230" t="s">
        <v>2111</v>
      </c>
      <c r="D319" s="33"/>
      <c r="E319" s="34">
        <v>1.6</v>
      </c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52"/>
      <c r="Z319" s="52"/>
      <c r="AA319" s="52"/>
      <c r="AB319" s="52"/>
      <c r="AC319" s="52"/>
      <c r="AD319" s="52"/>
      <c r="AE319" s="52"/>
      <c r="AF319" s="52"/>
      <c r="AG319" s="52" t="s">
        <v>358</v>
      </c>
      <c r="AH319" s="52">
        <v>0</v>
      </c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</row>
    <row r="320" spans="1:60" outlineLevel="1" x14ac:dyDescent="0.2">
      <c r="A320" s="31"/>
      <c r="B320" s="32"/>
      <c r="C320" s="230" t="s">
        <v>2112</v>
      </c>
      <c r="D320" s="33"/>
      <c r="E320" s="34">
        <v>4.42</v>
      </c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52"/>
      <c r="Z320" s="52"/>
      <c r="AA320" s="52"/>
      <c r="AB320" s="52"/>
      <c r="AC320" s="52"/>
      <c r="AD320" s="52"/>
      <c r="AE320" s="52"/>
      <c r="AF320" s="52"/>
      <c r="AG320" s="52" t="s">
        <v>358</v>
      </c>
      <c r="AH320" s="52">
        <v>0</v>
      </c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</row>
    <row r="321" spans="1:60" outlineLevel="1" x14ac:dyDescent="0.2">
      <c r="A321" s="31"/>
      <c r="B321" s="32"/>
      <c r="C321" s="230" t="s">
        <v>2113</v>
      </c>
      <c r="D321" s="33"/>
      <c r="E321" s="34">
        <v>10.8</v>
      </c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52"/>
      <c r="Z321" s="52"/>
      <c r="AA321" s="52"/>
      <c r="AB321" s="52"/>
      <c r="AC321" s="52"/>
      <c r="AD321" s="52"/>
      <c r="AE321" s="52"/>
      <c r="AF321" s="52"/>
      <c r="AG321" s="52" t="s">
        <v>358</v>
      </c>
      <c r="AH321" s="52">
        <v>0</v>
      </c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</row>
    <row r="322" spans="1:60" outlineLevel="1" x14ac:dyDescent="0.2">
      <c r="A322" s="31"/>
      <c r="B322" s="32"/>
      <c r="C322" s="230" t="s">
        <v>2114</v>
      </c>
      <c r="D322" s="33"/>
      <c r="E322" s="34">
        <v>2.6</v>
      </c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52"/>
      <c r="Z322" s="52"/>
      <c r="AA322" s="52"/>
      <c r="AB322" s="52"/>
      <c r="AC322" s="52"/>
      <c r="AD322" s="52"/>
      <c r="AE322" s="52"/>
      <c r="AF322" s="52"/>
      <c r="AG322" s="52" t="s">
        <v>358</v>
      </c>
      <c r="AH322" s="52">
        <v>0</v>
      </c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</row>
    <row r="323" spans="1:60" outlineLevel="1" x14ac:dyDescent="0.2">
      <c r="A323" s="31"/>
      <c r="B323" s="32"/>
      <c r="C323" s="230" t="s">
        <v>2115</v>
      </c>
      <c r="D323" s="33"/>
      <c r="E323" s="34">
        <v>2.6</v>
      </c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52"/>
      <c r="Z323" s="52"/>
      <c r="AA323" s="52"/>
      <c r="AB323" s="52"/>
      <c r="AC323" s="52"/>
      <c r="AD323" s="52"/>
      <c r="AE323" s="52"/>
      <c r="AF323" s="52"/>
      <c r="AG323" s="52" t="s">
        <v>358</v>
      </c>
      <c r="AH323" s="52">
        <v>0</v>
      </c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</row>
    <row r="324" spans="1:60" outlineLevel="1" x14ac:dyDescent="0.2">
      <c r="A324" s="31"/>
      <c r="B324" s="32"/>
      <c r="C324" s="230" t="s">
        <v>2116</v>
      </c>
      <c r="D324" s="33"/>
      <c r="E324" s="34">
        <v>1.3</v>
      </c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52"/>
      <c r="Z324" s="52"/>
      <c r="AA324" s="52"/>
      <c r="AB324" s="52"/>
      <c r="AC324" s="52"/>
      <c r="AD324" s="52"/>
      <c r="AE324" s="52"/>
      <c r="AF324" s="52"/>
      <c r="AG324" s="52" t="s">
        <v>358</v>
      </c>
      <c r="AH324" s="52">
        <v>0</v>
      </c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</row>
    <row r="325" spans="1:60" outlineLevel="1" x14ac:dyDescent="0.2">
      <c r="A325" s="31"/>
      <c r="B325" s="32"/>
      <c r="C325" s="230" t="s">
        <v>2117</v>
      </c>
      <c r="D325" s="33"/>
      <c r="E325" s="34">
        <v>1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52"/>
      <c r="Z325" s="52"/>
      <c r="AA325" s="52"/>
      <c r="AB325" s="52"/>
      <c r="AC325" s="52"/>
      <c r="AD325" s="52"/>
      <c r="AE325" s="52"/>
      <c r="AF325" s="52"/>
      <c r="AG325" s="52" t="s">
        <v>358</v>
      </c>
      <c r="AH325" s="52">
        <v>0</v>
      </c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</row>
    <row r="326" spans="1:60" outlineLevel="1" x14ac:dyDescent="0.2">
      <c r="A326" s="31"/>
      <c r="B326" s="32"/>
      <c r="C326" s="230" t="s">
        <v>2118</v>
      </c>
      <c r="D326" s="33"/>
      <c r="E326" s="34">
        <v>1</v>
      </c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52"/>
      <c r="Z326" s="52"/>
      <c r="AA326" s="52"/>
      <c r="AB326" s="52"/>
      <c r="AC326" s="52"/>
      <c r="AD326" s="52"/>
      <c r="AE326" s="52"/>
      <c r="AF326" s="52"/>
      <c r="AG326" s="52" t="s">
        <v>358</v>
      </c>
      <c r="AH326" s="52">
        <v>0</v>
      </c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</row>
    <row r="327" spans="1:60" outlineLevel="1" x14ac:dyDescent="0.2">
      <c r="A327" s="31"/>
      <c r="B327" s="32"/>
      <c r="C327" s="230" t="s">
        <v>2119</v>
      </c>
      <c r="D327" s="33"/>
      <c r="E327" s="34">
        <v>0.21</v>
      </c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52"/>
      <c r="Z327" s="52"/>
      <c r="AA327" s="52"/>
      <c r="AB327" s="52"/>
      <c r="AC327" s="52"/>
      <c r="AD327" s="52"/>
      <c r="AE327" s="52"/>
      <c r="AF327" s="52"/>
      <c r="AG327" s="52" t="s">
        <v>358</v>
      </c>
      <c r="AH327" s="52">
        <v>0</v>
      </c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</row>
    <row r="328" spans="1:60" outlineLevel="1" x14ac:dyDescent="0.2">
      <c r="A328" s="31"/>
      <c r="B328" s="32"/>
      <c r="C328" s="230" t="s">
        <v>2120</v>
      </c>
      <c r="D328" s="33"/>
      <c r="E328" s="34">
        <v>0.5</v>
      </c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52"/>
      <c r="Z328" s="52"/>
      <c r="AA328" s="52"/>
      <c r="AB328" s="52"/>
      <c r="AC328" s="52"/>
      <c r="AD328" s="52"/>
      <c r="AE328" s="52"/>
      <c r="AF328" s="52"/>
      <c r="AG328" s="52" t="s">
        <v>358</v>
      </c>
      <c r="AH328" s="52">
        <v>0</v>
      </c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</row>
    <row r="329" spans="1:60" outlineLevel="1" x14ac:dyDescent="0.2">
      <c r="A329" s="31"/>
      <c r="B329" s="32"/>
      <c r="C329" s="230" t="s">
        <v>2121</v>
      </c>
      <c r="D329" s="33"/>
      <c r="E329" s="34">
        <v>1.88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52"/>
      <c r="Z329" s="52"/>
      <c r="AA329" s="52"/>
      <c r="AB329" s="52"/>
      <c r="AC329" s="52"/>
      <c r="AD329" s="52"/>
      <c r="AE329" s="52"/>
      <c r="AF329" s="52"/>
      <c r="AG329" s="52" t="s">
        <v>358</v>
      </c>
      <c r="AH329" s="52">
        <v>0</v>
      </c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</row>
    <row r="330" spans="1:60" outlineLevel="1" x14ac:dyDescent="0.2">
      <c r="A330" s="31"/>
      <c r="B330" s="32"/>
      <c r="C330" s="230" t="s">
        <v>2122</v>
      </c>
      <c r="D330" s="33"/>
      <c r="E330" s="34">
        <v>2</v>
      </c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52"/>
      <c r="Z330" s="52"/>
      <c r="AA330" s="52"/>
      <c r="AB330" s="52"/>
      <c r="AC330" s="52"/>
      <c r="AD330" s="52"/>
      <c r="AE330" s="52"/>
      <c r="AF330" s="52"/>
      <c r="AG330" s="52" t="s">
        <v>358</v>
      </c>
      <c r="AH330" s="52">
        <v>0</v>
      </c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</row>
    <row r="331" spans="1:60" outlineLevel="1" x14ac:dyDescent="0.2">
      <c r="A331" s="31"/>
      <c r="B331" s="32"/>
      <c r="C331" s="230" t="s">
        <v>2123</v>
      </c>
      <c r="D331" s="33"/>
      <c r="E331" s="34">
        <v>2</v>
      </c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52"/>
      <c r="Z331" s="52"/>
      <c r="AA331" s="52"/>
      <c r="AB331" s="52"/>
      <c r="AC331" s="52"/>
      <c r="AD331" s="52"/>
      <c r="AE331" s="52"/>
      <c r="AF331" s="52"/>
      <c r="AG331" s="52" t="s">
        <v>358</v>
      </c>
      <c r="AH331" s="52">
        <v>0</v>
      </c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</row>
    <row r="332" spans="1:60" outlineLevel="1" x14ac:dyDescent="0.2">
      <c r="A332" s="31"/>
      <c r="B332" s="32"/>
      <c r="C332" s="230" t="s">
        <v>2124</v>
      </c>
      <c r="D332" s="33"/>
      <c r="E332" s="34">
        <v>10.15</v>
      </c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52"/>
      <c r="Z332" s="52"/>
      <c r="AA332" s="52"/>
      <c r="AB332" s="52"/>
      <c r="AC332" s="52"/>
      <c r="AD332" s="52"/>
      <c r="AE332" s="52"/>
      <c r="AF332" s="52"/>
      <c r="AG332" s="52" t="s">
        <v>358</v>
      </c>
      <c r="AH332" s="52">
        <v>0</v>
      </c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</row>
    <row r="333" spans="1:60" outlineLevel="1" x14ac:dyDescent="0.2">
      <c r="A333" s="31"/>
      <c r="B333" s="32"/>
      <c r="C333" s="230" t="s">
        <v>2125</v>
      </c>
      <c r="D333" s="33"/>
      <c r="E333" s="34">
        <v>0.45</v>
      </c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52"/>
      <c r="Z333" s="52"/>
      <c r="AA333" s="52"/>
      <c r="AB333" s="52"/>
      <c r="AC333" s="52"/>
      <c r="AD333" s="52"/>
      <c r="AE333" s="52"/>
      <c r="AF333" s="52"/>
      <c r="AG333" s="52" t="s">
        <v>358</v>
      </c>
      <c r="AH333" s="52">
        <v>0</v>
      </c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</row>
    <row r="334" spans="1:60" outlineLevel="1" x14ac:dyDescent="0.2">
      <c r="A334" s="31"/>
      <c r="B334" s="32"/>
      <c r="C334" s="230" t="s">
        <v>2126</v>
      </c>
      <c r="D334" s="33"/>
      <c r="E334" s="34">
        <v>0.5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52"/>
      <c r="Z334" s="52"/>
      <c r="AA334" s="52"/>
      <c r="AB334" s="52"/>
      <c r="AC334" s="52"/>
      <c r="AD334" s="52"/>
      <c r="AE334" s="52"/>
      <c r="AF334" s="52"/>
      <c r="AG334" s="52" t="s">
        <v>358</v>
      </c>
      <c r="AH334" s="52">
        <v>0</v>
      </c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</row>
    <row r="335" spans="1:60" outlineLevel="1" x14ac:dyDescent="0.2">
      <c r="A335" s="31"/>
      <c r="B335" s="32"/>
      <c r="C335" s="230" t="s">
        <v>2127</v>
      </c>
      <c r="D335" s="33"/>
      <c r="E335" s="34">
        <v>0.5</v>
      </c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52"/>
      <c r="Z335" s="52"/>
      <c r="AA335" s="52"/>
      <c r="AB335" s="52"/>
      <c r="AC335" s="52"/>
      <c r="AD335" s="52"/>
      <c r="AE335" s="52"/>
      <c r="AF335" s="52"/>
      <c r="AG335" s="52" t="s">
        <v>358</v>
      </c>
      <c r="AH335" s="52">
        <v>0</v>
      </c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</row>
    <row r="336" spans="1:60" outlineLevel="1" x14ac:dyDescent="0.2">
      <c r="A336" s="31"/>
      <c r="B336" s="32"/>
      <c r="C336" s="230" t="s">
        <v>2128</v>
      </c>
      <c r="D336" s="33"/>
      <c r="E336" s="34">
        <v>0.45400000000000001</v>
      </c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52"/>
      <c r="Z336" s="52"/>
      <c r="AA336" s="52"/>
      <c r="AB336" s="52"/>
      <c r="AC336" s="52"/>
      <c r="AD336" s="52"/>
      <c r="AE336" s="52"/>
      <c r="AF336" s="52"/>
      <c r="AG336" s="52" t="s">
        <v>358</v>
      </c>
      <c r="AH336" s="52">
        <v>0</v>
      </c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</row>
    <row r="337" spans="1:60" ht="22.5" outlineLevel="1" x14ac:dyDescent="0.2">
      <c r="A337" s="72">
        <v>40</v>
      </c>
      <c r="B337" s="73" t="s">
        <v>2129</v>
      </c>
      <c r="C337" s="74" t="s">
        <v>2130</v>
      </c>
      <c r="D337" s="27" t="s">
        <v>380</v>
      </c>
      <c r="E337" s="28">
        <v>1050.2525000000001</v>
      </c>
      <c r="F337" s="29"/>
      <c r="G337" s="30">
        <f>ROUND(E337*F337,2)</f>
        <v>0</v>
      </c>
      <c r="H337" s="29"/>
      <c r="I337" s="30">
        <f>ROUND(E337*H337,2)</f>
        <v>0</v>
      </c>
      <c r="J337" s="29"/>
      <c r="K337" s="30">
        <f>ROUND(E337*J337,2)</f>
        <v>0</v>
      </c>
      <c r="L337" s="30">
        <v>21</v>
      </c>
      <c r="M337" s="30">
        <f>G337*(1+L337/100)</f>
        <v>0</v>
      </c>
      <c r="N337" s="30">
        <v>0.34300000000000003</v>
      </c>
      <c r="O337" s="30">
        <f>ROUND(E337*N337,2)</f>
        <v>360.24</v>
      </c>
      <c r="P337" s="30">
        <v>0</v>
      </c>
      <c r="Q337" s="30">
        <f>ROUND(E337*P337,2)</f>
        <v>0</v>
      </c>
      <c r="R337" s="30"/>
      <c r="S337" s="30" t="s">
        <v>587</v>
      </c>
      <c r="T337" s="49" t="s">
        <v>330</v>
      </c>
      <c r="U337" s="35">
        <v>0</v>
      </c>
      <c r="V337" s="35">
        <f>ROUND(E337*U337,2)</f>
        <v>0</v>
      </c>
      <c r="W337" s="35"/>
      <c r="X337" s="49"/>
      <c r="Y337" s="52"/>
      <c r="Z337" s="52"/>
      <c r="AA337" s="52"/>
      <c r="AB337" s="52"/>
      <c r="AC337" s="52"/>
      <c r="AD337" s="52"/>
      <c r="AE337" s="52"/>
      <c r="AF337" s="52"/>
      <c r="AG337" s="52" t="s">
        <v>354</v>
      </c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</row>
    <row r="338" spans="1:60" outlineLevel="1" x14ac:dyDescent="0.2">
      <c r="A338" s="31"/>
      <c r="B338" s="32"/>
      <c r="C338" s="230" t="s">
        <v>2131</v>
      </c>
      <c r="D338" s="33"/>
      <c r="E338" s="34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52"/>
      <c r="Z338" s="52"/>
      <c r="AA338" s="52"/>
      <c r="AB338" s="52"/>
      <c r="AC338" s="52"/>
      <c r="AD338" s="52"/>
      <c r="AE338" s="52"/>
      <c r="AF338" s="52"/>
      <c r="AG338" s="52" t="s">
        <v>358</v>
      </c>
      <c r="AH338" s="52">
        <v>0</v>
      </c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</row>
    <row r="339" spans="1:60" ht="22.5" outlineLevel="1" x14ac:dyDescent="0.2">
      <c r="A339" s="31"/>
      <c r="B339" s="32"/>
      <c r="C339" s="230" t="s">
        <v>2132</v>
      </c>
      <c r="D339" s="33"/>
      <c r="E339" s="34">
        <v>834.49249999999995</v>
      </c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52"/>
      <c r="Z339" s="52"/>
      <c r="AA339" s="52"/>
      <c r="AB339" s="52"/>
      <c r="AC339" s="52"/>
      <c r="AD339" s="52"/>
      <c r="AE339" s="52"/>
      <c r="AF339" s="52"/>
      <c r="AG339" s="52" t="s">
        <v>358</v>
      </c>
      <c r="AH339" s="52">
        <v>0</v>
      </c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</row>
    <row r="340" spans="1:60" outlineLevel="1" x14ac:dyDescent="0.2">
      <c r="A340" s="31"/>
      <c r="B340" s="32"/>
      <c r="C340" s="230" t="s">
        <v>2133</v>
      </c>
      <c r="D340" s="33"/>
      <c r="E340" s="34">
        <v>215.76</v>
      </c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52"/>
      <c r="Z340" s="52"/>
      <c r="AA340" s="52"/>
      <c r="AB340" s="52"/>
      <c r="AC340" s="52"/>
      <c r="AD340" s="52"/>
      <c r="AE340" s="52"/>
      <c r="AF340" s="52"/>
      <c r="AG340" s="52" t="s">
        <v>358</v>
      </c>
      <c r="AH340" s="52">
        <v>0</v>
      </c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</row>
    <row r="341" spans="1:60" ht="22.5" outlineLevel="1" x14ac:dyDescent="0.2">
      <c r="A341" s="72">
        <v>41</v>
      </c>
      <c r="B341" s="73" t="s">
        <v>2134</v>
      </c>
      <c r="C341" s="74" t="s">
        <v>2135</v>
      </c>
      <c r="D341" s="27" t="s">
        <v>352</v>
      </c>
      <c r="E341" s="28">
        <v>19.8</v>
      </c>
      <c r="F341" s="29"/>
      <c r="G341" s="30">
        <f>ROUND(E341*F341,2)</f>
        <v>0</v>
      </c>
      <c r="H341" s="29"/>
      <c r="I341" s="30">
        <f>ROUND(E341*H341,2)</f>
        <v>0</v>
      </c>
      <c r="J341" s="29"/>
      <c r="K341" s="30">
        <f>ROUND(E341*J341,2)</f>
        <v>0</v>
      </c>
      <c r="L341" s="30">
        <v>21</v>
      </c>
      <c r="M341" s="30">
        <f>G341*(1+L341/100)</f>
        <v>0</v>
      </c>
      <c r="N341" s="30">
        <v>0</v>
      </c>
      <c r="O341" s="30">
        <f>ROUND(E341*N341,2)</f>
        <v>0</v>
      </c>
      <c r="P341" s="30">
        <v>0</v>
      </c>
      <c r="Q341" s="30">
        <f>ROUND(E341*P341,2)</f>
        <v>0</v>
      </c>
      <c r="R341" s="30"/>
      <c r="S341" s="30" t="s">
        <v>587</v>
      </c>
      <c r="T341" s="49" t="s">
        <v>330</v>
      </c>
      <c r="U341" s="35">
        <v>0</v>
      </c>
      <c r="V341" s="35">
        <f>ROUND(E341*U341,2)</f>
        <v>0</v>
      </c>
      <c r="W341" s="35"/>
      <c r="X341" s="49"/>
      <c r="Y341" s="52"/>
      <c r="Z341" s="52"/>
      <c r="AA341" s="52"/>
      <c r="AB341" s="52"/>
      <c r="AC341" s="52"/>
      <c r="AD341" s="52"/>
      <c r="AE341" s="52"/>
      <c r="AF341" s="52"/>
      <c r="AG341" s="52" t="s">
        <v>354</v>
      </c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</row>
    <row r="342" spans="1:60" outlineLevel="1" x14ac:dyDescent="0.2">
      <c r="A342" s="31"/>
      <c r="B342" s="32"/>
      <c r="C342" s="230" t="s">
        <v>2136</v>
      </c>
      <c r="D342" s="33"/>
      <c r="E342" s="34">
        <v>3.2</v>
      </c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52"/>
      <c r="Z342" s="52"/>
      <c r="AA342" s="52"/>
      <c r="AB342" s="52"/>
      <c r="AC342" s="52"/>
      <c r="AD342" s="52"/>
      <c r="AE342" s="52"/>
      <c r="AF342" s="52"/>
      <c r="AG342" s="52" t="s">
        <v>358</v>
      </c>
      <c r="AH342" s="52">
        <v>0</v>
      </c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</row>
    <row r="343" spans="1:60" outlineLevel="1" x14ac:dyDescent="0.2">
      <c r="A343" s="31"/>
      <c r="B343" s="32"/>
      <c r="C343" s="230" t="s">
        <v>2137</v>
      </c>
      <c r="D343" s="33"/>
      <c r="E343" s="34">
        <v>16.600000000000001</v>
      </c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52"/>
      <c r="Z343" s="52"/>
      <c r="AA343" s="52"/>
      <c r="AB343" s="52"/>
      <c r="AC343" s="52"/>
      <c r="AD343" s="52"/>
      <c r="AE343" s="52"/>
      <c r="AF343" s="52"/>
      <c r="AG343" s="52" t="s">
        <v>358</v>
      </c>
      <c r="AH343" s="52">
        <v>0</v>
      </c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</row>
    <row r="344" spans="1:60" outlineLevel="1" x14ac:dyDescent="0.2">
      <c r="A344" s="72">
        <v>42</v>
      </c>
      <c r="B344" s="73" t="s">
        <v>2138</v>
      </c>
      <c r="C344" s="74" t="s">
        <v>2139</v>
      </c>
      <c r="D344" s="27" t="s">
        <v>352</v>
      </c>
      <c r="E344" s="28">
        <v>1.768</v>
      </c>
      <c r="F344" s="29"/>
      <c r="G344" s="30">
        <f>ROUND(E344*F344,2)</f>
        <v>0</v>
      </c>
      <c r="H344" s="29"/>
      <c r="I344" s="30">
        <f>ROUND(E344*H344,2)</f>
        <v>0</v>
      </c>
      <c r="J344" s="29"/>
      <c r="K344" s="30">
        <f>ROUND(E344*J344,2)</f>
        <v>0</v>
      </c>
      <c r="L344" s="30">
        <v>21</v>
      </c>
      <c r="M344" s="30">
        <f>G344*(1+L344/100)</f>
        <v>0</v>
      </c>
      <c r="N344" s="30">
        <v>0</v>
      </c>
      <c r="O344" s="30">
        <f>ROUND(E344*N344,2)</f>
        <v>0</v>
      </c>
      <c r="P344" s="30">
        <v>0</v>
      </c>
      <c r="Q344" s="30">
        <f>ROUND(E344*P344,2)</f>
        <v>0</v>
      </c>
      <c r="R344" s="30"/>
      <c r="S344" s="30" t="s">
        <v>587</v>
      </c>
      <c r="T344" s="49" t="s">
        <v>330</v>
      </c>
      <c r="U344" s="35">
        <v>0</v>
      </c>
      <c r="V344" s="35">
        <f>ROUND(E344*U344,2)</f>
        <v>0</v>
      </c>
      <c r="W344" s="35"/>
      <c r="X344" s="49"/>
      <c r="Y344" s="52"/>
      <c r="Z344" s="52"/>
      <c r="AA344" s="52"/>
      <c r="AB344" s="52"/>
      <c r="AC344" s="52"/>
      <c r="AD344" s="52"/>
      <c r="AE344" s="52"/>
      <c r="AF344" s="52"/>
      <c r="AG344" s="52" t="s">
        <v>354</v>
      </c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</row>
    <row r="345" spans="1:60" outlineLevel="1" x14ac:dyDescent="0.2">
      <c r="A345" s="31"/>
      <c r="B345" s="32"/>
      <c r="C345" s="230" t="s">
        <v>2140</v>
      </c>
      <c r="D345" s="33"/>
      <c r="E345" s="34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52"/>
      <c r="Z345" s="52"/>
      <c r="AA345" s="52"/>
      <c r="AB345" s="52"/>
      <c r="AC345" s="52"/>
      <c r="AD345" s="52"/>
      <c r="AE345" s="52"/>
      <c r="AF345" s="52"/>
      <c r="AG345" s="52" t="s">
        <v>358</v>
      </c>
      <c r="AH345" s="52">
        <v>0</v>
      </c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</row>
    <row r="346" spans="1:60" outlineLevel="1" x14ac:dyDescent="0.2">
      <c r="A346" s="31"/>
      <c r="B346" s="32"/>
      <c r="C346" s="230" t="s">
        <v>2141</v>
      </c>
      <c r="D346" s="33"/>
      <c r="E346" s="34">
        <v>0.90800000000000003</v>
      </c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52"/>
      <c r="Z346" s="52"/>
      <c r="AA346" s="52"/>
      <c r="AB346" s="52"/>
      <c r="AC346" s="52"/>
      <c r="AD346" s="52"/>
      <c r="AE346" s="52"/>
      <c r="AF346" s="52"/>
      <c r="AG346" s="52" t="s">
        <v>358</v>
      </c>
      <c r="AH346" s="52">
        <v>0</v>
      </c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</row>
    <row r="347" spans="1:60" outlineLevel="1" x14ac:dyDescent="0.2">
      <c r="A347" s="31"/>
      <c r="B347" s="32"/>
      <c r="C347" s="230" t="s">
        <v>2142</v>
      </c>
      <c r="D347" s="33"/>
      <c r="E347" s="34">
        <v>0.86</v>
      </c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52"/>
      <c r="Z347" s="52"/>
      <c r="AA347" s="52"/>
      <c r="AB347" s="52"/>
      <c r="AC347" s="52"/>
      <c r="AD347" s="52"/>
      <c r="AE347" s="52"/>
      <c r="AF347" s="52"/>
      <c r="AG347" s="52" t="s">
        <v>358</v>
      </c>
      <c r="AH347" s="52">
        <v>0</v>
      </c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</row>
    <row r="348" spans="1:60" x14ac:dyDescent="0.2">
      <c r="A348" s="18" t="s">
        <v>324</v>
      </c>
      <c r="B348" s="19" t="s">
        <v>129</v>
      </c>
      <c r="C348" s="20" t="s">
        <v>130</v>
      </c>
      <c r="D348" s="21"/>
      <c r="E348" s="22"/>
      <c r="F348" s="23"/>
      <c r="G348" s="23">
        <f>SUMIF(AG349:AG349,"&lt;&gt;NOR",G349:G349)</f>
        <v>0</v>
      </c>
      <c r="H348" s="23"/>
      <c r="I348" s="23">
        <f>SUM(I349:I349)</f>
        <v>0</v>
      </c>
      <c r="J348" s="23"/>
      <c r="K348" s="23">
        <f>SUM(K349:K349)</f>
        <v>0</v>
      </c>
      <c r="L348" s="23"/>
      <c r="M348" s="23">
        <f>SUM(M349:M349)</f>
        <v>0</v>
      </c>
      <c r="N348" s="23"/>
      <c r="O348" s="23">
        <f>SUM(O349:O349)</f>
        <v>0</v>
      </c>
      <c r="P348" s="23"/>
      <c r="Q348" s="23">
        <f>SUM(Q349:Q349)</f>
        <v>0</v>
      </c>
      <c r="R348" s="23"/>
      <c r="S348" s="23"/>
      <c r="T348" s="46"/>
      <c r="U348" s="47"/>
      <c r="V348" s="47">
        <f>SUM(V349:V349)</f>
        <v>437.23</v>
      </c>
      <c r="W348" s="47"/>
      <c r="X348" s="46"/>
      <c r="AG348" t="s">
        <v>325</v>
      </c>
    </row>
    <row r="349" spans="1:60" outlineLevel="1" x14ac:dyDescent="0.2">
      <c r="A349" s="67">
        <v>43</v>
      </c>
      <c r="B349" s="68" t="s">
        <v>920</v>
      </c>
      <c r="C349" s="89" t="s">
        <v>921</v>
      </c>
      <c r="D349" s="63" t="s">
        <v>419</v>
      </c>
      <c r="E349" s="90">
        <f>SUM(O296,O285,O198,O170,O8)</f>
        <v>3442.7300000000005</v>
      </c>
      <c r="F349" s="65"/>
      <c r="G349" s="66">
        <f>ROUND(E349*F349,2)</f>
        <v>0</v>
      </c>
      <c r="H349" s="65"/>
      <c r="I349" s="66">
        <f>ROUND(E349*H349,2)</f>
        <v>0</v>
      </c>
      <c r="J349" s="65"/>
      <c r="K349" s="66">
        <f>ROUND(E349*J349,2)</f>
        <v>0</v>
      </c>
      <c r="L349" s="66">
        <v>21</v>
      </c>
      <c r="M349" s="66">
        <f>G349*(1+L349/100)</f>
        <v>0</v>
      </c>
      <c r="N349" s="66">
        <v>0</v>
      </c>
      <c r="O349" s="66">
        <f>ROUND(E349*N349,2)</f>
        <v>0</v>
      </c>
      <c r="P349" s="66">
        <v>0</v>
      </c>
      <c r="Q349" s="66">
        <f>ROUND(E349*P349,2)</f>
        <v>0</v>
      </c>
      <c r="R349" s="66"/>
      <c r="S349" s="66" t="s">
        <v>329</v>
      </c>
      <c r="T349" s="70" t="s">
        <v>330</v>
      </c>
      <c r="U349" s="35">
        <v>0.127</v>
      </c>
      <c r="V349" s="35">
        <f>ROUND(E349*U349,2)</f>
        <v>437.23</v>
      </c>
      <c r="W349" s="35"/>
      <c r="X349" s="70"/>
      <c r="Y349" s="52"/>
      <c r="Z349" s="52"/>
      <c r="AA349" s="52"/>
      <c r="AB349" s="52"/>
      <c r="AC349" s="52"/>
      <c r="AD349" s="52"/>
      <c r="AE349" s="52"/>
      <c r="AF349" s="52"/>
      <c r="AG349" s="52" t="s">
        <v>922</v>
      </c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</row>
    <row r="350" spans="1:60" x14ac:dyDescent="0.2">
      <c r="A350" s="18" t="s">
        <v>324</v>
      </c>
      <c r="B350" s="19" t="s">
        <v>283</v>
      </c>
      <c r="C350" s="20" t="s">
        <v>284</v>
      </c>
      <c r="D350" s="21"/>
      <c r="E350" s="22"/>
      <c r="F350" s="23"/>
      <c r="G350" s="23">
        <f>SUMIF(AG351:AG367,"&lt;&gt;NOR",G351:G367)</f>
        <v>0</v>
      </c>
      <c r="H350" s="23"/>
      <c r="I350" s="23">
        <f>SUM(I351:I367)</f>
        <v>0</v>
      </c>
      <c r="J350" s="23"/>
      <c r="K350" s="23">
        <f>SUM(K351:K367)</f>
        <v>0</v>
      </c>
      <c r="L350" s="23"/>
      <c r="M350" s="23">
        <f>SUM(M351:M367)</f>
        <v>0</v>
      </c>
      <c r="N350" s="23"/>
      <c r="O350" s="23">
        <f>SUM(O351:O367)</f>
        <v>51.05</v>
      </c>
      <c r="P350" s="23"/>
      <c r="Q350" s="23">
        <f>SUM(Q351:Q367)</f>
        <v>0</v>
      </c>
      <c r="R350" s="23"/>
      <c r="S350" s="23"/>
      <c r="T350" s="46"/>
      <c r="U350" s="47"/>
      <c r="V350" s="47">
        <f>SUM(V351:V367)</f>
        <v>0</v>
      </c>
      <c r="W350" s="47"/>
      <c r="X350" s="46"/>
      <c r="AG350" t="s">
        <v>325</v>
      </c>
    </row>
    <row r="351" spans="1:60" ht="22.5" outlineLevel="1" x14ac:dyDescent="0.2">
      <c r="A351" s="72">
        <v>44</v>
      </c>
      <c r="B351" s="73" t="s">
        <v>2143</v>
      </c>
      <c r="C351" s="74" t="s">
        <v>2144</v>
      </c>
      <c r="D351" s="27" t="s">
        <v>1334</v>
      </c>
      <c r="E351" s="84">
        <v>48866</v>
      </c>
      <c r="F351" s="29"/>
      <c r="G351" s="30">
        <f>ROUND(E351*F351,2)</f>
        <v>0</v>
      </c>
      <c r="H351" s="29"/>
      <c r="I351" s="30">
        <f>ROUND(E351*H351,2)</f>
        <v>0</v>
      </c>
      <c r="J351" s="29"/>
      <c r="K351" s="30">
        <f>ROUND(E351*J351,2)</f>
        <v>0</v>
      </c>
      <c r="L351" s="30">
        <v>21</v>
      </c>
      <c r="M351" s="30">
        <f>G351*(1+L351/100)</f>
        <v>0</v>
      </c>
      <c r="N351" s="30">
        <v>1E-3</v>
      </c>
      <c r="O351" s="30">
        <f>ROUND(E351*N351,2)</f>
        <v>48.87</v>
      </c>
      <c r="P351" s="30">
        <v>0</v>
      </c>
      <c r="Q351" s="30">
        <f>ROUND(E351*P351,2)</f>
        <v>0</v>
      </c>
      <c r="R351" s="30"/>
      <c r="S351" s="30" t="s">
        <v>587</v>
      </c>
      <c r="T351" s="49" t="s">
        <v>330</v>
      </c>
      <c r="U351" s="35">
        <v>0</v>
      </c>
      <c r="V351" s="35">
        <f>ROUND(E351*U351,2)</f>
        <v>0</v>
      </c>
      <c r="W351" s="35"/>
      <c r="X351" s="49"/>
      <c r="Y351" s="52"/>
      <c r="Z351" s="52"/>
      <c r="AA351" s="52"/>
      <c r="AB351" s="52"/>
      <c r="AC351" s="52"/>
      <c r="AD351" s="52"/>
      <c r="AE351" s="52"/>
      <c r="AF351" s="52"/>
      <c r="AG351" s="52" t="s">
        <v>354</v>
      </c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</row>
    <row r="352" spans="1:60" outlineLevel="1" x14ac:dyDescent="0.2">
      <c r="A352" s="31"/>
      <c r="B352" s="32"/>
      <c r="C352" s="230" t="s">
        <v>2145</v>
      </c>
      <c r="D352" s="33"/>
      <c r="E352" s="34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52"/>
      <c r="Z352" s="52"/>
      <c r="AA352" s="52"/>
      <c r="AB352" s="52"/>
      <c r="AC352" s="52"/>
      <c r="AD352" s="52"/>
      <c r="AE352" s="52"/>
      <c r="AF352" s="52"/>
      <c r="AG352" s="52" t="s">
        <v>358</v>
      </c>
      <c r="AH352" s="52">
        <v>0</v>
      </c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</row>
    <row r="353" spans="1:60" outlineLevel="1" x14ac:dyDescent="0.2">
      <c r="A353" s="31"/>
      <c r="B353" s="32"/>
      <c r="C353" s="230" t="s">
        <v>2146</v>
      </c>
      <c r="D353" s="33"/>
      <c r="E353" s="34">
        <v>766</v>
      </c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52"/>
      <c r="Z353" s="52"/>
      <c r="AA353" s="52"/>
      <c r="AB353" s="52"/>
      <c r="AC353" s="52"/>
      <c r="AD353" s="52"/>
      <c r="AE353" s="52"/>
      <c r="AF353" s="52"/>
      <c r="AG353" s="52" t="s">
        <v>358</v>
      </c>
      <c r="AH353" s="52">
        <v>0</v>
      </c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</row>
    <row r="354" spans="1:60" outlineLevel="1" x14ac:dyDescent="0.2">
      <c r="A354" s="31"/>
      <c r="B354" s="32"/>
      <c r="C354" s="230" t="s">
        <v>2147</v>
      </c>
      <c r="D354" s="33"/>
      <c r="E354" s="34">
        <v>855</v>
      </c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52"/>
      <c r="Z354" s="52"/>
      <c r="AA354" s="52"/>
      <c r="AB354" s="52"/>
      <c r="AC354" s="52"/>
      <c r="AD354" s="52"/>
      <c r="AE354" s="52"/>
      <c r="AF354" s="52"/>
      <c r="AG354" s="52" t="s">
        <v>358</v>
      </c>
      <c r="AH354" s="52">
        <v>0</v>
      </c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</row>
    <row r="355" spans="1:60" outlineLevel="1" x14ac:dyDescent="0.2">
      <c r="A355" s="31"/>
      <c r="B355" s="32"/>
      <c r="C355" s="230" t="s">
        <v>2148</v>
      </c>
      <c r="D355" s="33"/>
      <c r="E355" s="34">
        <v>1905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52"/>
      <c r="Z355" s="52"/>
      <c r="AA355" s="52"/>
      <c r="AB355" s="52"/>
      <c r="AC355" s="52"/>
      <c r="AD355" s="52"/>
      <c r="AE355" s="52"/>
      <c r="AF355" s="52"/>
      <c r="AG355" s="52" t="s">
        <v>358</v>
      </c>
      <c r="AH355" s="52">
        <v>0</v>
      </c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</row>
    <row r="356" spans="1:60" outlineLevel="1" x14ac:dyDescent="0.2">
      <c r="A356" s="31"/>
      <c r="B356" s="32"/>
      <c r="C356" s="230" t="s">
        <v>2149</v>
      </c>
      <c r="D356" s="33"/>
      <c r="E356" s="34">
        <v>6092</v>
      </c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52"/>
      <c r="Z356" s="52"/>
      <c r="AA356" s="52"/>
      <c r="AB356" s="52"/>
      <c r="AC356" s="52"/>
      <c r="AD356" s="52"/>
      <c r="AE356" s="52"/>
      <c r="AF356" s="52"/>
      <c r="AG356" s="52" t="s">
        <v>358</v>
      </c>
      <c r="AH356" s="52">
        <v>0</v>
      </c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</row>
    <row r="357" spans="1:60" outlineLevel="1" x14ac:dyDescent="0.2">
      <c r="A357" s="31"/>
      <c r="B357" s="32"/>
      <c r="C357" s="230" t="s">
        <v>2150</v>
      </c>
      <c r="D357" s="33"/>
      <c r="E357" s="34">
        <v>3153</v>
      </c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52"/>
      <c r="Z357" s="52"/>
      <c r="AA357" s="52"/>
      <c r="AB357" s="52"/>
      <c r="AC357" s="52"/>
      <c r="AD357" s="52"/>
      <c r="AE357" s="52"/>
      <c r="AF357" s="52"/>
      <c r="AG357" s="52" t="s">
        <v>358</v>
      </c>
      <c r="AH357" s="52">
        <v>0</v>
      </c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</row>
    <row r="358" spans="1:60" outlineLevel="1" x14ac:dyDescent="0.2">
      <c r="A358" s="31"/>
      <c r="B358" s="32"/>
      <c r="C358" s="230" t="s">
        <v>2151</v>
      </c>
      <c r="D358" s="33"/>
      <c r="E358" s="34">
        <v>1408</v>
      </c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52"/>
      <c r="Z358" s="52"/>
      <c r="AA358" s="52"/>
      <c r="AB358" s="52"/>
      <c r="AC358" s="52"/>
      <c r="AD358" s="52"/>
      <c r="AE358" s="52"/>
      <c r="AF358" s="52"/>
      <c r="AG358" s="52" t="s">
        <v>358</v>
      </c>
      <c r="AH358" s="52">
        <v>0</v>
      </c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</row>
    <row r="359" spans="1:60" outlineLevel="1" x14ac:dyDescent="0.2">
      <c r="A359" s="31"/>
      <c r="B359" s="32"/>
      <c r="C359" s="230" t="s">
        <v>2152</v>
      </c>
      <c r="D359" s="33"/>
      <c r="E359" s="34">
        <v>2735</v>
      </c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52"/>
      <c r="Z359" s="52"/>
      <c r="AA359" s="52"/>
      <c r="AB359" s="52"/>
      <c r="AC359" s="52"/>
      <c r="AD359" s="52"/>
      <c r="AE359" s="52"/>
      <c r="AF359" s="52"/>
      <c r="AG359" s="52" t="s">
        <v>358</v>
      </c>
      <c r="AH359" s="52">
        <v>0</v>
      </c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</row>
    <row r="360" spans="1:60" outlineLevel="1" x14ac:dyDescent="0.2">
      <c r="A360" s="31"/>
      <c r="B360" s="32"/>
      <c r="C360" s="230" t="s">
        <v>2153</v>
      </c>
      <c r="D360" s="33"/>
      <c r="E360" s="34">
        <v>355</v>
      </c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52"/>
      <c r="Z360" s="52"/>
      <c r="AA360" s="52"/>
      <c r="AB360" s="52"/>
      <c r="AC360" s="52"/>
      <c r="AD360" s="52"/>
      <c r="AE360" s="52"/>
      <c r="AF360" s="52"/>
      <c r="AG360" s="52" t="s">
        <v>358</v>
      </c>
      <c r="AH360" s="52">
        <v>0</v>
      </c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</row>
    <row r="361" spans="1:60" outlineLevel="1" x14ac:dyDescent="0.2">
      <c r="A361" s="31"/>
      <c r="B361" s="32"/>
      <c r="C361" s="230" t="s">
        <v>2154</v>
      </c>
      <c r="D361" s="33"/>
      <c r="E361" s="34">
        <v>2772</v>
      </c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52"/>
      <c r="Z361" s="52"/>
      <c r="AA361" s="52"/>
      <c r="AB361" s="52"/>
      <c r="AC361" s="52"/>
      <c r="AD361" s="52"/>
      <c r="AE361" s="52"/>
      <c r="AF361" s="52"/>
      <c r="AG361" s="52" t="s">
        <v>358</v>
      </c>
      <c r="AH361" s="52">
        <v>0</v>
      </c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</row>
    <row r="362" spans="1:60" outlineLevel="1" x14ac:dyDescent="0.2">
      <c r="A362" s="31"/>
      <c r="B362" s="32"/>
      <c r="C362" s="230" t="s">
        <v>2155</v>
      </c>
      <c r="D362" s="33"/>
      <c r="E362" s="34">
        <v>10070</v>
      </c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52"/>
      <c r="Z362" s="52"/>
      <c r="AA362" s="52"/>
      <c r="AB362" s="52"/>
      <c r="AC362" s="52"/>
      <c r="AD362" s="52"/>
      <c r="AE362" s="52"/>
      <c r="AF362" s="52"/>
      <c r="AG362" s="52" t="s">
        <v>358</v>
      </c>
      <c r="AH362" s="52">
        <v>0</v>
      </c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</row>
    <row r="363" spans="1:60" outlineLevel="1" x14ac:dyDescent="0.2">
      <c r="A363" s="31"/>
      <c r="B363" s="32"/>
      <c r="C363" s="232" t="s">
        <v>2156</v>
      </c>
      <c r="D363" s="87"/>
      <c r="E363" s="88">
        <v>9750</v>
      </c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52"/>
      <c r="Z363" s="52"/>
      <c r="AA363" s="52"/>
      <c r="AB363" s="52"/>
      <c r="AC363" s="52"/>
      <c r="AD363" s="52"/>
      <c r="AE363" s="52"/>
      <c r="AF363" s="52"/>
      <c r="AG363" s="52" t="s">
        <v>358</v>
      </c>
      <c r="AH363" s="52">
        <v>0</v>
      </c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</row>
    <row r="364" spans="1:60" outlineLevel="1" x14ac:dyDescent="0.2">
      <c r="A364" s="31"/>
      <c r="B364" s="32"/>
      <c r="C364" s="230" t="s">
        <v>2157</v>
      </c>
      <c r="D364" s="33"/>
      <c r="E364" s="34">
        <v>9005</v>
      </c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52"/>
      <c r="Z364" s="52"/>
      <c r="AA364" s="52"/>
      <c r="AB364" s="52"/>
      <c r="AC364" s="52"/>
      <c r="AD364" s="52"/>
      <c r="AE364" s="52"/>
      <c r="AF364" s="52"/>
      <c r="AG364" s="52" t="s">
        <v>358</v>
      </c>
      <c r="AH364" s="52">
        <v>0</v>
      </c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</row>
    <row r="365" spans="1:60" ht="22.5" outlineLevel="1" x14ac:dyDescent="0.2">
      <c r="A365" s="72">
        <v>45</v>
      </c>
      <c r="B365" s="73" t="s">
        <v>2158</v>
      </c>
      <c r="C365" s="74" t="s">
        <v>2159</v>
      </c>
      <c r="D365" s="27" t="s">
        <v>1334</v>
      </c>
      <c r="E365" s="28">
        <v>2176</v>
      </c>
      <c r="F365" s="29"/>
      <c r="G365" s="30">
        <f>ROUND(E365*F365,2)</f>
        <v>0</v>
      </c>
      <c r="H365" s="29"/>
      <c r="I365" s="30">
        <f>ROUND(E365*H365,2)</f>
        <v>0</v>
      </c>
      <c r="J365" s="29"/>
      <c r="K365" s="30">
        <f>ROUND(E365*J365,2)</f>
        <v>0</v>
      </c>
      <c r="L365" s="30">
        <v>21</v>
      </c>
      <c r="M365" s="30">
        <f>G365*(1+L365/100)</f>
        <v>0</v>
      </c>
      <c r="N365" s="30">
        <v>1E-3</v>
      </c>
      <c r="O365" s="30">
        <f>ROUND(E365*N365,2)</f>
        <v>2.1800000000000002</v>
      </c>
      <c r="P365" s="30">
        <v>0</v>
      </c>
      <c r="Q365" s="30">
        <f>ROUND(E365*P365,2)</f>
        <v>0</v>
      </c>
      <c r="R365" s="30"/>
      <c r="S365" s="30" t="s">
        <v>587</v>
      </c>
      <c r="T365" s="49" t="s">
        <v>330</v>
      </c>
      <c r="U365" s="35">
        <v>0</v>
      </c>
      <c r="V365" s="35">
        <f>ROUND(E365*U365,2)</f>
        <v>0</v>
      </c>
      <c r="W365" s="35"/>
      <c r="X365" s="49"/>
      <c r="Y365" s="52"/>
      <c r="Z365" s="52"/>
      <c r="AA365" s="52"/>
      <c r="AB365" s="52"/>
      <c r="AC365" s="52"/>
      <c r="AD365" s="52"/>
      <c r="AE365" s="52"/>
      <c r="AF365" s="52"/>
      <c r="AG365" s="52" t="s">
        <v>354</v>
      </c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</row>
    <row r="366" spans="1:60" outlineLevel="1" x14ac:dyDescent="0.2">
      <c r="A366" s="31"/>
      <c r="B366" s="32"/>
      <c r="C366" s="230" t="s">
        <v>2160</v>
      </c>
      <c r="D366" s="33"/>
      <c r="E366" s="34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52"/>
      <c r="Z366" s="52"/>
      <c r="AA366" s="52"/>
      <c r="AB366" s="52"/>
      <c r="AC366" s="52"/>
      <c r="AD366" s="52"/>
      <c r="AE366" s="52"/>
      <c r="AF366" s="52"/>
      <c r="AG366" s="52" t="s">
        <v>358</v>
      </c>
      <c r="AH366" s="52">
        <v>0</v>
      </c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</row>
    <row r="367" spans="1:60" outlineLevel="1" x14ac:dyDescent="0.2">
      <c r="A367" s="31"/>
      <c r="B367" s="32"/>
      <c r="C367" s="230" t="s">
        <v>2161</v>
      </c>
      <c r="D367" s="33"/>
      <c r="E367" s="34">
        <v>2176</v>
      </c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52"/>
      <c r="Z367" s="52"/>
      <c r="AA367" s="52"/>
      <c r="AB367" s="52"/>
      <c r="AC367" s="52"/>
      <c r="AD367" s="52"/>
      <c r="AE367" s="52"/>
      <c r="AF367" s="52"/>
      <c r="AG367" s="52" t="s">
        <v>358</v>
      </c>
      <c r="AH367" s="52">
        <v>0</v>
      </c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</row>
    <row r="368" spans="1:60" x14ac:dyDescent="0.2">
      <c r="A368" s="13"/>
      <c r="B368" s="14"/>
      <c r="C368" s="36"/>
      <c r="D368" s="15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AE368">
        <v>15</v>
      </c>
      <c r="AF368">
        <v>21</v>
      </c>
    </row>
    <row r="369" spans="1:33" x14ac:dyDescent="0.2">
      <c r="A369" s="37"/>
      <c r="B369" s="38" t="s">
        <v>15</v>
      </c>
      <c r="C369" s="39"/>
      <c r="D369" s="40"/>
      <c r="E369" s="41"/>
      <c r="F369" s="41"/>
      <c r="G369" s="42">
        <f>G8+G170+G198+G285+G296+G348+G350</f>
        <v>0</v>
      </c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AE369">
        <f>SUMIF(L7:L367,AE368,G7:G367)</f>
        <v>0</v>
      </c>
      <c r="AF369">
        <f>SUMIF(L7:L367,AF368,G7:G367)</f>
        <v>0</v>
      </c>
      <c r="AG369" t="s">
        <v>346</v>
      </c>
    </row>
    <row r="370" spans="1:33" x14ac:dyDescent="0.2">
      <c r="A370" s="300" t="s">
        <v>1687</v>
      </c>
      <c r="B370" s="300"/>
      <c r="C370" s="36"/>
      <c r="D370" s="15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:33" x14ac:dyDescent="0.2">
      <c r="A371" s="13"/>
      <c r="B371" s="14" t="s">
        <v>1688</v>
      </c>
      <c r="C371" s="36" t="s">
        <v>1689</v>
      </c>
      <c r="D371" s="15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AG371" t="s">
        <v>1690</v>
      </c>
    </row>
    <row r="372" spans="1:33" x14ac:dyDescent="0.2">
      <c r="A372" s="13"/>
      <c r="B372" s="14" t="s">
        <v>1691</v>
      </c>
      <c r="C372" s="36" t="s">
        <v>1692</v>
      </c>
      <c r="D372" s="15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AG372" t="s">
        <v>1693</v>
      </c>
    </row>
    <row r="373" spans="1:33" x14ac:dyDescent="0.2">
      <c r="A373" s="13"/>
      <c r="B373" s="14"/>
      <c r="C373" s="36" t="s">
        <v>492</v>
      </c>
      <c r="D373" s="15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AG373" t="s">
        <v>1694</v>
      </c>
    </row>
    <row r="374" spans="1:33" x14ac:dyDescent="0.2">
      <c r="A374" s="13"/>
      <c r="B374" s="14"/>
      <c r="C374" s="36"/>
      <c r="D374" s="15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:33" x14ac:dyDescent="0.2">
      <c r="C375" s="43"/>
      <c r="D375" s="7"/>
      <c r="AG375" t="s">
        <v>347</v>
      </c>
    </row>
    <row r="376" spans="1:33" x14ac:dyDescent="0.2">
      <c r="D376" s="7"/>
    </row>
    <row r="377" spans="1:33" x14ac:dyDescent="0.2">
      <c r="D377" s="7"/>
    </row>
    <row r="378" spans="1:33" x14ac:dyDescent="0.2">
      <c r="D378" s="7"/>
    </row>
    <row r="379" spans="1:33" x14ac:dyDescent="0.2">
      <c r="D379" s="7"/>
    </row>
    <row r="380" spans="1:33" x14ac:dyDescent="0.2">
      <c r="D380" s="7"/>
    </row>
    <row r="381" spans="1:33" x14ac:dyDescent="0.2">
      <c r="D381" s="7"/>
    </row>
    <row r="382" spans="1:33" x14ac:dyDescent="0.2">
      <c r="D382" s="7"/>
    </row>
    <row r="383" spans="1:33" x14ac:dyDescent="0.2">
      <c r="D383" s="7"/>
    </row>
    <row r="384" spans="1:33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37">
    <mergeCell ref="C308:G308"/>
    <mergeCell ref="A370:B370"/>
    <mergeCell ref="C261:G261"/>
    <mergeCell ref="C262:G262"/>
    <mergeCell ref="C265:G265"/>
    <mergeCell ref="C301:G301"/>
    <mergeCell ref="C305:G305"/>
    <mergeCell ref="C215:G215"/>
    <mergeCell ref="C236:G236"/>
    <mergeCell ref="C237:G237"/>
    <mergeCell ref="C238:G238"/>
    <mergeCell ref="C260:G260"/>
    <mergeCell ref="C153:G153"/>
    <mergeCell ref="C200:G200"/>
    <mergeCell ref="C204:G204"/>
    <mergeCell ref="C208:G208"/>
    <mergeCell ref="C211:G211"/>
    <mergeCell ref="C127:G127"/>
    <mergeCell ref="C130:G130"/>
    <mergeCell ref="C134:G134"/>
    <mergeCell ref="C146:G146"/>
    <mergeCell ref="C150:G150"/>
    <mergeCell ref="C85:G85"/>
    <mergeCell ref="C91:G91"/>
    <mergeCell ref="C106:G106"/>
    <mergeCell ref="C115:G115"/>
    <mergeCell ref="C118:G118"/>
    <mergeCell ref="C52:G52"/>
    <mergeCell ref="C59:G59"/>
    <mergeCell ref="C64:G64"/>
    <mergeCell ref="C75:G75"/>
    <mergeCell ref="C78:G78"/>
    <mergeCell ref="A1:G1"/>
    <mergeCell ref="C2:G2"/>
    <mergeCell ref="C3:G3"/>
    <mergeCell ref="C4:G4"/>
    <mergeCell ref="C30:G30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55</v>
      </c>
      <c r="C4" s="285" t="s">
        <v>56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ht="25.5" x14ac:dyDescent="0.2">
      <c r="A8" s="18" t="s">
        <v>324</v>
      </c>
      <c r="B8" s="19" t="s">
        <v>135</v>
      </c>
      <c r="C8" s="20" t="s">
        <v>136</v>
      </c>
      <c r="D8" s="21"/>
      <c r="E8" s="22"/>
      <c r="F8" s="23"/>
      <c r="G8" s="23">
        <f>SUMIF(AG9:AG15,"&lt;&gt;NOR",G9:G15)</f>
        <v>0</v>
      </c>
      <c r="H8" s="23"/>
      <c r="I8" s="23">
        <f>SUM(I9:I15)</f>
        <v>0</v>
      </c>
      <c r="J8" s="23"/>
      <c r="K8" s="23">
        <f>SUM(K9:K15)</f>
        <v>0</v>
      </c>
      <c r="L8" s="23"/>
      <c r="M8" s="23">
        <f>SUM(M9:M15)</f>
        <v>0</v>
      </c>
      <c r="N8" s="23"/>
      <c r="O8" s="23">
        <f>SUM(O9:O15)</f>
        <v>0</v>
      </c>
      <c r="P8" s="23"/>
      <c r="Q8" s="23">
        <f>SUM(Q9:Q15)</f>
        <v>0</v>
      </c>
      <c r="R8" s="23"/>
      <c r="S8" s="23"/>
      <c r="T8" s="46"/>
      <c r="U8" s="47"/>
      <c r="V8" s="47">
        <f>SUM(V9:V15)</f>
        <v>0</v>
      </c>
      <c r="W8" s="47"/>
      <c r="X8" s="46"/>
      <c r="AG8" t="s">
        <v>325</v>
      </c>
    </row>
    <row r="9" spans="1:60" outlineLevel="1" x14ac:dyDescent="0.2">
      <c r="A9" s="24">
        <v>1</v>
      </c>
      <c r="B9" s="25" t="s">
        <v>2162</v>
      </c>
      <c r="C9" s="26" t="s">
        <v>2163</v>
      </c>
      <c r="D9" s="27" t="s">
        <v>1817</v>
      </c>
      <c r="E9" s="28">
        <v>2</v>
      </c>
      <c r="F9" s="29"/>
      <c r="G9" s="30">
        <f>ROUND(E9*F9,2)</f>
        <v>0</v>
      </c>
      <c r="H9" s="29"/>
      <c r="I9" s="30">
        <f>ROUND(E9*H9,2)</f>
        <v>0</v>
      </c>
      <c r="J9" s="29"/>
      <c r="K9" s="30">
        <f>ROUND(E9*J9,2)</f>
        <v>0</v>
      </c>
      <c r="L9" s="30">
        <v>21</v>
      </c>
      <c r="M9" s="30">
        <f>G9*(1+L9/100)</f>
        <v>0</v>
      </c>
      <c r="N9" s="30">
        <v>0</v>
      </c>
      <c r="O9" s="30">
        <f>ROUND(E9*N9,2)</f>
        <v>0</v>
      </c>
      <c r="P9" s="30">
        <v>0</v>
      </c>
      <c r="Q9" s="30">
        <f>ROUND(E9*P9,2)</f>
        <v>0</v>
      </c>
      <c r="R9" s="30"/>
      <c r="S9" s="30" t="s">
        <v>587</v>
      </c>
      <c r="T9" s="49" t="s">
        <v>330</v>
      </c>
      <c r="U9" s="35">
        <v>0</v>
      </c>
      <c r="V9" s="35">
        <f>ROUND(E9*U9,2)</f>
        <v>0</v>
      </c>
      <c r="W9" s="35"/>
      <c r="X9" s="50"/>
      <c r="Y9" s="52"/>
      <c r="Z9" s="52"/>
      <c r="AA9" s="52"/>
      <c r="AB9" s="52"/>
      <c r="AC9" s="52"/>
      <c r="AD9" s="52"/>
      <c r="AE9" s="52"/>
      <c r="AF9" s="52"/>
      <c r="AG9" s="52" t="s">
        <v>2164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ht="22.5" outlineLevel="1" x14ac:dyDescent="0.2">
      <c r="A10" s="31"/>
      <c r="B10" s="32"/>
      <c r="C10" s="292" t="s">
        <v>2165</v>
      </c>
      <c r="D10" s="293"/>
      <c r="E10" s="293"/>
      <c r="F10" s="293"/>
      <c r="G10" s="293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52"/>
      <c r="Z10" s="52"/>
      <c r="AA10" s="52"/>
      <c r="AB10" s="52"/>
      <c r="AC10" s="52"/>
      <c r="AD10" s="52"/>
      <c r="AE10" s="52"/>
      <c r="AF10" s="52"/>
      <c r="AG10" s="52" t="s">
        <v>642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9" t="str">
        <f>C10</f>
        <v>Požadovaný vzduchový výkon 8,0m3/s,, celková tlaková ztráta 500Pa, Pi=5,5kW/400V, teplotní třída F300/60min. Ventilátorová sestava je v provedení s tlumiči vybrací a pružnými vložkami.</v>
      </c>
      <c r="BB10" s="52"/>
      <c r="BC10" s="52"/>
      <c r="BD10" s="52"/>
      <c r="BE10" s="52"/>
      <c r="BF10" s="52"/>
      <c r="BG10" s="52"/>
      <c r="BH10" s="52"/>
    </row>
    <row r="11" spans="1:60" ht="22.5" outlineLevel="1" x14ac:dyDescent="0.2">
      <c r="A11" s="67">
        <v>2</v>
      </c>
      <c r="B11" s="68" t="s">
        <v>2166</v>
      </c>
      <c r="C11" s="69" t="s">
        <v>2167</v>
      </c>
      <c r="D11" s="63" t="s">
        <v>1817</v>
      </c>
      <c r="E11" s="64">
        <v>2</v>
      </c>
      <c r="F11" s="65"/>
      <c r="G11" s="66">
        <f>ROUND(E11*F11,2)</f>
        <v>0</v>
      </c>
      <c r="H11" s="65"/>
      <c r="I11" s="66">
        <f>ROUND(E11*H11,2)</f>
        <v>0</v>
      </c>
      <c r="J11" s="65"/>
      <c r="K11" s="66">
        <f>ROUND(E11*J11,2)</f>
        <v>0</v>
      </c>
      <c r="L11" s="66">
        <v>21</v>
      </c>
      <c r="M11" s="66">
        <f>G11*(1+L11/100)</f>
        <v>0</v>
      </c>
      <c r="N11" s="66">
        <v>0</v>
      </c>
      <c r="O11" s="66">
        <f>ROUND(E11*N11,2)</f>
        <v>0</v>
      </c>
      <c r="P11" s="66">
        <v>0</v>
      </c>
      <c r="Q11" s="66">
        <f>ROUND(E11*P11,2)</f>
        <v>0</v>
      </c>
      <c r="R11" s="66"/>
      <c r="S11" s="66" t="s">
        <v>587</v>
      </c>
      <c r="T11" s="70" t="s">
        <v>330</v>
      </c>
      <c r="U11" s="35">
        <v>0</v>
      </c>
      <c r="V11" s="35">
        <f>ROUND(E11*U11,2)</f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2164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3</v>
      </c>
      <c r="B12" s="68" t="s">
        <v>2168</v>
      </c>
      <c r="C12" s="69" t="s">
        <v>2169</v>
      </c>
      <c r="D12" s="63" t="s">
        <v>640</v>
      </c>
      <c r="E12" s="64">
        <v>2</v>
      </c>
      <c r="F12" s="65"/>
      <c r="G12" s="66">
        <f>ROUND(E12*F12,2)</f>
        <v>0</v>
      </c>
      <c r="H12" s="65"/>
      <c r="I12" s="66">
        <f>ROUND(E12*H12,2)</f>
        <v>0</v>
      </c>
      <c r="J12" s="65"/>
      <c r="K12" s="66">
        <f>ROUND(E12*J12,2)</f>
        <v>0</v>
      </c>
      <c r="L12" s="66">
        <v>21</v>
      </c>
      <c r="M12" s="66">
        <f>G12*(1+L12/100)</f>
        <v>0</v>
      </c>
      <c r="N12" s="66">
        <v>0</v>
      </c>
      <c r="O12" s="66">
        <f>ROUND(E12*N12,2)</f>
        <v>0</v>
      </c>
      <c r="P12" s="66">
        <v>0</v>
      </c>
      <c r="Q12" s="66">
        <f>ROUND(E12*P12,2)</f>
        <v>0</v>
      </c>
      <c r="R12" s="66"/>
      <c r="S12" s="66" t="s">
        <v>587</v>
      </c>
      <c r="T12" s="70" t="s">
        <v>330</v>
      </c>
      <c r="U12" s="35">
        <v>0</v>
      </c>
      <c r="V12" s="35">
        <f>ROUND(E12*U12,2)</f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1697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4</v>
      </c>
      <c r="B13" s="68" t="s">
        <v>2170</v>
      </c>
      <c r="C13" s="69" t="s">
        <v>2171</v>
      </c>
      <c r="D13" s="63" t="s">
        <v>640</v>
      </c>
      <c r="E13" s="64">
        <v>2</v>
      </c>
      <c r="F13" s="65"/>
      <c r="G13" s="66">
        <f>ROUND(E13*F13,2)</f>
        <v>0</v>
      </c>
      <c r="H13" s="65"/>
      <c r="I13" s="66">
        <f>ROUND(E13*H13,2)</f>
        <v>0</v>
      </c>
      <c r="J13" s="65"/>
      <c r="K13" s="66">
        <f>ROUND(E13*J13,2)</f>
        <v>0</v>
      </c>
      <c r="L13" s="66">
        <v>21</v>
      </c>
      <c r="M13" s="66">
        <f>G13*(1+L13/100)</f>
        <v>0</v>
      </c>
      <c r="N13" s="66">
        <v>0</v>
      </c>
      <c r="O13" s="66">
        <f>ROUND(E13*N13,2)</f>
        <v>0</v>
      </c>
      <c r="P13" s="66">
        <v>0</v>
      </c>
      <c r="Q13" s="66">
        <f>ROUND(E13*P13,2)</f>
        <v>0</v>
      </c>
      <c r="R13" s="66"/>
      <c r="S13" s="66" t="s">
        <v>587</v>
      </c>
      <c r="T13" s="70" t="s">
        <v>330</v>
      </c>
      <c r="U13" s="35">
        <v>0</v>
      </c>
      <c r="V13" s="35">
        <f>ROUND(E13*U13,2)</f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1697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5</v>
      </c>
      <c r="B14" s="68" t="s">
        <v>2172</v>
      </c>
      <c r="C14" s="69" t="s">
        <v>2173</v>
      </c>
      <c r="D14" s="63" t="s">
        <v>640</v>
      </c>
      <c r="E14" s="64">
        <v>12</v>
      </c>
      <c r="F14" s="65"/>
      <c r="G14" s="66">
        <f>ROUND(E14*F14,2)</f>
        <v>0</v>
      </c>
      <c r="H14" s="65"/>
      <c r="I14" s="66">
        <f>ROUND(E14*H14,2)</f>
        <v>0</v>
      </c>
      <c r="J14" s="65"/>
      <c r="K14" s="66">
        <f>ROUND(E14*J14,2)</f>
        <v>0</v>
      </c>
      <c r="L14" s="66">
        <v>21</v>
      </c>
      <c r="M14" s="66">
        <f>G14*(1+L14/100)</f>
        <v>0</v>
      </c>
      <c r="N14" s="66">
        <v>0</v>
      </c>
      <c r="O14" s="66">
        <f>ROUND(E14*N14,2)</f>
        <v>0</v>
      </c>
      <c r="P14" s="66">
        <v>0</v>
      </c>
      <c r="Q14" s="66">
        <f>ROUND(E14*P14,2)</f>
        <v>0</v>
      </c>
      <c r="R14" s="66"/>
      <c r="S14" s="66" t="s">
        <v>587</v>
      </c>
      <c r="T14" s="70" t="s">
        <v>330</v>
      </c>
      <c r="U14" s="35">
        <v>0</v>
      </c>
      <c r="V14" s="35">
        <f>ROUND(E14*U14,2)</f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1697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ht="22.5" outlineLevel="1" x14ac:dyDescent="0.2">
      <c r="A15" s="60">
        <v>6</v>
      </c>
      <c r="B15" s="61" t="s">
        <v>2174</v>
      </c>
      <c r="C15" s="62" t="s">
        <v>2175</v>
      </c>
      <c r="D15" s="63" t="s">
        <v>640</v>
      </c>
      <c r="E15" s="64">
        <v>1</v>
      </c>
      <c r="F15" s="65"/>
      <c r="G15" s="66">
        <f>ROUND(E15*F15,2)</f>
        <v>0</v>
      </c>
      <c r="H15" s="65"/>
      <c r="I15" s="66">
        <f>ROUND(E15*H15,2)</f>
        <v>0</v>
      </c>
      <c r="J15" s="65"/>
      <c r="K15" s="66">
        <f>ROUND(E15*J15,2)</f>
        <v>0</v>
      </c>
      <c r="L15" s="66">
        <v>21</v>
      </c>
      <c r="M15" s="66">
        <f>G15*(1+L15/100)</f>
        <v>0</v>
      </c>
      <c r="N15" s="66">
        <v>0</v>
      </c>
      <c r="O15" s="66">
        <f>ROUND(E15*N15,2)</f>
        <v>0</v>
      </c>
      <c r="P15" s="66">
        <v>0</v>
      </c>
      <c r="Q15" s="66">
        <f>ROUND(E15*P15,2)</f>
        <v>0</v>
      </c>
      <c r="R15" s="66"/>
      <c r="S15" s="66" t="s">
        <v>587</v>
      </c>
      <c r="T15" s="70" t="s">
        <v>330</v>
      </c>
      <c r="U15" s="35">
        <v>0</v>
      </c>
      <c r="V15" s="35">
        <f>ROUND(E15*U15,2)</f>
        <v>0</v>
      </c>
      <c r="W15" s="35"/>
      <c r="X15" s="50"/>
      <c r="Y15" s="52"/>
      <c r="Z15" s="52"/>
      <c r="AA15" s="52"/>
      <c r="AB15" s="52"/>
      <c r="AC15" s="52"/>
      <c r="AD15" s="52"/>
      <c r="AE15" s="52"/>
      <c r="AF15" s="52"/>
      <c r="AG15" s="52" t="s">
        <v>1697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x14ac:dyDescent="0.2">
      <c r="A16" s="18" t="s">
        <v>324</v>
      </c>
      <c r="B16" s="19" t="s">
        <v>137</v>
      </c>
      <c r="C16" s="20" t="s">
        <v>138</v>
      </c>
      <c r="D16" s="21"/>
      <c r="E16" s="22"/>
      <c r="F16" s="23"/>
      <c r="G16" s="23">
        <f>SUMIF(AG17:AG22,"&lt;&gt;NOR",G17:G22)</f>
        <v>0</v>
      </c>
      <c r="H16" s="23"/>
      <c r="I16" s="23">
        <f>SUM(I17:I22)</f>
        <v>0</v>
      </c>
      <c r="J16" s="23"/>
      <c r="K16" s="23">
        <f>SUM(K17:K22)</f>
        <v>0</v>
      </c>
      <c r="L16" s="23"/>
      <c r="M16" s="23">
        <f>SUM(M17:M22)</f>
        <v>0</v>
      </c>
      <c r="N16" s="23"/>
      <c r="O16" s="23">
        <f>SUM(O17:O22)</f>
        <v>0</v>
      </c>
      <c r="P16" s="23"/>
      <c r="Q16" s="23">
        <f>SUM(Q17:Q22)</f>
        <v>0</v>
      </c>
      <c r="R16" s="23"/>
      <c r="S16" s="23"/>
      <c r="T16" s="46"/>
      <c r="U16" s="47"/>
      <c r="V16" s="47">
        <f>SUM(V17:V22)</f>
        <v>0</v>
      </c>
      <c r="W16" s="47"/>
      <c r="X16" s="46"/>
      <c r="AG16" t="s">
        <v>325</v>
      </c>
    </row>
    <row r="17" spans="1:60" outlineLevel="1" x14ac:dyDescent="0.2">
      <c r="A17" s="60">
        <v>7</v>
      </c>
      <c r="B17" s="61" t="s">
        <v>2176</v>
      </c>
      <c r="C17" s="62" t="s">
        <v>2177</v>
      </c>
      <c r="D17" s="63" t="s">
        <v>1817</v>
      </c>
      <c r="E17" s="64">
        <v>3</v>
      </c>
      <c r="F17" s="65"/>
      <c r="G17" s="66">
        <f t="shared" ref="G17:G22" si="0">ROUND(E17*F17,2)</f>
        <v>0</v>
      </c>
      <c r="H17" s="65"/>
      <c r="I17" s="66">
        <f t="shared" ref="I17:I22" si="1">ROUND(E17*H17,2)</f>
        <v>0</v>
      </c>
      <c r="J17" s="65"/>
      <c r="K17" s="66">
        <f t="shared" ref="K17:K22" si="2">ROUND(E17*J17,2)</f>
        <v>0</v>
      </c>
      <c r="L17" s="66">
        <v>21</v>
      </c>
      <c r="M17" s="66">
        <f t="shared" ref="M17:M22" si="3">G17*(1+L17/100)</f>
        <v>0</v>
      </c>
      <c r="N17" s="66">
        <v>0</v>
      </c>
      <c r="O17" s="66">
        <f t="shared" ref="O17:O22" si="4">ROUND(E17*N17,2)</f>
        <v>0</v>
      </c>
      <c r="P17" s="66">
        <v>0</v>
      </c>
      <c r="Q17" s="66">
        <f t="shared" ref="Q17:Q22" si="5">ROUND(E17*P17,2)</f>
        <v>0</v>
      </c>
      <c r="R17" s="66"/>
      <c r="S17" s="66" t="s">
        <v>587</v>
      </c>
      <c r="T17" s="70" t="s">
        <v>330</v>
      </c>
      <c r="U17" s="35">
        <v>0</v>
      </c>
      <c r="V17" s="35">
        <f t="shared" ref="V17:V22" si="6">ROUND(E17*U17,2)</f>
        <v>0</v>
      </c>
      <c r="W17" s="35"/>
      <c r="X17" s="50"/>
      <c r="Y17" s="52"/>
      <c r="Z17" s="52"/>
      <c r="AA17" s="52"/>
      <c r="AB17" s="52"/>
      <c r="AC17" s="52"/>
      <c r="AD17" s="52"/>
      <c r="AE17" s="52"/>
      <c r="AF17" s="52"/>
      <c r="AG17" s="52" t="s">
        <v>1697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8</v>
      </c>
      <c r="B18" s="68" t="s">
        <v>2178</v>
      </c>
      <c r="C18" s="69" t="s">
        <v>2179</v>
      </c>
      <c r="D18" s="63" t="s">
        <v>640</v>
      </c>
      <c r="E18" s="64">
        <v>4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1697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9</v>
      </c>
      <c r="B19" s="68" t="s">
        <v>2180</v>
      </c>
      <c r="C19" s="69" t="s">
        <v>2181</v>
      </c>
      <c r="D19" s="63" t="s">
        <v>640</v>
      </c>
      <c r="E19" s="64">
        <v>4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0</v>
      </c>
      <c r="O19" s="66">
        <f t="shared" si="4"/>
        <v>0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1697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ht="22.5" outlineLevel="1" x14ac:dyDescent="0.2">
      <c r="A20" s="60">
        <v>10</v>
      </c>
      <c r="B20" s="61" t="s">
        <v>2182</v>
      </c>
      <c r="C20" s="62" t="s">
        <v>2183</v>
      </c>
      <c r="D20" s="63" t="s">
        <v>640</v>
      </c>
      <c r="E20" s="64">
        <v>1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50"/>
      <c r="Y20" s="52"/>
      <c r="Z20" s="52"/>
      <c r="AA20" s="52"/>
      <c r="AB20" s="52"/>
      <c r="AC20" s="52"/>
      <c r="AD20" s="52"/>
      <c r="AE20" s="52"/>
      <c r="AF20" s="52"/>
      <c r="AG20" s="52" t="s">
        <v>1697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11</v>
      </c>
      <c r="B21" s="68" t="s">
        <v>2184</v>
      </c>
      <c r="C21" s="69" t="s">
        <v>2185</v>
      </c>
      <c r="D21" s="63" t="s">
        <v>2186</v>
      </c>
      <c r="E21" s="64">
        <v>1960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0</v>
      </c>
      <c r="O21" s="66">
        <f t="shared" si="4"/>
        <v>0</v>
      </c>
      <c r="P21" s="66">
        <v>0</v>
      </c>
      <c r="Q21" s="66">
        <f t="shared" si="5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1697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ht="22.5" outlineLevel="1" x14ac:dyDescent="0.2">
      <c r="A22" s="67">
        <v>12</v>
      </c>
      <c r="B22" s="68" t="s">
        <v>2187</v>
      </c>
      <c r="C22" s="69" t="s">
        <v>2188</v>
      </c>
      <c r="D22" s="63" t="s">
        <v>2186</v>
      </c>
      <c r="E22" s="64">
        <v>1350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1697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x14ac:dyDescent="0.2">
      <c r="A23" s="18" t="s">
        <v>324</v>
      </c>
      <c r="B23" s="19" t="s">
        <v>139</v>
      </c>
      <c r="C23" s="20" t="s">
        <v>140</v>
      </c>
      <c r="D23" s="21"/>
      <c r="E23" s="22"/>
      <c r="F23" s="23"/>
      <c r="G23" s="23">
        <f>SUMIF(AG24:AG26,"&lt;&gt;NOR",G24:G26)</f>
        <v>0</v>
      </c>
      <c r="H23" s="23"/>
      <c r="I23" s="23">
        <f>SUM(I24:I26)</f>
        <v>0</v>
      </c>
      <c r="J23" s="23"/>
      <c r="K23" s="23">
        <f>SUM(K24:K26)</f>
        <v>0</v>
      </c>
      <c r="L23" s="23"/>
      <c r="M23" s="23">
        <f>SUM(M24:M26)</f>
        <v>0</v>
      </c>
      <c r="N23" s="23"/>
      <c r="O23" s="23">
        <f>SUM(O24:O26)</f>
        <v>0</v>
      </c>
      <c r="P23" s="23"/>
      <c r="Q23" s="23">
        <f>SUM(Q24:Q26)</f>
        <v>0</v>
      </c>
      <c r="R23" s="23"/>
      <c r="S23" s="23"/>
      <c r="T23" s="46"/>
      <c r="U23" s="47"/>
      <c r="V23" s="47">
        <f>SUM(V24:V26)</f>
        <v>0</v>
      </c>
      <c r="W23" s="47"/>
      <c r="X23" s="46"/>
      <c r="AG23" t="s">
        <v>325</v>
      </c>
    </row>
    <row r="24" spans="1:60" ht="33.75" outlineLevel="1" x14ac:dyDescent="0.2">
      <c r="A24" s="67">
        <v>13</v>
      </c>
      <c r="B24" s="68" t="s">
        <v>2189</v>
      </c>
      <c r="C24" s="69" t="s">
        <v>2190</v>
      </c>
      <c r="D24" s="63" t="s">
        <v>2186</v>
      </c>
      <c r="E24" s="64">
        <v>60</v>
      </c>
      <c r="F24" s="65"/>
      <c r="G24" s="66">
        <f>ROUND(E24*F24,2)</f>
        <v>0</v>
      </c>
      <c r="H24" s="65"/>
      <c r="I24" s="66">
        <f>ROUND(E24*H24,2)</f>
        <v>0</v>
      </c>
      <c r="J24" s="65"/>
      <c r="K24" s="66">
        <f>ROUND(E24*J24,2)</f>
        <v>0</v>
      </c>
      <c r="L24" s="66">
        <v>21</v>
      </c>
      <c r="M24" s="66">
        <f>G24*(1+L24/100)</f>
        <v>0</v>
      </c>
      <c r="N24" s="66">
        <v>0</v>
      </c>
      <c r="O24" s="66">
        <f>ROUND(E24*N24,2)</f>
        <v>0</v>
      </c>
      <c r="P24" s="66">
        <v>0</v>
      </c>
      <c r="Q24" s="66">
        <f>ROUND(E24*P24,2)</f>
        <v>0</v>
      </c>
      <c r="R24" s="66"/>
      <c r="S24" s="66" t="s">
        <v>587</v>
      </c>
      <c r="T24" s="70" t="s">
        <v>330</v>
      </c>
      <c r="U24" s="35">
        <v>0</v>
      </c>
      <c r="V24" s="35">
        <f>ROUND(E24*U24,2)</f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2164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ht="22.5" outlineLevel="1" x14ac:dyDescent="0.2">
      <c r="A25" s="67">
        <v>14</v>
      </c>
      <c r="B25" s="68" t="s">
        <v>2191</v>
      </c>
      <c r="C25" s="69" t="s">
        <v>2192</v>
      </c>
      <c r="D25" s="63" t="s">
        <v>2186</v>
      </c>
      <c r="E25" s="64">
        <v>6</v>
      </c>
      <c r="F25" s="65"/>
      <c r="G25" s="66">
        <f>ROUND(E25*F25,2)</f>
        <v>0</v>
      </c>
      <c r="H25" s="65"/>
      <c r="I25" s="66">
        <f>ROUND(E25*H25,2)</f>
        <v>0</v>
      </c>
      <c r="J25" s="65"/>
      <c r="K25" s="66">
        <f>ROUND(E25*J25,2)</f>
        <v>0</v>
      </c>
      <c r="L25" s="66">
        <v>21</v>
      </c>
      <c r="M25" s="66">
        <f>G25*(1+L25/100)</f>
        <v>0</v>
      </c>
      <c r="N25" s="66">
        <v>0</v>
      </c>
      <c r="O25" s="66">
        <f>ROUND(E25*N25,2)</f>
        <v>0</v>
      </c>
      <c r="P25" s="66">
        <v>0</v>
      </c>
      <c r="Q25" s="66">
        <f>ROUND(E25*P25,2)</f>
        <v>0</v>
      </c>
      <c r="R25" s="66"/>
      <c r="S25" s="66" t="s">
        <v>587</v>
      </c>
      <c r="T25" s="70" t="s">
        <v>330</v>
      </c>
      <c r="U25" s="35">
        <v>0</v>
      </c>
      <c r="V25" s="35">
        <f>ROUND(E25*U25,2)</f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1697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15</v>
      </c>
      <c r="B26" s="68" t="s">
        <v>2193</v>
      </c>
      <c r="C26" s="69" t="s">
        <v>2194</v>
      </c>
      <c r="D26" s="63" t="s">
        <v>1817</v>
      </c>
      <c r="E26" s="64">
        <v>1</v>
      </c>
      <c r="F26" s="65"/>
      <c r="G26" s="66">
        <f>ROUND(E26*F26,2)</f>
        <v>0</v>
      </c>
      <c r="H26" s="65"/>
      <c r="I26" s="66">
        <f>ROUND(E26*H26,2)</f>
        <v>0</v>
      </c>
      <c r="J26" s="65"/>
      <c r="K26" s="66">
        <f>ROUND(E26*J26,2)</f>
        <v>0</v>
      </c>
      <c r="L26" s="66">
        <v>21</v>
      </c>
      <c r="M26" s="66">
        <f>G26*(1+L26/100)</f>
        <v>0</v>
      </c>
      <c r="N26" s="66">
        <v>0</v>
      </c>
      <c r="O26" s="66">
        <f>ROUND(E26*N26,2)</f>
        <v>0</v>
      </c>
      <c r="P26" s="66">
        <v>0</v>
      </c>
      <c r="Q26" s="66">
        <f>ROUND(E26*P26,2)</f>
        <v>0</v>
      </c>
      <c r="R26" s="66"/>
      <c r="S26" s="66" t="s">
        <v>587</v>
      </c>
      <c r="T26" s="70" t="s">
        <v>330</v>
      </c>
      <c r="U26" s="35">
        <v>0</v>
      </c>
      <c r="V26" s="35">
        <f>ROUND(E26*U26,2)</f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1697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x14ac:dyDescent="0.2">
      <c r="A27" s="18" t="s">
        <v>324</v>
      </c>
      <c r="B27" s="19" t="s">
        <v>290</v>
      </c>
      <c r="C27" s="20" t="s">
        <v>291</v>
      </c>
      <c r="D27" s="21"/>
      <c r="E27" s="22"/>
      <c r="F27" s="23"/>
      <c r="G27" s="23">
        <f>SUMIF(AG28:AG33,"&lt;&gt;NOR",G28:G33)</f>
        <v>0</v>
      </c>
      <c r="H27" s="23"/>
      <c r="I27" s="23">
        <f>SUM(I28:I33)</f>
        <v>0</v>
      </c>
      <c r="J27" s="23"/>
      <c r="K27" s="23">
        <f>SUM(K28:K33)</f>
        <v>0</v>
      </c>
      <c r="L27" s="23"/>
      <c r="M27" s="23">
        <f>SUM(M28:M33)</f>
        <v>0</v>
      </c>
      <c r="N27" s="23"/>
      <c r="O27" s="23">
        <f>SUM(O28:O33)</f>
        <v>0</v>
      </c>
      <c r="P27" s="23"/>
      <c r="Q27" s="23">
        <f>SUM(Q28:Q33)</f>
        <v>0</v>
      </c>
      <c r="R27" s="23"/>
      <c r="S27" s="23"/>
      <c r="T27" s="46"/>
      <c r="U27" s="47"/>
      <c r="V27" s="47">
        <f>SUM(V28:V33)</f>
        <v>0</v>
      </c>
      <c r="W27" s="47"/>
      <c r="X27" s="46"/>
      <c r="AG27" t="s">
        <v>325</v>
      </c>
    </row>
    <row r="28" spans="1:60" outlineLevel="1" x14ac:dyDescent="0.2">
      <c r="A28" s="67">
        <v>16</v>
      </c>
      <c r="B28" s="68" t="s">
        <v>2195</v>
      </c>
      <c r="C28" s="69" t="s">
        <v>2196</v>
      </c>
      <c r="D28" s="63" t="s">
        <v>1817</v>
      </c>
      <c r="E28" s="64">
        <v>1</v>
      </c>
      <c r="F28" s="65"/>
      <c r="G28" s="66">
        <f t="shared" ref="G28:G33" si="7">ROUND(E28*F28,2)</f>
        <v>0</v>
      </c>
      <c r="H28" s="65"/>
      <c r="I28" s="66">
        <f t="shared" ref="I28:I33" si="8">ROUND(E28*H28,2)</f>
        <v>0</v>
      </c>
      <c r="J28" s="65"/>
      <c r="K28" s="66">
        <f t="shared" ref="K28:K33" si="9">ROUND(E28*J28,2)</f>
        <v>0</v>
      </c>
      <c r="L28" s="66">
        <v>21</v>
      </c>
      <c r="M28" s="66">
        <f t="shared" ref="M28:M33" si="10">G28*(1+L28/100)</f>
        <v>0</v>
      </c>
      <c r="N28" s="66">
        <v>0</v>
      </c>
      <c r="O28" s="66">
        <f t="shared" ref="O28:O33" si="11">ROUND(E28*N28,2)</f>
        <v>0</v>
      </c>
      <c r="P28" s="66">
        <v>0</v>
      </c>
      <c r="Q28" s="66">
        <f t="shared" ref="Q28:Q33" si="12">ROUND(E28*P28,2)</f>
        <v>0</v>
      </c>
      <c r="R28" s="66"/>
      <c r="S28" s="66" t="s">
        <v>587</v>
      </c>
      <c r="T28" s="70" t="s">
        <v>330</v>
      </c>
      <c r="U28" s="35">
        <v>0</v>
      </c>
      <c r="V28" s="35">
        <f t="shared" ref="V28:V33" si="13">ROUND(E28*U28,2)</f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2164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17</v>
      </c>
      <c r="B29" s="68" t="s">
        <v>2197</v>
      </c>
      <c r="C29" s="69" t="s">
        <v>2198</v>
      </c>
      <c r="D29" s="63" t="s">
        <v>1817</v>
      </c>
      <c r="E29" s="64">
        <v>1</v>
      </c>
      <c r="F29" s="65"/>
      <c r="G29" s="66">
        <f t="shared" si="7"/>
        <v>0</v>
      </c>
      <c r="H29" s="65"/>
      <c r="I29" s="66">
        <f t="shared" si="8"/>
        <v>0</v>
      </c>
      <c r="J29" s="65"/>
      <c r="K29" s="66">
        <f t="shared" si="9"/>
        <v>0</v>
      </c>
      <c r="L29" s="66">
        <v>21</v>
      </c>
      <c r="M29" s="66">
        <f t="shared" si="10"/>
        <v>0</v>
      </c>
      <c r="N29" s="66">
        <v>0</v>
      </c>
      <c r="O29" s="66">
        <f t="shared" si="11"/>
        <v>0</v>
      </c>
      <c r="P29" s="66">
        <v>0</v>
      </c>
      <c r="Q29" s="66">
        <f t="shared" si="12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13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2164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18</v>
      </c>
      <c r="B30" s="68" t="s">
        <v>2199</v>
      </c>
      <c r="C30" s="69" t="s">
        <v>2200</v>
      </c>
      <c r="D30" s="63" t="s">
        <v>1817</v>
      </c>
      <c r="E30" s="64">
        <v>1</v>
      </c>
      <c r="F30" s="65"/>
      <c r="G30" s="66">
        <f t="shared" si="7"/>
        <v>0</v>
      </c>
      <c r="H30" s="65"/>
      <c r="I30" s="66">
        <f t="shared" si="8"/>
        <v>0</v>
      </c>
      <c r="J30" s="65"/>
      <c r="K30" s="66">
        <f t="shared" si="9"/>
        <v>0</v>
      </c>
      <c r="L30" s="66">
        <v>21</v>
      </c>
      <c r="M30" s="66">
        <f t="shared" si="10"/>
        <v>0</v>
      </c>
      <c r="N30" s="66">
        <v>0</v>
      </c>
      <c r="O30" s="66">
        <f t="shared" si="11"/>
        <v>0</v>
      </c>
      <c r="P30" s="66">
        <v>0</v>
      </c>
      <c r="Q30" s="66">
        <f t="shared" si="12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13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2164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19</v>
      </c>
      <c r="B31" s="68" t="s">
        <v>2201</v>
      </c>
      <c r="C31" s="69" t="s">
        <v>2202</v>
      </c>
      <c r="D31" s="63" t="s">
        <v>1817</v>
      </c>
      <c r="E31" s="64">
        <v>1</v>
      </c>
      <c r="F31" s="65"/>
      <c r="G31" s="66">
        <f t="shared" si="7"/>
        <v>0</v>
      </c>
      <c r="H31" s="65"/>
      <c r="I31" s="66">
        <f t="shared" si="8"/>
        <v>0</v>
      </c>
      <c r="J31" s="65"/>
      <c r="K31" s="66">
        <f t="shared" si="9"/>
        <v>0</v>
      </c>
      <c r="L31" s="66">
        <v>21</v>
      </c>
      <c r="M31" s="66">
        <f t="shared" si="10"/>
        <v>0</v>
      </c>
      <c r="N31" s="66">
        <v>0</v>
      </c>
      <c r="O31" s="66">
        <f t="shared" si="11"/>
        <v>0</v>
      </c>
      <c r="P31" s="66">
        <v>0</v>
      </c>
      <c r="Q31" s="66">
        <f t="shared" si="12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13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2164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67">
        <v>20</v>
      </c>
      <c r="B32" s="68" t="s">
        <v>2203</v>
      </c>
      <c r="C32" s="69" t="s">
        <v>2204</v>
      </c>
      <c r="D32" s="63" t="s">
        <v>1817</v>
      </c>
      <c r="E32" s="64">
        <v>1</v>
      </c>
      <c r="F32" s="65"/>
      <c r="G32" s="66">
        <f t="shared" si="7"/>
        <v>0</v>
      </c>
      <c r="H32" s="65"/>
      <c r="I32" s="66">
        <f t="shared" si="8"/>
        <v>0</v>
      </c>
      <c r="J32" s="65"/>
      <c r="K32" s="66">
        <f t="shared" si="9"/>
        <v>0</v>
      </c>
      <c r="L32" s="66">
        <v>21</v>
      </c>
      <c r="M32" s="66">
        <f t="shared" si="10"/>
        <v>0</v>
      </c>
      <c r="N32" s="66">
        <v>0</v>
      </c>
      <c r="O32" s="66">
        <f t="shared" si="11"/>
        <v>0</v>
      </c>
      <c r="P32" s="66">
        <v>0</v>
      </c>
      <c r="Q32" s="66">
        <f t="shared" si="12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13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1697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21</v>
      </c>
      <c r="B33" s="68" t="s">
        <v>2205</v>
      </c>
      <c r="C33" s="69" t="s">
        <v>2206</v>
      </c>
      <c r="D33" s="63" t="s">
        <v>1817</v>
      </c>
      <c r="E33" s="64">
        <v>1</v>
      </c>
      <c r="F33" s="65"/>
      <c r="G33" s="66">
        <f t="shared" si="7"/>
        <v>0</v>
      </c>
      <c r="H33" s="65"/>
      <c r="I33" s="66">
        <f t="shared" si="8"/>
        <v>0</v>
      </c>
      <c r="J33" s="65"/>
      <c r="K33" s="66">
        <f t="shared" si="9"/>
        <v>0</v>
      </c>
      <c r="L33" s="66">
        <v>21</v>
      </c>
      <c r="M33" s="66">
        <f t="shared" si="10"/>
        <v>0</v>
      </c>
      <c r="N33" s="66">
        <v>0</v>
      </c>
      <c r="O33" s="66">
        <f t="shared" si="11"/>
        <v>0</v>
      </c>
      <c r="P33" s="66">
        <v>0</v>
      </c>
      <c r="Q33" s="66">
        <f t="shared" si="12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13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1697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x14ac:dyDescent="0.2">
      <c r="A34" s="18" t="s">
        <v>324</v>
      </c>
      <c r="B34" s="19" t="s">
        <v>19</v>
      </c>
      <c r="C34" s="20" t="s">
        <v>20</v>
      </c>
      <c r="D34" s="21"/>
      <c r="E34" s="22"/>
      <c r="F34" s="23"/>
      <c r="G34" s="23">
        <f>SUMIF(AG35:AG35,"&lt;&gt;NOR",G35:G35)</f>
        <v>0</v>
      </c>
      <c r="H34" s="23"/>
      <c r="I34" s="23">
        <f>SUM(I35:I35)</f>
        <v>0</v>
      </c>
      <c r="J34" s="23"/>
      <c r="K34" s="23">
        <f>SUM(K35:K35)</f>
        <v>0</v>
      </c>
      <c r="L34" s="23"/>
      <c r="M34" s="23">
        <f>SUM(M35:M35)</f>
        <v>0</v>
      </c>
      <c r="N34" s="23"/>
      <c r="O34" s="23">
        <f>SUM(O35:O35)</f>
        <v>0</v>
      </c>
      <c r="P34" s="23"/>
      <c r="Q34" s="23">
        <f>SUM(Q35:Q35)</f>
        <v>0</v>
      </c>
      <c r="R34" s="23"/>
      <c r="S34" s="23"/>
      <c r="T34" s="46"/>
      <c r="U34" s="47"/>
      <c r="V34" s="47">
        <f>SUM(V35:V35)</f>
        <v>0</v>
      </c>
      <c r="W34" s="47"/>
      <c r="X34" s="46"/>
      <c r="AG34" t="s">
        <v>325</v>
      </c>
    </row>
    <row r="35" spans="1:60" outlineLevel="1" x14ac:dyDescent="0.2">
      <c r="A35" s="72">
        <v>22</v>
      </c>
      <c r="B35" s="73" t="s">
        <v>2207</v>
      </c>
      <c r="C35" s="74" t="s">
        <v>134</v>
      </c>
      <c r="D35" s="27" t="s">
        <v>1817</v>
      </c>
      <c r="E35" s="28">
        <v>1</v>
      </c>
      <c r="F35" s="29"/>
      <c r="G35" s="30">
        <f>ROUND(E35*F35,2)</f>
        <v>0</v>
      </c>
      <c r="H35" s="29"/>
      <c r="I35" s="30">
        <f>ROUND(E35*H35,2)</f>
        <v>0</v>
      </c>
      <c r="J35" s="29"/>
      <c r="K35" s="30">
        <f>ROUND(E35*J35,2)</f>
        <v>0</v>
      </c>
      <c r="L35" s="30">
        <v>21</v>
      </c>
      <c r="M35" s="30">
        <f>G35*(1+L35/100)</f>
        <v>0</v>
      </c>
      <c r="N35" s="30">
        <v>0</v>
      </c>
      <c r="O35" s="30">
        <f>ROUND(E35*N35,2)</f>
        <v>0</v>
      </c>
      <c r="P35" s="30">
        <v>0</v>
      </c>
      <c r="Q35" s="30">
        <f>ROUND(E35*P35,2)</f>
        <v>0</v>
      </c>
      <c r="R35" s="30"/>
      <c r="S35" s="30" t="s">
        <v>587</v>
      </c>
      <c r="T35" s="49" t="s">
        <v>330</v>
      </c>
      <c r="U35" s="35">
        <v>0</v>
      </c>
      <c r="V35" s="35">
        <f>ROUND(E35*U35,2)</f>
        <v>0</v>
      </c>
      <c r="W35" s="35"/>
      <c r="X35" s="49"/>
      <c r="Y35" s="52"/>
      <c r="Z35" s="52"/>
      <c r="AA35" s="52"/>
      <c r="AB35" s="52"/>
      <c r="AC35" s="52"/>
      <c r="AD35" s="52"/>
      <c r="AE35" s="52"/>
      <c r="AF35" s="52"/>
      <c r="AG35" s="52" t="s">
        <v>331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x14ac:dyDescent="0.2">
      <c r="A36" s="13"/>
      <c r="B36" s="14"/>
      <c r="C36" s="36"/>
      <c r="D36" s="15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AE36">
        <v>15</v>
      </c>
      <c r="AF36">
        <v>21</v>
      </c>
    </row>
    <row r="37" spans="1:60" x14ac:dyDescent="0.2">
      <c r="A37" s="37"/>
      <c r="B37" s="38" t="s">
        <v>15</v>
      </c>
      <c r="C37" s="39"/>
      <c r="D37" s="40"/>
      <c r="E37" s="41"/>
      <c r="F37" s="41"/>
      <c r="G37" s="42">
        <f>G8+G16+G23+G27+G34</f>
        <v>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AE37">
        <f>SUMIF(L7:L35,AE36,G7:G35)</f>
        <v>0</v>
      </c>
      <c r="AF37">
        <f>SUMIF(L7:L35,AF36,G7:G35)</f>
        <v>0</v>
      </c>
      <c r="AG37" t="s">
        <v>346</v>
      </c>
    </row>
    <row r="38" spans="1:60" x14ac:dyDescent="0.2">
      <c r="A38" s="300" t="s">
        <v>1687</v>
      </c>
      <c r="B38" s="300"/>
      <c r="C38" s="36"/>
      <c r="D38" s="15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60" x14ac:dyDescent="0.2">
      <c r="A39" s="13"/>
      <c r="B39" s="14" t="s">
        <v>1688</v>
      </c>
      <c r="C39" s="36" t="s">
        <v>1689</v>
      </c>
      <c r="D39" s="15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AG39" t="s">
        <v>1690</v>
      </c>
    </row>
    <row r="40" spans="1:60" x14ac:dyDescent="0.2">
      <c r="A40" s="13"/>
      <c r="B40" s="14" t="s">
        <v>1691</v>
      </c>
      <c r="C40" s="36" t="s">
        <v>1692</v>
      </c>
      <c r="D40" s="15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AG40" t="s">
        <v>1693</v>
      </c>
    </row>
    <row r="41" spans="1:60" x14ac:dyDescent="0.2">
      <c r="A41" s="13"/>
      <c r="B41" s="14"/>
      <c r="C41" s="36" t="s">
        <v>492</v>
      </c>
      <c r="D41" s="15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AG41" t="s">
        <v>1694</v>
      </c>
    </row>
    <row r="42" spans="1:60" x14ac:dyDescent="0.2">
      <c r="A42" s="13"/>
      <c r="B42" s="14"/>
      <c r="C42" s="36"/>
      <c r="D42" s="15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60" x14ac:dyDescent="0.2">
      <c r="C43" s="43"/>
      <c r="D43" s="7"/>
      <c r="AG43" t="s">
        <v>347</v>
      </c>
    </row>
    <row r="44" spans="1:60" x14ac:dyDescent="0.2">
      <c r="D44" s="7"/>
    </row>
    <row r="45" spans="1:60" x14ac:dyDescent="0.2">
      <c r="D45" s="7"/>
    </row>
    <row r="46" spans="1:60" x14ac:dyDescent="0.2">
      <c r="D46" s="7"/>
    </row>
    <row r="47" spans="1:60" x14ac:dyDescent="0.2">
      <c r="D47" s="7"/>
    </row>
    <row r="48" spans="1:60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  <row r="59" spans="4:4" x14ac:dyDescent="0.2">
      <c r="D59" s="7"/>
    </row>
    <row r="60" spans="4:4" x14ac:dyDescent="0.2">
      <c r="D60" s="7"/>
    </row>
    <row r="61" spans="4:4" x14ac:dyDescent="0.2">
      <c r="D61" s="7"/>
    </row>
    <row r="62" spans="4:4" x14ac:dyDescent="0.2">
      <c r="D62" s="7"/>
    </row>
    <row r="63" spans="4:4" x14ac:dyDescent="0.2">
      <c r="D63" s="7"/>
    </row>
    <row r="64" spans="4:4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6">
    <mergeCell ref="A38:B38"/>
    <mergeCell ref="A1:G1"/>
    <mergeCell ref="C2:G2"/>
    <mergeCell ref="C3:G3"/>
    <mergeCell ref="C4:G4"/>
    <mergeCell ref="C10:G10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57</v>
      </c>
      <c r="C4" s="285" t="s">
        <v>58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145</v>
      </c>
      <c r="C8" s="20" t="s">
        <v>146</v>
      </c>
      <c r="D8" s="21"/>
      <c r="E8" s="22"/>
      <c r="F8" s="23"/>
      <c r="G8" s="23">
        <f>SUMIF(AG9:AG16,"&lt;&gt;NOR",G9:G16)</f>
        <v>0</v>
      </c>
      <c r="H8" s="23"/>
      <c r="I8" s="23">
        <f>SUM(I9:I16)</f>
        <v>0</v>
      </c>
      <c r="J8" s="23"/>
      <c r="K8" s="23">
        <f>SUM(K9:K16)</f>
        <v>0</v>
      </c>
      <c r="L8" s="23"/>
      <c r="M8" s="23">
        <f>SUM(M9:M16)</f>
        <v>0</v>
      </c>
      <c r="N8" s="23"/>
      <c r="O8" s="23">
        <f>SUM(O9:O16)</f>
        <v>0.21</v>
      </c>
      <c r="P8" s="23"/>
      <c r="Q8" s="23">
        <f>SUM(Q9:Q16)</f>
        <v>0</v>
      </c>
      <c r="R8" s="23"/>
      <c r="S8" s="23"/>
      <c r="T8" s="46"/>
      <c r="U8" s="47"/>
      <c r="V8" s="47">
        <f>SUM(V9:V16)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2208</v>
      </c>
      <c r="C9" s="69" t="s">
        <v>2209</v>
      </c>
      <c r="D9" s="63" t="s">
        <v>425</v>
      </c>
      <c r="E9" s="64">
        <v>4</v>
      </c>
      <c r="F9" s="65"/>
      <c r="G9" s="66">
        <f t="shared" ref="G9:G16" si="0">ROUND(E9*F9,2)</f>
        <v>0</v>
      </c>
      <c r="H9" s="65"/>
      <c r="I9" s="66">
        <f t="shared" ref="I9:I16" si="1">ROUND(E9*H9,2)</f>
        <v>0</v>
      </c>
      <c r="J9" s="65"/>
      <c r="K9" s="66">
        <f t="shared" ref="K9:K16" si="2">ROUND(E9*J9,2)</f>
        <v>0</v>
      </c>
      <c r="L9" s="66">
        <v>21</v>
      </c>
      <c r="M9" s="66">
        <f t="shared" ref="M9:M16" si="3">G9*(1+L9/100)</f>
        <v>0</v>
      </c>
      <c r="N9" s="66">
        <v>5.0000000000000002E-5</v>
      </c>
      <c r="O9" s="66">
        <f t="shared" ref="O9:O16" si="4">ROUND(E9*N9,2)</f>
        <v>0</v>
      </c>
      <c r="P9" s="66">
        <v>0</v>
      </c>
      <c r="Q9" s="66">
        <f t="shared" ref="Q9:Q16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16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2210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2211</v>
      </c>
      <c r="C10" s="69" t="s">
        <v>2212</v>
      </c>
      <c r="D10" s="63" t="s">
        <v>425</v>
      </c>
      <c r="E10" s="64">
        <v>12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3.0500000000000002E-3</v>
      </c>
      <c r="O10" s="66">
        <f t="shared" si="4"/>
        <v>0.04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2210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2213</v>
      </c>
      <c r="C11" s="69" t="s">
        <v>2214</v>
      </c>
      <c r="D11" s="63" t="s">
        <v>425</v>
      </c>
      <c r="E11" s="64">
        <v>4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5.0000000000000002E-5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2210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2215</v>
      </c>
      <c r="C12" s="69" t="s">
        <v>2216</v>
      </c>
      <c r="D12" s="63" t="s">
        <v>425</v>
      </c>
      <c r="E12" s="64">
        <v>4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5.0000000000000002E-5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2210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2217</v>
      </c>
      <c r="C13" s="69" t="s">
        <v>2218</v>
      </c>
      <c r="D13" s="63" t="s">
        <v>640</v>
      </c>
      <c r="E13" s="64">
        <v>80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1.5200000000000001E-3</v>
      </c>
      <c r="O13" s="66">
        <f t="shared" si="4"/>
        <v>0.12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2210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2219</v>
      </c>
      <c r="C14" s="69" t="s">
        <v>2220</v>
      </c>
      <c r="D14" s="63" t="s">
        <v>425</v>
      </c>
      <c r="E14" s="64">
        <v>8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1.89E-3</v>
      </c>
      <c r="O14" s="66">
        <f t="shared" si="4"/>
        <v>0.02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2210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72">
        <v>7</v>
      </c>
      <c r="B15" s="73" t="s">
        <v>2221</v>
      </c>
      <c r="C15" s="74" t="s">
        <v>2222</v>
      </c>
      <c r="D15" s="27" t="s">
        <v>640</v>
      </c>
      <c r="E15" s="28">
        <v>104</v>
      </c>
      <c r="F15" s="29"/>
      <c r="G15" s="30">
        <f t="shared" si="0"/>
        <v>0</v>
      </c>
      <c r="H15" s="29"/>
      <c r="I15" s="30">
        <f t="shared" si="1"/>
        <v>0</v>
      </c>
      <c r="J15" s="29"/>
      <c r="K15" s="30">
        <f t="shared" si="2"/>
        <v>0</v>
      </c>
      <c r="L15" s="30">
        <v>21</v>
      </c>
      <c r="M15" s="30">
        <f t="shared" si="3"/>
        <v>0</v>
      </c>
      <c r="N15" s="30">
        <v>2.5000000000000001E-4</v>
      </c>
      <c r="O15" s="30">
        <f t="shared" si="4"/>
        <v>0.03</v>
      </c>
      <c r="P15" s="30">
        <v>0</v>
      </c>
      <c r="Q15" s="30">
        <f t="shared" si="5"/>
        <v>0</v>
      </c>
      <c r="R15" s="30"/>
      <c r="S15" s="30" t="s">
        <v>587</v>
      </c>
      <c r="T15" s="49" t="s">
        <v>330</v>
      </c>
      <c r="U15" s="35">
        <v>0</v>
      </c>
      <c r="V15" s="35">
        <f t="shared" si="6"/>
        <v>0</v>
      </c>
      <c r="W15" s="35"/>
      <c r="X15" s="49"/>
      <c r="Y15" s="52"/>
      <c r="Z15" s="52"/>
      <c r="AA15" s="52"/>
      <c r="AB15" s="52"/>
      <c r="AC15" s="52"/>
      <c r="AD15" s="52"/>
      <c r="AE15" s="52"/>
      <c r="AF15" s="52"/>
      <c r="AG15" s="52" t="s">
        <v>2210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31">
        <v>8</v>
      </c>
      <c r="B16" s="32" t="s">
        <v>1068</v>
      </c>
      <c r="C16" s="80" t="s">
        <v>2223</v>
      </c>
      <c r="D16" s="81" t="s">
        <v>25</v>
      </c>
      <c r="E16" s="82"/>
      <c r="F16" s="83"/>
      <c r="G16" s="35">
        <f t="shared" si="0"/>
        <v>0</v>
      </c>
      <c r="H16" s="83"/>
      <c r="I16" s="35">
        <f t="shared" si="1"/>
        <v>0</v>
      </c>
      <c r="J16" s="83"/>
      <c r="K16" s="35">
        <f t="shared" si="2"/>
        <v>0</v>
      </c>
      <c r="L16" s="35">
        <v>21</v>
      </c>
      <c r="M16" s="35">
        <f t="shared" si="3"/>
        <v>0</v>
      </c>
      <c r="N16" s="35">
        <v>0</v>
      </c>
      <c r="O16" s="35">
        <f t="shared" si="4"/>
        <v>0</v>
      </c>
      <c r="P16" s="35">
        <v>0</v>
      </c>
      <c r="Q16" s="35">
        <f t="shared" si="5"/>
        <v>0</v>
      </c>
      <c r="R16" s="35"/>
      <c r="S16" s="35" t="s">
        <v>329</v>
      </c>
      <c r="T16" s="35" t="s">
        <v>330</v>
      </c>
      <c r="U16" s="35">
        <v>0</v>
      </c>
      <c r="V16" s="35">
        <f t="shared" si="6"/>
        <v>0</v>
      </c>
      <c r="W16" s="35"/>
      <c r="X16" s="35"/>
      <c r="Y16" s="52"/>
      <c r="Z16" s="52"/>
      <c r="AA16" s="52"/>
      <c r="AB16" s="52"/>
      <c r="AC16" s="52"/>
      <c r="AD16" s="52"/>
      <c r="AE16" s="52"/>
      <c r="AF16" s="52"/>
      <c r="AG16" s="52" t="s">
        <v>922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x14ac:dyDescent="0.2">
      <c r="A17" s="18" t="s">
        <v>324</v>
      </c>
      <c r="B17" s="19" t="s">
        <v>147</v>
      </c>
      <c r="C17" s="20" t="s">
        <v>148</v>
      </c>
      <c r="D17" s="21"/>
      <c r="E17" s="22"/>
      <c r="F17" s="23"/>
      <c r="G17" s="23">
        <f>SUMIF(AG18:AG69,"&lt;&gt;NOR",G18:G69)</f>
        <v>0</v>
      </c>
      <c r="H17" s="23"/>
      <c r="I17" s="23">
        <f>SUM(I18:I69)</f>
        <v>0</v>
      </c>
      <c r="J17" s="23"/>
      <c r="K17" s="23">
        <f>SUM(K18:K69)</f>
        <v>0</v>
      </c>
      <c r="L17" s="23"/>
      <c r="M17" s="23">
        <f>SUM(M18:M69)</f>
        <v>0</v>
      </c>
      <c r="N17" s="23"/>
      <c r="O17" s="23">
        <f>SUM(O18:O69)</f>
        <v>5.08</v>
      </c>
      <c r="P17" s="23"/>
      <c r="Q17" s="23">
        <f>SUM(Q18:Q69)</f>
        <v>0</v>
      </c>
      <c r="R17" s="23"/>
      <c r="S17" s="23"/>
      <c r="T17" s="46"/>
      <c r="U17" s="47"/>
      <c r="V17" s="47">
        <f>SUM(V18:V69)</f>
        <v>1</v>
      </c>
      <c r="W17" s="47"/>
      <c r="X17" s="46"/>
      <c r="AG17" t="s">
        <v>325</v>
      </c>
    </row>
    <row r="18" spans="1:60" outlineLevel="1" x14ac:dyDescent="0.2">
      <c r="A18" s="67">
        <v>9</v>
      </c>
      <c r="B18" s="68" t="s">
        <v>2224</v>
      </c>
      <c r="C18" s="69" t="s">
        <v>2225</v>
      </c>
      <c r="D18" s="63" t="s">
        <v>456</v>
      </c>
      <c r="E18" s="64">
        <v>8</v>
      </c>
      <c r="F18" s="65"/>
      <c r="G18" s="66">
        <f t="shared" ref="G18:G28" si="7">ROUND(E18*F18,2)</f>
        <v>0</v>
      </c>
      <c r="H18" s="65"/>
      <c r="I18" s="66">
        <f t="shared" ref="I18:I28" si="8">ROUND(E18*H18,2)</f>
        <v>0</v>
      </c>
      <c r="J18" s="65"/>
      <c r="K18" s="66">
        <f t="shared" ref="K18:K28" si="9">ROUND(E18*J18,2)</f>
        <v>0</v>
      </c>
      <c r="L18" s="66">
        <v>21</v>
      </c>
      <c r="M18" s="66">
        <f t="shared" ref="M18:M28" si="10">G18*(1+L18/100)</f>
        <v>0</v>
      </c>
      <c r="N18" s="66">
        <v>3.8000000000000002E-4</v>
      </c>
      <c r="O18" s="66">
        <f t="shared" ref="O18:O28" si="11">ROUND(E18*N18,2)</f>
        <v>0</v>
      </c>
      <c r="P18" s="66">
        <v>0</v>
      </c>
      <c r="Q18" s="66">
        <f t="shared" ref="Q18:Q28" si="12">ROUND(E18*P18,2)</f>
        <v>0</v>
      </c>
      <c r="R18" s="66"/>
      <c r="S18" s="66" t="s">
        <v>587</v>
      </c>
      <c r="T18" s="70" t="s">
        <v>330</v>
      </c>
      <c r="U18" s="35">
        <v>0</v>
      </c>
      <c r="V18" s="35">
        <f t="shared" ref="V18:V28" si="13">ROUND(E18*U18,2)</f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2210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10</v>
      </c>
      <c r="B19" s="68" t="s">
        <v>2226</v>
      </c>
      <c r="C19" s="69" t="s">
        <v>2227</v>
      </c>
      <c r="D19" s="63" t="s">
        <v>456</v>
      </c>
      <c r="E19" s="64">
        <v>54</v>
      </c>
      <c r="F19" s="65"/>
      <c r="G19" s="66">
        <f t="shared" si="7"/>
        <v>0</v>
      </c>
      <c r="H19" s="65"/>
      <c r="I19" s="66">
        <f t="shared" si="8"/>
        <v>0</v>
      </c>
      <c r="J19" s="65"/>
      <c r="K19" s="66">
        <f t="shared" si="9"/>
        <v>0</v>
      </c>
      <c r="L19" s="66">
        <v>21</v>
      </c>
      <c r="M19" s="66">
        <f t="shared" si="10"/>
        <v>0</v>
      </c>
      <c r="N19" s="66">
        <v>4.6999999999999999E-4</v>
      </c>
      <c r="O19" s="66">
        <f t="shared" si="11"/>
        <v>0.03</v>
      </c>
      <c r="P19" s="66">
        <v>0</v>
      </c>
      <c r="Q19" s="66">
        <f t="shared" si="12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13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2210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67">
        <v>11</v>
      </c>
      <c r="B20" s="68" t="s">
        <v>2228</v>
      </c>
      <c r="C20" s="69" t="s">
        <v>2229</v>
      </c>
      <c r="D20" s="63" t="s">
        <v>456</v>
      </c>
      <c r="E20" s="64">
        <v>15</v>
      </c>
      <c r="F20" s="65"/>
      <c r="G20" s="66">
        <f t="shared" si="7"/>
        <v>0</v>
      </c>
      <c r="H20" s="65"/>
      <c r="I20" s="66">
        <f t="shared" si="8"/>
        <v>0</v>
      </c>
      <c r="J20" s="65"/>
      <c r="K20" s="66">
        <f t="shared" si="9"/>
        <v>0</v>
      </c>
      <c r="L20" s="66">
        <v>21</v>
      </c>
      <c r="M20" s="66">
        <f t="shared" si="10"/>
        <v>0</v>
      </c>
      <c r="N20" s="66">
        <v>6.9999999999999999E-4</v>
      </c>
      <c r="O20" s="66">
        <f t="shared" si="11"/>
        <v>0.01</v>
      </c>
      <c r="P20" s="66">
        <v>0</v>
      </c>
      <c r="Q20" s="66">
        <f t="shared" si="12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13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2210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12</v>
      </c>
      <c r="B21" s="68" t="s">
        <v>2230</v>
      </c>
      <c r="C21" s="69" t="s">
        <v>2231</v>
      </c>
      <c r="D21" s="63" t="s">
        <v>456</v>
      </c>
      <c r="E21" s="64">
        <v>24</v>
      </c>
      <c r="F21" s="65"/>
      <c r="G21" s="66">
        <f t="shared" si="7"/>
        <v>0</v>
      </c>
      <c r="H21" s="65"/>
      <c r="I21" s="66">
        <f t="shared" si="8"/>
        <v>0</v>
      </c>
      <c r="J21" s="65"/>
      <c r="K21" s="66">
        <f t="shared" si="9"/>
        <v>0</v>
      </c>
      <c r="L21" s="66">
        <v>21</v>
      </c>
      <c r="M21" s="66">
        <f t="shared" si="10"/>
        <v>0</v>
      </c>
      <c r="N21" s="66">
        <v>1.5200000000000001E-3</v>
      </c>
      <c r="O21" s="66">
        <f t="shared" si="11"/>
        <v>0.04</v>
      </c>
      <c r="P21" s="66">
        <v>0</v>
      </c>
      <c r="Q21" s="66">
        <f t="shared" si="12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13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2210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13</v>
      </c>
      <c r="B22" s="68" t="s">
        <v>2232</v>
      </c>
      <c r="C22" s="69" t="s">
        <v>2233</v>
      </c>
      <c r="D22" s="63" t="s">
        <v>456</v>
      </c>
      <c r="E22" s="64">
        <v>6</v>
      </c>
      <c r="F22" s="65"/>
      <c r="G22" s="66">
        <f t="shared" si="7"/>
        <v>0</v>
      </c>
      <c r="H22" s="65"/>
      <c r="I22" s="66">
        <f t="shared" si="8"/>
        <v>0</v>
      </c>
      <c r="J22" s="65"/>
      <c r="K22" s="66">
        <f t="shared" si="9"/>
        <v>0</v>
      </c>
      <c r="L22" s="66">
        <v>21</v>
      </c>
      <c r="M22" s="66">
        <f t="shared" si="10"/>
        <v>0</v>
      </c>
      <c r="N22" s="66">
        <v>7.3999999999999999E-4</v>
      </c>
      <c r="O22" s="66">
        <f t="shared" si="11"/>
        <v>0</v>
      </c>
      <c r="P22" s="66">
        <v>0</v>
      </c>
      <c r="Q22" s="66">
        <f t="shared" si="12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13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2210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14</v>
      </c>
      <c r="B23" s="68" t="s">
        <v>2234</v>
      </c>
      <c r="C23" s="69" t="s">
        <v>2235</v>
      </c>
      <c r="D23" s="63" t="s">
        <v>456</v>
      </c>
      <c r="E23" s="64">
        <v>20</v>
      </c>
      <c r="F23" s="65"/>
      <c r="G23" s="66">
        <f t="shared" si="7"/>
        <v>0</v>
      </c>
      <c r="H23" s="65"/>
      <c r="I23" s="66">
        <f t="shared" si="8"/>
        <v>0</v>
      </c>
      <c r="J23" s="65"/>
      <c r="K23" s="66">
        <f t="shared" si="9"/>
        <v>0</v>
      </c>
      <c r="L23" s="66">
        <v>21</v>
      </c>
      <c r="M23" s="66">
        <f t="shared" si="10"/>
        <v>0</v>
      </c>
      <c r="N23" s="66">
        <v>1.3699999999999999E-3</v>
      </c>
      <c r="O23" s="66">
        <f t="shared" si="11"/>
        <v>0.03</v>
      </c>
      <c r="P23" s="66">
        <v>0</v>
      </c>
      <c r="Q23" s="66">
        <f t="shared" si="12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13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2210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15</v>
      </c>
      <c r="B24" s="68" t="s">
        <v>2236</v>
      </c>
      <c r="C24" s="69" t="s">
        <v>2237</v>
      </c>
      <c r="D24" s="63" t="s">
        <v>456</v>
      </c>
      <c r="E24" s="64">
        <v>56</v>
      </c>
      <c r="F24" s="65"/>
      <c r="G24" s="66">
        <f t="shared" si="7"/>
        <v>0</v>
      </c>
      <c r="H24" s="65"/>
      <c r="I24" s="66">
        <f t="shared" si="8"/>
        <v>0</v>
      </c>
      <c r="J24" s="65"/>
      <c r="K24" s="66">
        <f t="shared" si="9"/>
        <v>0</v>
      </c>
      <c r="L24" s="66">
        <v>21</v>
      </c>
      <c r="M24" s="66">
        <f t="shared" si="10"/>
        <v>0</v>
      </c>
      <c r="N24" s="66">
        <v>7.7999999999999999E-4</v>
      </c>
      <c r="O24" s="66">
        <f t="shared" si="11"/>
        <v>0.04</v>
      </c>
      <c r="P24" s="66">
        <v>0</v>
      </c>
      <c r="Q24" s="66">
        <f t="shared" si="12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13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2210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67">
        <v>16</v>
      </c>
      <c r="B25" s="68" t="s">
        <v>2238</v>
      </c>
      <c r="C25" s="69" t="s">
        <v>2239</v>
      </c>
      <c r="D25" s="63" t="s">
        <v>456</v>
      </c>
      <c r="E25" s="64">
        <v>66</v>
      </c>
      <c r="F25" s="65"/>
      <c r="G25" s="66">
        <f t="shared" si="7"/>
        <v>0</v>
      </c>
      <c r="H25" s="65"/>
      <c r="I25" s="66">
        <f t="shared" si="8"/>
        <v>0</v>
      </c>
      <c r="J25" s="65"/>
      <c r="K25" s="66">
        <f t="shared" si="9"/>
        <v>0</v>
      </c>
      <c r="L25" s="66">
        <v>21</v>
      </c>
      <c r="M25" s="66">
        <f t="shared" si="10"/>
        <v>0</v>
      </c>
      <c r="N25" s="66">
        <v>1.31E-3</v>
      </c>
      <c r="O25" s="66">
        <f t="shared" si="11"/>
        <v>0.09</v>
      </c>
      <c r="P25" s="66">
        <v>0</v>
      </c>
      <c r="Q25" s="66">
        <f t="shared" si="12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13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2210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17</v>
      </c>
      <c r="B26" s="68" t="s">
        <v>2240</v>
      </c>
      <c r="C26" s="69" t="s">
        <v>2241</v>
      </c>
      <c r="D26" s="63" t="s">
        <v>456</v>
      </c>
      <c r="E26" s="64">
        <v>22</v>
      </c>
      <c r="F26" s="65"/>
      <c r="G26" s="66">
        <f t="shared" si="7"/>
        <v>0</v>
      </c>
      <c r="H26" s="65"/>
      <c r="I26" s="66">
        <f t="shared" si="8"/>
        <v>0</v>
      </c>
      <c r="J26" s="65"/>
      <c r="K26" s="66">
        <f t="shared" si="9"/>
        <v>0</v>
      </c>
      <c r="L26" s="66">
        <v>21</v>
      </c>
      <c r="M26" s="66">
        <f t="shared" si="10"/>
        <v>0</v>
      </c>
      <c r="N26" s="66">
        <v>2E-3</v>
      </c>
      <c r="O26" s="66">
        <f t="shared" si="11"/>
        <v>0.04</v>
      </c>
      <c r="P26" s="66">
        <v>0</v>
      </c>
      <c r="Q26" s="66">
        <f t="shared" si="12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13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2210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18</v>
      </c>
      <c r="B27" s="68" t="s">
        <v>2242</v>
      </c>
      <c r="C27" s="69" t="s">
        <v>2243</v>
      </c>
      <c r="D27" s="63" t="s">
        <v>1275</v>
      </c>
      <c r="E27" s="64">
        <v>1</v>
      </c>
      <c r="F27" s="65"/>
      <c r="G27" s="66">
        <f t="shared" si="7"/>
        <v>0</v>
      </c>
      <c r="H27" s="65"/>
      <c r="I27" s="66">
        <f t="shared" si="8"/>
        <v>0</v>
      </c>
      <c r="J27" s="65"/>
      <c r="K27" s="66">
        <f t="shared" si="9"/>
        <v>0</v>
      </c>
      <c r="L27" s="66">
        <v>21</v>
      </c>
      <c r="M27" s="66">
        <f t="shared" si="10"/>
        <v>0</v>
      </c>
      <c r="N27" s="66">
        <v>1.8</v>
      </c>
      <c r="O27" s="66">
        <f t="shared" si="11"/>
        <v>1.8</v>
      </c>
      <c r="P27" s="66">
        <v>0</v>
      </c>
      <c r="Q27" s="66">
        <f t="shared" si="12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13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2210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ht="33.75" outlineLevel="1" x14ac:dyDescent="0.2">
      <c r="A28" s="72">
        <v>19</v>
      </c>
      <c r="B28" s="73" t="s">
        <v>2244</v>
      </c>
      <c r="C28" s="74" t="s">
        <v>2245</v>
      </c>
      <c r="D28" s="27" t="s">
        <v>1275</v>
      </c>
      <c r="E28" s="28">
        <v>1</v>
      </c>
      <c r="F28" s="29"/>
      <c r="G28" s="30">
        <f t="shared" si="7"/>
        <v>0</v>
      </c>
      <c r="H28" s="29"/>
      <c r="I28" s="30">
        <f t="shared" si="8"/>
        <v>0</v>
      </c>
      <c r="J28" s="29"/>
      <c r="K28" s="30">
        <f t="shared" si="9"/>
        <v>0</v>
      </c>
      <c r="L28" s="30">
        <v>21</v>
      </c>
      <c r="M28" s="30">
        <f t="shared" si="10"/>
        <v>0</v>
      </c>
      <c r="N28" s="30">
        <v>0</v>
      </c>
      <c r="O28" s="30">
        <f t="shared" si="11"/>
        <v>0</v>
      </c>
      <c r="P28" s="30">
        <v>0</v>
      </c>
      <c r="Q28" s="30">
        <f t="shared" si="12"/>
        <v>0</v>
      </c>
      <c r="R28" s="30"/>
      <c r="S28" s="30" t="s">
        <v>587</v>
      </c>
      <c r="T28" s="49" t="s">
        <v>330</v>
      </c>
      <c r="U28" s="35">
        <v>0</v>
      </c>
      <c r="V28" s="35">
        <f t="shared" si="13"/>
        <v>0</v>
      </c>
      <c r="W28" s="35"/>
      <c r="X28" s="49"/>
      <c r="Y28" s="52"/>
      <c r="Z28" s="52"/>
      <c r="AA28" s="52"/>
      <c r="AB28" s="52"/>
      <c r="AC28" s="52"/>
      <c r="AD28" s="52"/>
      <c r="AE28" s="52"/>
      <c r="AF28" s="52"/>
      <c r="AG28" s="52" t="s">
        <v>2210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31"/>
      <c r="B29" s="32"/>
      <c r="C29" s="292" t="s">
        <v>2246</v>
      </c>
      <c r="D29" s="293"/>
      <c r="E29" s="293"/>
      <c r="F29" s="293"/>
      <c r="G29" s="29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52"/>
      <c r="Z29" s="52"/>
      <c r="AA29" s="52"/>
      <c r="AB29" s="52"/>
      <c r="AC29" s="52"/>
      <c r="AD29" s="52"/>
      <c r="AE29" s="52"/>
      <c r="AF29" s="52"/>
      <c r="AG29" s="52" t="s">
        <v>642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20</v>
      </c>
      <c r="B30" s="68" t="s">
        <v>2247</v>
      </c>
      <c r="C30" s="69" t="s">
        <v>2248</v>
      </c>
      <c r="D30" s="63" t="s">
        <v>456</v>
      </c>
      <c r="E30" s="64">
        <v>108</v>
      </c>
      <c r="F30" s="65"/>
      <c r="G30" s="66">
        <f t="shared" ref="G30:G68" si="14">ROUND(E30*F30,2)</f>
        <v>0</v>
      </c>
      <c r="H30" s="65"/>
      <c r="I30" s="66">
        <f t="shared" ref="I30:I68" si="15">ROUND(E30*H30,2)</f>
        <v>0</v>
      </c>
      <c r="J30" s="65"/>
      <c r="K30" s="66">
        <f t="shared" ref="K30:K68" si="16">ROUND(E30*J30,2)</f>
        <v>0</v>
      </c>
      <c r="L30" s="66">
        <v>21</v>
      </c>
      <c r="M30" s="66">
        <f t="shared" ref="M30:M68" si="17">G30*(1+L30/100)</f>
        <v>0</v>
      </c>
      <c r="N30" s="66">
        <v>2.0899999999999998E-3</v>
      </c>
      <c r="O30" s="66">
        <f t="shared" ref="O30:O68" si="18">ROUND(E30*N30,2)</f>
        <v>0.23</v>
      </c>
      <c r="P30" s="66">
        <v>0</v>
      </c>
      <c r="Q30" s="66">
        <f t="shared" ref="Q30:Q68" si="19">ROUND(E30*P30,2)</f>
        <v>0</v>
      </c>
      <c r="R30" s="66"/>
      <c r="S30" s="66" t="s">
        <v>587</v>
      </c>
      <c r="T30" s="70" t="s">
        <v>330</v>
      </c>
      <c r="U30" s="35">
        <v>0</v>
      </c>
      <c r="V30" s="35">
        <f t="shared" ref="V30:V68" si="20">ROUND(E30*U30,2)</f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2210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21</v>
      </c>
      <c r="B31" s="68" t="s">
        <v>2249</v>
      </c>
      <c r="C31" s="69" t="s">
        <v>2250</v>
      </c>
      <c r="D31" s="63" t="s">
        <v>456</v>
      </c>
      <c r="E31" s="64">
        <v>72</v>
      </c>
      <c r="F31" s="65"/>
      <c r="G31" s="66">
        <f t="shared" si="14"/>
        <v>0</v>
      </c>
      <c r="H31" s="65"/>
      <c r="I31" s="66">
        <f t="shared" si="15"/>
        <v>0</v>
      </c>
      <c r="J31" s="65"/>
      <c r="K31" s="66">
        <f t="shared" si="16"/>
        <v>0</v>
      </c>
      <c r="L31" s="66">
        <v>21</v>
      </c>
      <c r="M31" s="66">
        <f t="shared" si="17"/>
        <v>0</v>
      </c>
      <c r="N31" s="66">
        <v>2.5000000000000001E-3</v>
      </c>
      <c r="O31" s="66">
        <f t="shared" si="18"/>
        <v>0.18</v>
      </c>
      <c r="P31" s="66">
        <v>0</v>
      </c>
      <c r="Q31" s="66">
        <f t="shared" si="19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20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2210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67">
        <v>22</v>
      </c>
      <c r="B32" s="68" t="s">
        <v>2251</v>
      </c>
      <c r="C32" s="69" t="s">
        <v>2252</v>
      </c>
      <c r="D32" s="63" t="s">
        <v>456</v>
      </c>
      <c r="E32" s="64">
        <v>94</v>
      </c>
      <c r="F32" s="65"/>
      <c r="G32" s="66">
        <f t="shared" si="14"/>
        <v>0</v>
      </c>
      <c r="H32" s="65"/>
      <c r="I32" s="66">
        <f t="shared" si="15"/>
        <v>0</v>
      </c>
      <c r="J32" s="65"/>
      <c r="K32" s="66">
        <f t="shared" si="16"/>
        <v>0</v>
      </c>
      <c r="L32" s="66">
        <v>21</v>
      </c>
      <c r="M32" s="66">
        <f t="shared" si="17"/>
        <v>0</v>
      </c>
      <c r="N32" s="66">
        <v>3.5500000000000002E-3</v>
      </c>
      <c r="O32" s="66">
        <f t="shared" si="18"/>
        <v>0.33</v>
      </c>
      <c r="P32" s="66">
        <v>0</v>
      </c>
      <c r="Q32" s="66">
        <f t="shared" si="19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20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2210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23</v>
      </c>
      <c r="B33" s="68" t="s">
        <v>2253</v>
      </c>
      <c r="C33" s="69" t="s">
        <v>2254</v>
      </c>
      <c r="D33" s="63" t="s">
        <v>456</v>
      </c>
      <c r="E33" s="64">
        <v>34</v>
      </c>
      <c r="F33" s="65"/>
      <c r="G33" s="66">
        <f t="shared" si="14"/>
        <v>0</v>
      </c>
      <c r="H33" s="65"/>
      <c r="I33" s="66">
        <f t="shared" si="15"/>
        <v>0</v>
      </c>
      <c r="J33" s="65"/>
      <c r="K33" s="66">
        <f t="shared" si="16"/>
        <v>0</v>
      </c>
      <c r="L33" s="66">
        <v>21</v>
      </c>
      <c r="M33" s="66">
        <f t="shared" si="17"/>
        <v>0</v>
      </c>
      <c r="N33" s="66">
        <v>4.0000000000000001E-3</v>
      </c>
      <c r="O33" s="66">
        <f t="shared" si="18"/>
        <v>0.14000000000000001</v>
      </c>
      <c r="P33" s="66">
        <v>0</v>
      </c>
      <c r="Q33" s="66">
        <f t="shared" si="19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20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2210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24</v>
      </c>
      <c r="B34" s="68" t="s">
        <v>2255</v>
      </c>
      <c r="C34" s="69" t="s">
        <v>2256</v>
      </c>
      <c r="D34" s="63" t="s">
        <v>456</v>
      </c>
      <c r="E34" s="64">
        <v>20</v>
      </c>
      <c r="F34" s="65"/>
      <c r="G34" s="66">
        <f t="shared" si="14"/>
        <v>0</v>
      </c>
      <c r="H34" s="65"/>
      <c r="I34" s="66">
        <f t="shared" si="15"/>
        <v>0</v>
      </c>
      <c r="J34" s="65"/>
      <c r="K34" s="66">
        <f t="shared" si="16"/>
        <v>0</v>
      </c>
      <c r="L34" s="66">
        <v>21</v>
      </c>
      <c r="M34" s="66">
        <f t="shared" si="17"/>
        <v>0</v>
      </c>
      <c r="N34" s="66">
        <v>6.9800000000000001E-3</v>
      </c>
      <c r="O34" s="66">
        <f t="shared" si="18"/>
        <v>0.14000000000000001</v>
      </c>
      <c r="P34" s="66">
        <v>0</v>
      </c>
      <c r="Q34" s="66">
        <f t="shared" si="19"/>
        <v>0</v>
      </c>
      <c r="R34" s="66"/>
      <c r="S34" s="66" t="s">
        <v>587</v>
      </c>
      <c r="T34" s="70" t="s">
        <v>330</v>
      </c>
      <c r="U34" s="35">
        <v>0</v>
      </c>
      <c r="V34" s="35">
        <f t="shared" si="20"/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2210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67">
        <v>25</v>
      </c>
      <c r="B35" s="68" t="s">
        <v>2257</v>
      </c>
      <c r="C35" s="69" t="s">
        <v>2258</v>
      </c>
      <c r="D35" s="63" t="s">
        <v>456</v>
      </c>
      <c r="E35" s="64">
        <v>11</v>
      </c>
      <c r="F35" s="65"/>
      <c r="G35" s="66">
        <f t="shared" si="14"/>
        <v>0</v>
      </c>
      <c r="H35" s="65"/>
      <c r="I35" s="66">
        <f t="shared" si="15"/>
        <v>0</v>
      </c>
      <c r="J35" s="65"/>
      <c r="K35" s="66">
        <f t="shared" si="16"/>
        <v>0</v>
      </c>
      <c r="L35" s="66">
        <v>21</v>
      </c>
      <c r="M35" s="66">
        <f t="shared" si="17"/>
        <v>0</v>
      </c>
      <c r="N35" s="66">
        <v>6.9999999999999994E-5</v>
      </c>
      <c r="O35" s="66">
        <f t="shared" si="18"/>
        <v>0</v>
      </c>
      <c r="P35" s="66">
        <v>0</v>
      </c>
      <c r="Q35" s="66">
        <f t="shared" si="19"/>
        <v>0</v>
      </c>
      <c r="R35" s="66"/>
      <c r="S35" s="66" t="s">
        <v>587</v>
      </c>
      <c r="T35" s="70" t="s">
        <v>330</v>
      </c>
      <c r="U35" s="35">
        <v>0</v>
      </c>
      <c r="V35" s="35">
        <f t="shared" si="20"/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2210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26</v>
      </c>
      <c r="B36" s="68" t="s">
        <v>2259</v>
      </c>
      <c r="C36" s="69" t="s">
        <v>2260</v>
      </c>
      <c r="D36" s="63" t="s">
        <v>456</v>
      </c>
      <c r="E36" s="64">
        <v>69</v>
      </c>
      <c r="F36" s="65"/>
      <c r="G36" s="66">
        <f t="shared" si="14"/>
        <v>0</v>
      </c>
      <c r="H36" s="65"/>
      <c r="I36" s="66">
        <f t="shared" si="15"/>
        <v>0</v>
      </c>
      <c r="J36" s="65"/>
      <c r="K36" s="66">
        <f t="shared" si="16"/>
        <v>0</v>
      </c>
      <c r="L36" s="66">
        <v>21</v>
      </c>
      <c r="M36" s="66">
        <f t="shared" si="17"/>
        <v>0</v>
      </c>
      <c r="N36" s="66">
        <v>6.9999999999999994E-5</v>
      </c>
      <c r="O36" s="66">
        <f t="shared" si="18"/>
        <v>0</v>
      </c>
      <c r="P36" s="66">
        <v>0</v>
      </c>
      <c r="Q36" s="66">
        <f t="shared" si="19"/>
        <v>0</v>
      </c>
      <c r="R36" s="66"/>
      <c r="S36" s="66" t="s">
        <v>587</v>
      </c>
      <c r="T36" s="70" t="s">
        <v>330</v>
      </c>
      <c r="U36" s="35">
        <v>0</v>
      </c>
      <c r="V36" s="35">
        <f t="shared" si="20"/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2210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67">
        <v>27</v>
      </c>
      <c r="B37" s="68" t="s">
        <v>2261</v>
      </c>
      <c r="C37" s="69" t="s">
        <v>2262</v>
      </c>
      <c r="D37" s="63" t="s">
        <v>456</v>
      </c>
      <c r="E37" s="64">
        <v>11</v>
      </c>
      <c r="F37" s="65"/>
      <c r="G37" s="66">
        <f t="shared" si="14"/>
        <v>0</v>
      </c>
      <c r="H37" s="65"/>
      <c r="I37" s="66">
        <f t="shared" si="15"/>
        <v>0</v>
      </c>
      <c r="J37" s="65"/>
      <c r="K37" s="66">
        <f t="shared" si="16"/>
        <v>0</v>
      </c>
      <c r="L37" s="66">
        <v>21</v>
      </c>
      <c r="M37" s="66">
        <f t="shared" si="17"/>
        <v>0</v>
      </c>
      <c r="N37" s="66">
        <v>6.9999999999999994E-5</v>
      </c>
      <c r="O37" s="66">
        <f t="shared" si="18"/>
        <v>0</v>
      </c>
      <c r="P37" s="66">
        <v>0</v>
      </c>
      <c r="Q37" s="66">
        <f t="shared" si="19"/>
        <v>0</v>
      </c>
      <c r="R37" s="66"/>
      <c r="S37" s="66" t="s">
        <v>587</v>
      </c>
      <c r="T37" s="70" t="s">
        <v>330</v>
      </c>
      <c r="U37" s="35">
        <v>0</v>
      </c>
      <c r="V37" s="35">
        <f t="shared" si="20"/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2210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67">
        <v>28</v>
      </c>
      <c r="B38" s="68" t="s">
        <v>2263</v>
      </c>
      <c r="C38" s="69" t="s">
        <v>2264</v>
      </c>
      <c r="D38" s="63" t="s">
        <v>456</v>
      </c>
      <c r="E38" s="64">
        <v>10</v>
      </c>
      <c r="F38" s="65"/>
      <c r="G38" s="66">
        <f t="shared" si="14"/>
        <v>0</v>
      </c>
      <c r="H38" s="65"/>
      <c r="I38" s="66">
        <f t="shared" si="15"/>
        <v>0</v>
      </c>
      <c r="J38" s="65"/>
      <c r="K38" s="66">
        <f t="shared" si="16"/>
        <v>0</v>
      </c>
      <c r="L38" s="66">
        <v>21</v>
      </c>
      <c r="M38" s="66">
        <f t="shared" si="17"/>
        <v>0</v>
      </c>
      <c r="N38" s="66">
        <v>6.9999999999999994E-5</v>
      </c>
      <c r="O38" s="66">
        <f t="shared" si="18"/>
        <v>0</v>
      </c>
      <c r="P38" s="66">
        <v>0</v>
      </c>
      <c r="Q38" s="66">
        <f t="shared" si="19"/>
        <v>0</v>
      </c>
      <c r="R38" s="66"/>
      <c r="S38" s="66" t="s">
        <v>587</v>
      </c>
      <c r="T38" s="70" t="s">
        <v>330</v>
      </c>
      <c r="U38" s="35">
        <v>0</v>
      </c>
      <c r="V38" s="35">
        <f t="shared" si="20"/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2210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67">
        <v>29</v>
      </c>
      <c r="B39" s="68" t="s">
        <v>2265</v>
      </c>
      <c r="C39" s="69" t="s">
        <v>2266</v>
      </c>
      <c r="D39" s="63" t="s">
        <v>456</v>
      </c>
      <c r="E39" s="64">
        <v>67</v>
      </c>
      <c r="F39" s="65"/>
      <c r="G39" s="66">
        <f t="shared" si="14"/>
        <v>0</v>
      </c>
      <c r="H39" s="65"/>
      <c r="I39" s="66">
        <f t="shared" si="15"/>
        <v>0</v>
      </c>
      <c r="J39" s="65"/>
      <c r="K39" s="66">
        <f t="shared" si="16"/>
        <v>0</v>
      </c>
      <c r="L39" s="66">
        <v>21</v>
      </c>
      <c r="M39" s="66">
        <f t="shared" si="17"/>
        <v>0</v>
      </c>
      <c r="N39" s="66">
        <v>6.9999999999999994E-5</v>
      </c>
      <c r="O39" s="66">
        <f t="shared" si="18"/>
        <v>0</v>
      </c>
      <c r="P39" s="66">
        <v>0</v>
      </c>
      <c r="Q39" s="66">
        <f t="shared" si="19"/>
        <v>0</v>
      </c>
      <c r="R39" s="66"/>
      <c r="S39" s="66" t="s">
        <v>587</v>
      </c>
      <c r="T39" s="70" t="s">
        <v>330</v>
      </c>
      <c r="U39" s="35">
        <v>0</v>
      </c>
      <c r="V39" s="35">
        <f t="shared" si="20"/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2210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67">
        <v>30</v>
      </c>
      <c r="B40" s="68" t="s">
        <v>2267</v>
      </c>
      <c r="C40" s="69" t="s">
        <v>2268</v>
      </c>
      <c r="D40" s="63" t="s">
        <v>456</v>
      </c>
      <c r="E40" s="64">
        <v>33</v>
      </c>
      <c r="F40" s="65"/>
      <c r="G40" s="66">
        <f t="shared" si="14"/>
        <v>0</v>
      </c>
      <c r="H40" s="65"/>
      <c r="I40" s="66">
        <f t="shared" si="15"/>
        <v>0</v>
      </c>
      <c r="J40" s="65"/>
      <c r="K40" s="66">
        <f t="shared" si="16"/>
        <v>0</v>
      </c>
      <c r="L40" s="66">
        <v>21</v>
      </c>
      <c r="M40" s="66">
        <f t="shared" si="17"/>
        <v>0</v>
      </c>
      <c r="N40" s="66">
        <v>6.9999999999999994E-5</v>
      </c>
      <c r="O40" s="66">
        <f t="shared" si="18"/>
        <v>0</v>
      </c>
      <c r="P40" s="66">
        <v>0</v>
      </c>
      <c r="Q40" s="66">
        <f t="shared" si="19"/>
        <v>0</v>
      </c>
      <c r="R40" s="66"/>
      <c r="S40" s="66" t="s">
        <v>587</v>
      </c>
      <c r="T40" s="70" t="s">
        <v>330</v>
      </c>
      <c r="U40" s="35">
        <v>0</v>
      </c>
      <c r="V40" s="35">
        <f t="shared" si="20"/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2210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31</v>
      </c>
      <c r="B41" s="68" t="s">
        <v>2269</v>
      </c>
      <c r="C41" s="69" t="s">
        <v>2270</v>
      </c>
      <c r="D41" s="63" t="s">
        <v>456</v>
      </c>
      <c r="E41" s="64">
        <v>103</v>
      </c>
      <c r="F41" s="65"/>
      <c r="G41" s="66">
        <f t="shared" si="14"/>
        <v>0</v>
      </c>
      <c r="H41" s="65"/>
      <c r="I41" s="66">
        <f t="shared" si="15"/>
        <v>0</v>
      </c>
      <c r="J41" s="65"/>
      <c r="K41" s="66">
        <f t="shared" si="16"/>
        <v>0</v>
      </c>
      <c r="L41" s="66">
        <v>21</v>
      </c>
      <c r="M41" s="66">
        <f t="shared" si="17"/>
        <v>0</v>
      </c>
      <c r="N41" s="66">
        <v>6.9999999999999994E-5</v>
      </c>
      <c r="O41" s="66">
        <f t="shared" si="18"/>
        <v>0.01</v>
      </c>
      <c r="P41" s="66">
        <v>0</v>
      </c>
      <c r="Q41" s="66">
        <f t="shared" si="19"/>
        <v>0</v>
      </c>
      <c r="R41" s="66"/>
      <c r="S41" s="66" t="s">
        <v>587</v>
      </c>
      <c r="T41" s="70" t="s">
        <v>330</v>
      </c>
      <c r="U41" s="35">
        <v>0</v>
      </c>
      <c r="V41" s="35">
        <f t="shared" si="20"/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2210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67">
        <v>32</v>
      </c>
      <c r="B42" s="68" t="s">
        <v>2271</v>
      </c>
      <c r="C42" s="69" t="s">
        <v>2272</v>
      </c>
      <c r="D42" s="63" t="s">
        <v>456</v>
      </c>
      <c r="E42" s="64">
        <v>16</v>
      </c>
      <c r="F42" s="65"/>
      <c r="G42" s="66">
        <f t="shared" si="14"/>
        <v>0</v>
      </c>
      <c r="H42" s="65"/>
      <c r="I42" s="66">
        <f t="shared" si="15"/>
        <v>0</v>
      </c>
      <c r="J42" s="65"/>
      <c r="K42" s="66">
        <f t="shared" si="16"/>
        <v>0</v>
      </c>
      <c r="L42" s="66">
        <v>21</v>
      </c>
      <c r="M42" s="66">
        <f t="shared" si="17"/>
        <v>0</v>
      </c>
      <c r="N42" s="66">
        <v>6.9999999999999994E-5</v>
      </c>
      <c r="O42" s="66">
        <f t="shared" si="18"/>
        <v>0</v>
      </c>
      <c r="P42" s="66">
        <v>0</v>
      </c>
      <c r="Q42" s="66">
        <f t="shared" si="19"/>
        <v>0</v>
      </c>
      <c r="R42" s="66"/>
      <c r="S42" s="66" t="s">
        <v>587</v>
      </c>
      <c r="T42" s="70" t="s">
        <v>330</v>
      </c>
      <c r="U42" s="35">
        <v>0</v>
      </c>
      <c r="V42" s="35">
        <f t="shared" si="20"/>
        <v>0</v>
      </c>
      <c r="W42" s="35"/>
      <c r="X42" s="70"/>
      <c r="Y42" s="52"/>
      <c r="Z42" s="52"/>
      <c r="AA42" s="52"/>
      <c r="AB42" s="52"/>
      <c r="AC42" s="52"/>
      <c r="AD42" s="52"/>
      <c r="AE42" s="52"/>
      <c r="AF42" s="52"/>
      <c r="AG42" s="52" t="s">
        <v>2210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67">
        <v>33</v>
      </c>
      <c r="B43" s="68" t="s">
        <v>2273</v>
      </c>
      <c r="C43" s="69" t="s">
        <v>2274</v>
      </c>
      <c r="D43" s="63" t="s">
        <v>425</v>
      </c>
      <c r="E43" s="64">
        <v>4</v>
      </c>
      <c r="F43" s="65"/>
      <c r="G43" s="66">
        <f t="shared" si="14"/>
        <v>0</v>
      </c>
      <c r="H43" s="65"/>
      <c r="I43" s="66">
        <f t="shared" si="15"/>
        <v>0</v>
      </c>
      <c r="J43" s="65"/>
      <c r="K43" s="66">
        <f t="shared" si="16"/>
        <v>0</v>
      </c>
      <c r="L43" s="66">
        <v>21</v>
      </c>
      <c r="M43" s="66">
        <f t="shared" si="17"/>
        <v>0</v>
      </c>
      <c r="N43" s="66">
        <v>0</v>
      </c>
      <c r="O43" s="66">
        <f t="shared" si="18"/>
        <v>0</v>
      </c>
      <c r="P43" s="66">
        <v>0</v>
      </c>
      <c r="Q43" s="66">
        <f t="shared" si="19"/>
        <v>0</v>
      </c>
      <c r="R43" s="66"/>
      <c r="S43" s="66" t="s">
        <v>587</v>
      </c>
      <c r="T43" s="70" t="s">
        <v>330</v>
      </c>
      <c r="U43" s="35">
        <v>0</v>
      </c>
      <c r="V43" s="35">
        <f t="shared" si="20"/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2210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67">
        <v>34</v>
      </c>
      <c r="B44" s="68" t="s">
        <v>2275</v>
      </c>
      <c r="C44" s="69" t="s">
        <v>2276</v>
      </c>
      <c r="D44" s="63" t="s">
        <v>425</v>
      </c>
      <c r="E44" s="64">
        <v>35</v>
      </c>
      <c r="F44" s="65"/>
      <c r="G44" s="66">
        <f t="shared" si="14"/>
        <v>0</v>
      </c>
      <c r="H44" s="65"/>
      <c r="I44" s="66">
        <f t="shared" si="15"/>
        <v>0</v>
      </c>
      <c r="J44" s="65"/>
      <c r="K44" s="66">
        <f t="shared" si="16"/>
        <v>0</v>
      </c>
      <c r="L44" s="66">
        <v>21</v>
      </c>
      <c r="M44" s="66">
        <f t="shared" si="17"/>
        <v>0</v>
      </c>
      <c r="N44" s="66">
        <v>0</v>
      </c>
      <c r="O44" s="66">
        <f t="shared" si="18"/>
        <v>0</v>
      </c>
      <c r="P44" s="66">
        <v>0</v>
      </c>
      <c r="Q44" s="66">
        <f t="shared" si="19"/>
        <v>0</v>
      </c>
      <c r="R44" s="66"/>
      <c r="S44" s="66" t="s">
        <v>587</v>
      </c>
      <c r="T44" s="70" t="s">
        <v>330</v>
      </c>
      <c r="U44" s="35">
        <v>0</v>
      </c>
      <c r="V44" s="35">
        <f t="shared" si="20"/>
        <v>0</v>
      </c>
      <c r="W44" s="35"/>
      <c r="X44" s="70"/>
      <c r="Y44" s="52"/>
      <c r="Z44" s="52"/>
      <c r="AA44" s="52"/>
      <c r="AB44" s="52"/>
      <c r="AC44" s="52"/>
      <c r="AD44" s="52"/>
      <c r="AE44" s="52"/>
      <c r="AF44" s="52"/>
      <c r="AG44" s="52" t="s">
        <v>2210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7">
        <v>35</v>
      </c>
      <c r="B45" s="68" t="s">
        <v>2277</v>
      </c>
      <c r="C45" s="69" t="s">
        <v>2278</v>
      </c>
      <c r="D45" s="63" t="s">
        <v>425</v>
      </c>
      <c r="E45" s="64">
        <v>28</v>
      </c>
      <c r="F45" s="65"/>
      <c r="G45" s="66">
        <f t="shared" si="14"/>
        <v>0</v>
      </c>
      <c r="H45" s="65"/>
      <c r="I45" s="66">
        <f t="shared" si="15"/>
        <v>0</v>
      </c>
      <c r="J45" s="65"/>
      <c r="K45" s="66">
        <f t="shared" si="16"/>
        <v>0</v>
      </c>
      <c r="L45" s="66">
        <v>21</v>
      </c>
      <c r="M45" s="66">
        <f t="shared" si="17"/>
        <v>0</v>
      </c>
      <c r="N45" s="66">
        <v>0</v>
      </c>
      <c r="O45" s="66">
        <f t="shared" si="18"/>
        <v>0</v>
      </c>
      <c r="P45" s="66">
        <v>0</v>
      </c>
      <c r="Q45" s="66">
        <f t="shared" si="19"/>
        <v>0</v>
      </c>
      <c r="R45" s="66"/>
      <c r="S45" s="66" t="s">
        <v>587</v>
      </c>
      <c r="T45" s="70" t="s">
        <v>330</v>
      </c>
      <c r="U45" s="35">
        <v>0</v>
      </c>
      <c r="V45" s="35">
        <f t="shared" si="20"/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2210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7">
        <v>36</v>
      </c>
      <c r="B46" s="68" t="s">
        <v>2279</v>
      </c>
      <c r="C46" s="69" t="s">
        <v>2280</v>
      </c>
      <c r="D46" s="63" t="s">
        <v>425</v>
      </c>
      <c r="E46" s="64">
        <v>2</v>
      </c>
      <c r="F46" s="65"/>
      <c r="G46" s="66">
        <f t="shared" si="14"/>
        <v>0</v>
      </c>
      <c r="H46" s="65"/>
      <c r="I46" s="66">
        <f t="shared" si="15"/>
        <v>0</v>
      </c>
      <c r="J46" s="65"/>
      <c r="K46" s="66">
        <f t="shared" si="16"/>
        <v>0</v>
      </c>
      <c r="L46" s="66">
        <v>21</v>
      </c>
      <c r="M46" s="66">
        <f t="shared" si="17"/>
        <v>0</v>
      </c>
      <c r="N46" s="66">
        <v>4.4999999999999999E-4</v>
      </c>
      <c r="O46" s="66">
        <f t="shared" si="18"/>
        <v>0</v>
      </c>
      <c r="P46" s="66">
        <v>0</v>
      </c>
      <c r="Q46" s="66">
        <f t="shared" si="19"/>
        <v>0</v>
      </c>
      <c r="R46" s="66"/>
      <c r="S46" s="66" t="s">
        <v>587</v>
      </c>
      <c r="T46" s="70" t="s">
        <v>330</v>
      </c>
      <c r="U46" s="35">
        <v>0</v>
      </c>
      <c r="V46" s="35">
        <f t="shared" si="20"/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2210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67">
        <v>37</v>
      </c>
      <c r="B47" s="68" t="s">
        <v>2281</v>
      </c>
      <c r="C47" s="69" t="s">
        <v>2282</v>
      </c>
      <c r="D47" s="63" t="s">
        <v>425</v>
      </c>
      <c r="E47" s="64">
        <v>3</v>
      </c>
      <c r="F47" s="65"/>
      <c r="G47" s="66">
        <f t="shared" si="14"/>
        <v>0</v>
      </c>
      <c r="H47" s="65"/>
      <c r="I47" s="66">
        <f t="shared" si="15"/>
        <v>0</v>
      </c>
      <c r="J47" s="65"/>
      <c r="K47" s="66">
        <f t="shared" si="16"/>
        <v>0</v>
      </c>
      <c r="L47" s="66">
        <v>21</v>
      </c>
      <c r="M47" s="66">
        <f t="shared" si="17"/>
        <v>0</v>
      </c>
      <c r="N47" s="66">
        <v>5.5000000000000003E-4</v>
      </c>
      <c r="O47" s="66">
        <f t="shared" si="18"/>
        <v>0</v>
      </c>
      <c r="P47" s="66">
        <v>0</v>
      </c>
      <c r="Q47" s="66">
        <f t="shared" si="19"/>
        <v>0</v>
      </c>
      <c r="R47" s="66"/>
      <c r="S47" s="66" t="s">
        <v>587</v>
      </c>
      <c r="T47" s="70" t="s">
        <v>330</v>
      </c>
      <c r="U47" s="35">
        <v>0</v>
      </c>
      <c r="V47" s="35">
        <f t="shared" si="20"/>
        <v>0</v>
      </c>
      <c r="W47" s="35"/>
      <c r="X47" s="70"/>
      <c r="Y47" s="52"/>
      <c r="Z47" s="52"/>
      <c r="AA47" s="52"/>
      <c r="AB47" s="52"/>
      <c r="AC47" s="52"/>
      <c r="AD47" s="52"/>
      <c r="AE47" s="52"/>
      <c r="AF47" s="52"/>
      <c r="AG47" s="52" t="s">
        <v>2210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7">
        <v>38</v>
      </c>
      <c r="B48" s="68" t="s">
        <v>2281</v>
      </c>
      <c r="C48" s="69" t="s">
        <v>2283</v>
      </c>
      <c r="D48" s="63" t="s">
        <v>425</v>
      </c>
      <c r="E48" s="64">
        <v>1</v>
      </c>
      <c r="F48" s="65"/>
      <c r="G48" s="66">
        <f t="shared" si="14"/>
        <v>0</v>
      </c>
      <c r="H48" s="65"/>
      <c r="I48" s="66">
        <f t="shared" si="15"/>
        <v>0</v>
      </c>
      <c r="J48" s="65"/>
      <c r="K48" s="66">
        <f t="shared" si="16"/>
        <v>0</v>
      </c>
      <c r="L48" s="66">
        <v>21</v>
      </c>
      <c r="M48" s="66">
        <f t="shared" si="17"/>
        <v>0</v>
      </c>
      <c r="N48" s="66">
        <v>5.0000000000000001E-4</v>
      </c>
      <c r="O48" s="66">
        <f t="shared" si="18"/>
        <v>0</v>
      </c>
      <c r="P48" s="66">
        <v>0</v>
      </c>
      <c r="Q48" s="66">
        <f t="shared" si="19"/>
        <v>0</v>
      </c>
      <c r="R48" s="66"/>
      <c r="S48" s="66" t="s">
        <v>587</v>
      </c>
      <c r="T48" s="70" t="s">
        <v>330</v>
      </c>
      <c r="U48" s="35">
        <v>0</v>
      </c>
      <c r="V48" s="35">
        <f t="shared" si="20"/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2284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39</v>
      </c>
      <c r="B49" s="68" t="s">
        <v>2285</v>
      </c>
      <c r="C49" s="69" t="s">
        <v>2286</v>
      </c>
      <c r="D49" s="63" t="s">
        <v>425</v>
      </c>
      <c r="E49" s="64">
        <v>2</v>
      </c>
      <c r="F49" s="65"/>
      <c r="G49" s="66">
        <f t="shared" si="14"/>
        <v>0</v>
      </c>
      <c r="H49" s="65"/>
      <c r="I49" s="66">
        <f t="shared" si="15"/>
        <v>0</v>
      </c>
      <c r="J49" s="65"/>
      <c r="K49" s="66">
        <f t="shared" si="16"/>
        <v>0</v>
      </c>
      <c r="L49" s="66">
        <v>21</v>
      </c>
      <c r="M49" s="66">
        <f t="shared" si="17"/>
        <v>0</v>
      </c>
      <c r="N49" s="66">
        <v>5.5000000000000003E-4</v>
      </c>
      <c r="O49" s="66">
        <f t="shared" si="18"/>
        <v>0</v>
      </c>
      <c r="P49" s="66">
        <v>0</v>
      </c>
      <c r="Q49" s="66">
        <f t="shared" si="19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20"/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2210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67">
        <v>40</v>
      </c>
      <c r="B50" s="68" t="s">
        <v>2287</v>
      </c>
      <c r="C50" s="69" t="s">
        <v>2288</v>
      </c>
      <c r="D50" s="63" t="s">
        <v>456</v>
      </c>
      <c r="E50" s="64">
        <v>38</v>
      </c>
      <c r="F50" s="65"/>
      <c r="G50" s="66">
        <f t="shared" si="14"/>
        <v>0</v>
      </c>
      <c r="H50" s="65"/>
      <c r="I50" s="66">
        <f t="shared" si="15"/>
        <v>0</v>
      </c>
      <c r="J50" s="65"/>
      <c r="K50" s="66">
        <f t="shared" si="16"/>
        <v>0</v>
      </c>
      <c r="L50" s="66">
        <v>21</v>
      </c>
      <c r="M50" s="66">
        <f t="shared" si="17"/>
        <v>0</v>
      </c>
      <c r="N50" s="66">
        <v>5.0000000000000001E-3</v>
      </c>
      <c r="O50" s="66">
        <f t="shared" si="18"/>
        <v>0.19</v>
      </c>
      <c r="P50" s="66">
        <v>0</v>
      </c>
      <c r="Q50" s="66">
        <f t="shared" si="19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20"/>
        <v>0</v>
      </c>
      <c r="W50" s="35"/>
      <c r="X50" s="70"/>
      <c r="Y50" s="52"/>
      <c r="Z50" s="52"/>
      <c r="AA50" s="52"/>
      <c r="AB50" s="52"/>
      <c r="AC50" s="52"/>
      <c r="AD50" s="52"/>
      <c r="AE50" s="52"/>
      <c r="AF50" s="52"/>
      <c r="AG50" s="52" t="s">
        <v>2210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67">
        <v>41</v>
      </c>
      <c r="B51" s="68" t="s">
        <v>2287</v>
      </c>
      <c r="C51" s="69" t="s">
        <v>2289</v>
      </c>
      <c r="D51" s="63" t="s">
        <v>456</v>
      </c>
      <c r="E51" s="64">
        <v>300</v>
      </c>
      <c r="F51" s="65"/>
      <c r="G51" s="66">
        <f t="shared" si="14"/>
        <v>0</v>
      </c>
      <c r="H51" s="65"/>
      <c r="I51" s="66">
        <f t="shared" si="15"/>
        <v>0</v>
      </c>
      <c r="J51" s="65"/>
      <c r="K51" s="66">
        <f t="shared" si="16"/>
        <v>0</v>
      </c>
      <c r="L51" s="66">
        <v>21</v>
      </c>
      <c r="M51" s="66">
        <f t="shared" si="17"/>
        <v>0</v>
      </c>
      <c r="N51" s="66">
        <v>5.0000000000000001E-3</v>
      </c>
      <c r="O51" s="66">
        <f t="shared" si="18"/>
        <v>1.5</v>
      </c>
      <c r="P51" s="66">
        <v>0</v>
      </c>
      <c r="Q51" s="66">
        <f t="shared" si="19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20"/>
        <v>0</v>
      </c>
      <c r="W51" s="35"/>
      <c r="X51" s="70"/>
      <c r="Y51" s="52"/>
      <c r="Z51" s="52"/>
      <c r="AA51" s="52"/>
      <c r="AB51" s="52"/>
      <c r="AC51" s="52"/>
      <c r="AD51" s="52"/>
      <c r="AE51" s="52"/>
      <c r="AF51" s="52"/>
      <c r="AG51" s="52" t="s">
        <v>2284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67">
        <v>42</v>
      </c>
      <c r="B52" s="68" t="s">
        <v>2290</v>
      </c>
      <c r="C52" s="69" t="s">
        <v>2291</v>
      </c>
      <c r="D52" s="63" t="s">
        <v>425</v>
      </c>
      <c r="E52" s="64">
        <v>2</v>
      </c>
      <c r="F52" s="65"/>
      <c r="G52" s="66">
        <f t="shared" si="14"/>
        <v>0</v>
      </c>
      <c r="H52" s="65"/>
      <c r="I52" s="66">
        <f t="shared" si="15"/>
        <v>0</v>
      </c>
      <c r="J52" s="65"/>
      <c r="K52" s="66">
        <f t="shared" si="16"/>
        <v>0</v>
      </c>
      <c r="L52" s="66">
        <v>21</v>
      </c>
      <c r="M52" s="66">
        <f t="shared" si="17"/>
        <v>0</v>
      </c>
      <c r="N52" s="66">
        <v>1.92E-3</v>
      </c>
      <c r="O52" s="66">
        <f t="shared" si="18"/>
        <v>0</v>
      </c>
      <c r="P52" s="66">
        <v>0</v>
      </c>
      <c r="Q52" s="66">
        <f t="shared" si="19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20"/>
        <v>0</v>
      </c>
      <c r="W52" s="35"/>
      <c r="X52" s="70"/>
      <c r="Y52" s="52"/>
      <c r="Z52" s="52"/>
      <c r="AA52" s="52"/>
      <c r="AB52" s="52"/>
      <c r="AC52" s="52"/>
      <c r="AD52" s="52"/>
      <c r="AE52" s="52"/>
      <c r="AF52" s="52"/>
      <c r="AG52" s="52" t="s">
        <v>2210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67">
        <v>43</v>
      </c>
      <c r="B53" s="68" t="s">
        <v>2292</v>
      </c>
      <c r="C53" s="69" t="s">
        <v>2293</v>
      </c>
      <c r="D53" s="63" t="s">
        <v>425</v>
      </c>
      <c r="E53" s="64">
        <v>3</v>
      </c>
      <c r="F53" s="65"/>
      <c r="G53" s="66">
        <f t="shared" si="14"/>
        <v>0</v>
      </c>
      <c r="H53" s="65"/>
      <c r="I53" s="66">
        <f t="shared" si="15"/>
        <v>0</v>
      </c>
      <c r="J53" s="65"/>
      <c r="K53" s="66">
        <f t="shared" si="16"/>
        <v>0</v>
      </c>
      <c r="L53" s="66">
        <v>21</v>
      </c>
      <c r="M53" s="66">
        <f t="shared" si="17"/>
        <v>0</v>
      </c>
      <c r="N53" s="66">
        <v>2.8E-3</v>
      </c>
      <c r="O53" s="66">
        <f t="shared" si="18"/>
        <v>0.01</v>
      </c>
      <c r="P53" s="66">
        <v>0</v>
      </c>
      <c r="Q53" s="66">
        <f t="shared" si="19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20"/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2210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67">
        <v>44</v>
      </c>
      <c r="B54" s="68" t="s">
        <v>2294</v>
      </c>
      <c r="C54" s="69" t="s">
        <v>2295</v>
      </c>
      <c r="D54" s="63" t="s">
        <v>425</v>
      </c>
      <c r="E54" s="64">
        <v>5</v>
      </c>
      <c r="F54" s="65"/>
      <c r="G54" s="66">
        <f t="shared" si="14"/>
        <v>0</v>
      </c>
      <c r="H54" s="65"/>
      <c r="I54" s="66">
        <f t="shared" si="15"/>
        <v>0</v>
      </c>
      <c r="J54" s="65"/>
      <c r="K54" s="66">
        <f t="shared" si="16"/>
        <v>0</v>
      </c>
      <c r="L54" s="66">
        <v>21</v>
      </c>
      <c r="M54" s="66">
        <f t="shared" si="17"/>
        <v>0</v>
      </c>
      <c r="N54" s="66">
        <v>3.8E-3</v>
      </c>
      <c r="O54" s="66">
        <f t="shared" si="18"/>
        <v>0.02</v>
      </c>
      <c r="P54" s="66">
        <v>0</v>
      </c>
      <c r="Q54" s="66">
        <f t="shared" si="19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20"/>
        <v>0</v>
      </c>
      <c r="W54" s="35"/>
      <c r="X54" s="70"/>
      <c r="Y54" s="52"/>
      <c r="Z54" s="52"/>
      <c r="AA54" s="52"/>
      <c r="AB54" s="52"/>
      <c r="AC54" s="52"/>
      <c r="AD54" s="52"/>
      <c r="AE54" s="52"/>
      <c r="AF54" s="52"/>
      <c r="AG54" s="52" t="s">
        <v>2210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67">
        <v>45</v>
      </c>
      <c r="B55" s="68" t="s">
        <v>2296</v>
      </c>
      <c r="C55" s="69" t="s">
        <v>2297</v>
      </c>
      <c r="D55" s="63" t="s">
        <v>425</v>
      </c>
      <c r="E55" s="64">
        <v>3</v>
      </c>
      <c r="F55" s="65"/>
      <c r="G55" s="66">
        <f t="shared" si="14"/>
        <v>0</v>
      </c>
      <c r="H55" s="65"/>
      <c r="I55" s="66">
        <f t="shared" si="15"/>
        <v>0</v>
      </c>
      <c r="J55" s="65"/>
      <c r="K55" s="66">
        <f t="shared" si="16"/>
        <v>0</v>
      </c>
      <c r="L55" s="66">
        <v>21</v>
      </c>
      <c r="M55" s="66">
        <f t="shared" si="17"/>
        <v>0</v>
      </c>
      <c r="N55" s="66">
        <v>8.2379999999999995E-2</v>
      </c>
      <c r="O55" s="66">
        <f t="shared" si="18"/>
        <v>0.25</v>
      </c>
      <c r="P55" s="66">
        <v>0</v>
      </c>
      <c r="Q55" s="66">
        <f t="shared" si="19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20"/>
        <v>0</v>
      </c>
      <c r="W55" s="35"/>
      <c r="X55" s="70"/>
      <c r="Y55" s="52"/>
      <c r="Z55" s="52"/>
      <c r="AA55" s="52"/>
      <c r="AB55" s="52"/>
      <c r="AC55" s="52"/>
      <c r="AD55" s="52"/>
      <c r="AE55" s="52"/>
      <c r="AF55" s="52"/>
      <c r="AG55" s="52" t="s">
        <v>2210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ht="22.5" outlineLevel="1" x14ac:dyDescent="0.2">
      <c r="A56" s="67">
        <v>46</v>
      </c>
      <c r="B56" s="68" t="s">
        <v>2298</v>
      </c>
      <c r="C56" s="69" t="s">
        <v>2299</v>
      </c>
      <c r="D56" s="63" t="s">
        <v>425</v>
      </c>
      <c r="E56" s="64">
        <v>5</v>
      </c>
      <c r="F56" s="65"/>
      <c r="G56" s="66">
        <f t="shared" si="14"/>
        <v>0</v>
      </c>
      <c r="H56" s="65"/>
      <c r="I56" s="66">
        <f t="shared" si="15"/>
        <v>0</v>
      </c>
      <c r="J56" s="65"/>
      <c r="K56" s="66">
        <f t="shared" si="16"/>
        <v>0</v>
      </c>
      <c r="L56" s="66">
        <v>21</v>
      </c>
      <c r="M56" s="66">
        <f t="shared" si="17"/>
        <v>0</v>
      </c>
      <c r="N56" s="66">
        <v>7.5000000000000002E-4</v>
      </c>
      <c r="O56" s="66">
        <f t="shared" si="18"/>
        <v>0</v>
      </c>
      <c r="P56" s="66">
        <v>0</v>
      </c>
      <c r="Q56" s="66">
        <f t="shared" si="19"/>
        <v>0</v>
      </c>
      <c r="R56" s="66" t="s">
        <v>2300</v>
      </c>
      <c r="S56" s="66" t="s">
        <v>329</v>
      </c>
      <c r="T56" s="70" t="s">
        <v>330</v>
      </c>
      <c r="U56" s="35">
        <v>0.2</v>
      </c>
      <c r="V56" s="35">
        <f t="shared" si="20"/>
        <v>1</v>
      </c>
      <c r="W56" s="35"/>
      <c r="X56" s="70"/>
      <c r="Y56" s="52"/>
      <c r="Z56" s="52"/>
      <c r="AA56" s="52"/>
      <c r="AB56" s="52"/>
      <c r="AC56" s="52"/>
      <c r="AD56" s="52"/>
      <c r="AE56" s="52"/>
      <c r="AF56" s="52"/>
      <c r="AG56" s="52" t="s">
        <v>354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67">
        <v>47</v>
      </c>
      <c r="B57" s="68" t="s">
        <v>2301</v>
      </c>
      <c r="C57" s="69" t="s">
        <v>2302</v>
      </c>
      <c r="D57" s="63" t="s">
        <v>425</v>
      </c>
      <c r="E57" s="64">
        <v>1</v>
      </c>
      <c r="F57" s="65"/>
      <c r="G57" s="66">
        <f t="shared" si="14"/>
        <v>0</v>
      </c>
      <c r="H57" s="65"/>
      <c r="I57" s="66">
        <f t="shared" si="15"/>
        <v>0</v>
      </c>
      <c r="J57" s="65"/>
      <c r="K57" s="66">
        <f t="shared" si="16"/>
        <v>0</v>
      </c>
      <c r="L57" s="66">
        <v>21</v>
      </c>
      <c r="M57" s="66">
        <f t="shared" si="17"/>
        <v>0</v>
      </c>
      <c r="N57" s="66">
        <v>3.8000000000000002E-4</v>
      </c>
      <c r="O57" s="66">
        <f t="shared" si="18"/>
        <v>0</v>
      </c>
      <c r="P57" s="66">
        <v>0</v>
      </c>
      <c r="Q57" s="66">
        <f t="shared" si="19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20"/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2210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67">
        <v>48</v>
      </c>
      <c r="B58" s="68" t="s">
        <v>2301</v>
      </c>
      <c r="C58" s="69" t="s">
        <v>2303</v>
      </c>
      <c r="D58" s="63" t="s">
        <v>425</v>
      </c>
      <c r="E58" s="64">
        <v>3</v>
      </c>
      <c r="F58" s="65"/>
      <c r="G58" s="66">
        <f t="shared" si="14"/>
        <v>0</v>
      </c>
      <c r="H58" s="65"/>
      <c r="I58" s="66">
        <f t="shared" si="15"/>
        <v>0</v>
      </c>
      <c r="J58" s="65"/>
      <c r="K58" s="66">
        <f t="shared" si="16"/>
        <v>0</v>
      </c>
      <c r="L58" s="66">
        <v>21</v>
      </c>
      <c r="M58" s="66">
        <f t="shared" si="17"/>
        <v>0</v>
      </c>
      <c r="N58" s="66">
        <v>3.8000000000000002E-4</v>
      </c>
      <c r="O58" s="66">
        <f t="shared" si="18"/>
        <v>0</v>
      </c>
      <c r="P58" s="66">
        <v>0</v>
      </c>
      <c r="Q58" s="66">
        <f t="shared" si="19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20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2284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7">
        <v>49</v>
      </c>
      <c r="B59" s="68" t="s">
        <v>2301</v>
      </c>
      <c r="C59" s="69" t="s">
        <v>2304</v>
      </c>
      <c r="D59" s="63" t="s">
        <v>425</v>
      </c>
      <c r="E59" s="64">
        <v>2</v>
      </c>
      <c r="F59" s="65"/>
      <c r="G59" s="66">
        <f t="shared" si="14"/>
        <v>0</v>
      </c>
      <c r="H59" s="65"/>
      <c r="I59" s="66">
        <f t="shared" si="15"/>
        <v>0</v>
      </c>
      <c r="J59" s="65"/>
      <c r="K59" s="66">
        <f t="shared" si="16"/>
        <v>0</v>
      </c>
      <c r="L59" s="66">
        <v>21</v>
      </c>
      <c r="M59" s="66">
        <f t="shared" si="17"/>
        <v>0</v>
      </c>
      <c r="N59" s="66">
        <v>3.8000000000000002E-4</v>
      </c>
      <c r="O59" s="66">
        <f t="shared" si="18"/>
        <v>0</v>
      </c>
      <c r="P59" s="66">
        <v>0</v>
      </c>
      <c r="Q59" s="66">
        <f t="shared" si="19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20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2284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67">
        <v>50</v>
      </c>
      <c r="B60" s="68" t="s">
        <v>2305</v>
      </c>
      <c r="C60" s="69" t="s">
        <v>2306</v>
      </c>
      <c r="D60" s="63" t="s">
        <v>425</v>
      </c>
      <c r="E60" s="64">
        <v>6</v>
      </c>
      <c r="F60" s="65"/>
      <c r="G60" s="66">
        <f t="shared" si="14"/>
        <v>0</v>
      </c>
      <c r="H60" s="65"/>
      <c r="I60" s="66">
        <f t="shared" si="15"/>
        <v>0</v>
      </c>
      <c r="J60" s="65"/>
      <c r="K60" s="66">
        <f t="shared" si="16"/>
        <v>0</v>
      </c>
      <c r="L60" s="66">
        <v>21</v>
      </c>
      <c r="M60" s="66">
        <f t="shared" si="17"/>
        <v>0</v>
      </c>
      <c r="N60" s="66">
        <v>1E-4</v>
      </c>
      <c r="O60" s="66">
        <f t="shared" si="18"/>
        <v>0</v>
      </c>
      <c r="P60" s="66">
        <v>0</v>
      </c>
      <c r="Q60" s="66">
        <f t="shared" si="19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20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2210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67">
        <v>51</v>
      </c>
      <c r="B61" s="68" t="s">
        <v>2307</v>
      </c>
      <c r="C61" s="69" t="s">
        <v>2308</v>
      </c>
      <c r="D61" s="63" t="s">
        <v>425</v>
      </c>
      <c r="E61" s="64">
        <v>3</v>
      </c>
      <c r="F61" s="65"/>
      <c r="G61" s="66">
        <f t="shared" si="14"/>
        <v>0</v>
      </c>
      <c r="H61" s="65"/>
      <c r="I61" s="66">
        <f t="shared" si="15"/>
        <v>0</v>
      </c>
      <c r="J61" s="65"/>
      <c r="K61" s="66">
        <f t="shared" si="16"/>
        <v>0</v>
      </c>
      <c r="L61" s="66">
        <v>21</v>
      </c>
      <c r="M61" s="66">
        <f t="shared" si="17"/>
        <v>0</v>
      </c>
      <c r="N61" s="66">
        <v>1.2999999999999999E-4</v>
      </c>
      <c r="O61" s="66">
        <f t="shared" si="18"/>
        <v>0</v>
      </c>
      <c r="P61" s="66">
        <v>0</v>
      </c>
      <c r="Q61" s="66">
        <f t="shared" si="19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20"/>
        <v>0</v>
      </c>
      <c r="W61" s="35"/>
      <c r="X61" s="70"/>
      <c r="Y61" s="52"/>
      <c r="Z61" s="52"/>
      <c r="AA61" s="52"/>
      <c r="AB61" s="52"/>
      <c r="AC61" s="52"/>
      <c r="AD61" s="52"/>
      <c r="AE61" s="52"/>
      <c r="AF61" s="52"/>
      <c r="AG61" s="52" t="s">
        <v>2210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67">
        <v>52</v>
      </c>
      <c r="B62" s="68" t="s">
        <v>2309</v>
      </c>
      <c r="C62" s="69" t="s">
        <v>2310</v>
      </c>
      <c r="D62" s="63" t="s">
        <v>425</v>
      </c>
      <c r="E62" s="64">
        <v>5</v>
      </c>
      <c r="F62" s="65"/>
      <c r="G62" s="66">
        <f t="shared" si="14"/>
        <v>0</v>
      </c>
      <c r="H62" s="65"/>
      <c r="I62" s="66">
        <f t="shared" si="15"/>
        <v>0</v>
      </c>
      <c r="J62" s="65"/>
      <c r="K62" s="66">
        <f t="shared" si="16"/>
        <v>0</v>
      </c>
      <c r="L62" s="66">
        <v>21</v>
      </c>
      <c r="M62" s="66">
        <f t="shared" si="17"/>
        <v>0</v>
      </c>
      <c r="N62" s="66">
        <v>2.7E-4</v>
      </c>
      <c r="O62" s="66">
        <f t="shared" si="18"/>
        <v>0</v>
      </c>
      <c r="P62" s="66">
        <v>0</v>
      </c>
      <c r="Q62" s="66">
        <f t="shared" si="19"/>
        <v>0</v>
      </c>
      <c r="R62" s="66"/>
      <c r="S62" s="66" t="s">
        <v>587</v>
      </c>
      <c r="T62" s="70" t="s">
        <v>330</v>
      </c>
      <c r="U62" s="35">
        <v>0</v>
      </c>
      <c r="V62" s="35">
        <f t="shared" si="20"/>
        <v>0</v>
      </c>
      <c r="W62" s="35"/>
      <c r="X62" s="70"/>
      <c r="Y62" s="52"/>
      <c r="Z62" s="52"/>
      <c r="AA62" s="52"/>
      <c r="AB62" s="52"/>
      <c r="AC62" s="52"/>
      <c r="AD62" s="52"/>
      <c r="AE62" s="52"/>
      <c r="AF62" s="52"/>
      <c r="AG62" s="52" t="s">
        <v>2210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67">
        <v>53</v>
      </c>
      <c r="B63" s="68" t="s">
        <v>2311</v>
      </c>
      <c r="C63" s="69" t="s">
        <v>2312</v>
      </c>
      <c r="D63" s="63" t="s">
        <v>425</v>
      </c>
      <c r="E63" s="64">
        <v>1</v>
      </c>
      <c r="F63" s="65"/>
      <c r="G63" s="66">
        <f t="shared" si="14"/>
        <v>0</v>
      </c>
      <c r="H63" s="65"/>
      <c r="I63" s="66">
        <f t="shared" si="15"/>
        <v>0</v>
      </c>
      <c r="J63" s="65"/>
      <c r="K63" s="66">
        <f t="shared" si="16"/>
        <v>0</v>
      </c>
      <c r="L63" s="66">
        <v>21</v>
      </c>
      <c r="M63" s="66">
        <f t="shared" si="17"/>
        <v>0</v>
      </c>
      <c r="N63" s="66">
        <v>3.6800000000000001E-3</v>
      </c>
      <c r="O63" s="66">
        <f t="shared" si="18"/>
        <v>0</v>
      </c>
      <c r="P63" s="66">
        <v>0</v>
      </c>
      <c r="Q63" s="66">
        <f t="shared" si="19"/>
        <v>0</v>
      </c>
      <c r="R63" s="66"/>
      <c r="S63" s="66" t="s">
        <v>587</v>
      </c>
      <c r="T63" s="70" t="s">
        <v>330</v>
      </c>
      <c r="U63" s="35">
        <v>0</v>
      </c>
      <c r="V63" s="35">
        <f t="shared" si="20"/>
        <v>0</v>
      </c>
      <c r="W63" s="35"/>
      <c r="X63" s="70"/>
      <c r="Y63" s="52"/>
      <c r="Z63" s="52"/>
      <c r="AA63" s="52"/>
      <c r="AB63" s="52"/>
      <c r="AC63" s="52"/>
      <c r="AD63" s="52"/>
      <c r="AE63" s="52"/>
      <c r="AF63" s="52"/>
      <c r="AG63" s="52" t="s">
        <v>2210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67">
        <v>54</v>
      </c>
      <c r="B64" s="68" t="s">
        <v>2313</v>
      </c>
      <c r="C64" s="69" t="s">
        <v>2314</v>
      </c>
      <c r="D64" s="63" t="s">
        <v>2315</v>
      </c>
      <c r="E64" s="64">
        <v>160</v>
      </c>
      <c r="F64" s="65"/>
      <c r="G64" s="66">
        <f t="shared" si="14"/>
        <v>0</v>
      </c>
      <c r="H64" s="65"/>
      <c r="I64" s="66">
        <f t="shared" si="15"/>
        <v>0</v>
      </c>
      <c r="J64" s="65"/>
      <c r="K64" s="66">
        <f t="shared" si="16"/>
        <v>0</v>
      </c>
      <c r="L64" s="66">
        <v>21</v>
      </c>
      <c r="M64" s="66">
        <f t="shared" si="17"/>
        <v>0</v>
      </c>
      <c r="N64" s="66">
        <v>0</v>
      </c>
      <c r="O64" s="66">
        <f t="shared" si="18"/>
        <v>0</v>
      </c>
      <c r="P64" s="66">
        <v>0</v>
      </c>
      <c r="Q64" s="66">
        <f t="shared" si="19"/>
        <v>0</v>
      </c>
      <c r="R64" s="66"/>
      <c r="S64" s="66" t="s">
        <v>587</v>
      </c>
      <c r="T64" s="70" t="s">
        <v>330</v>
      </c>
      <c r="U64" s="35">
        <v>0</v>
      </c>
      <c r="V64" s="35">
        <f t="shared" si="20"/>
        <v>0</v>
      </c>
      <c r="W64" s="35"/>
      <c r="X64" s="70"/>
      <c r="Y64" s="52"/>
      <c r="Z64" s="52"/>
      <c r="AA64" s="52"/>
      <c r="AB64" s="52"/>
      <c r="AC64" s="52"/>
      <c r="AD64" s="52"/>
      <c r="AE64" s="52"/>
      <c r="AF64" s="52"/>
      <c r="AG64" s="52" t="s">
        <v>2210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67">
        <v>55</v>
      </c>
      <c r="B65" s="68" t="s">
        <v>2316</v>
      </c>
      <c r="C65" s="69" t="s">
        <v>2317</v>
      </c>
      <c r="D65" s="63" t="s">
        <v>456</v>
      </c>
      <c r="E65" s="64">
        <v>577</v>
      </c>
      <c r="F65" s="65"/>
      <c r="G65" s="66">
        <f t="shared" si="14"/>
        <v>0</v>
      </c>
      <c r="H65" s="65"/>
      <c r="I65" s="66">
        <f t="shared" si="15"/>
        <v>0</v>
      </c>
      <c r="J65" s="65"/>
      <c r="K65" s="66">
        <f t="shared" si="16"/>
        <v>0</v>
      </c>
      <c r="L65" s="66">
        <v>21</v>
      </c>
      <c r="M65" s="66">
        <f t="shared" si="17"/>
        <v>0</v>
      </c>
      <c r="N65" s="66">
        <v>0</v>
      </c>
      <c r="O65" s="66">
        <f t="shared" si="18"/>
        <v>0</v>
      </c>
      <c r="P65" s="66">
        <v>0</v>
      </c>
      <c r="Q65" s="66">
        <f t="shared" si="19"/>
        <v>0</v>
      </c>
      <c r="R65" s="66"/>
      <c r="S65" s="66" t="s">
        <v>587</v>
      </c>
      <c r="T65" s="70" t="s">
        <v>330</v>
      </c>
      <c r="U65" s="35">
        <v>0</v>
      </c>
      <c r="V65" s="35">
        <f t="shared" si="20"/>
        <v>0</v>
      </c>
      <c r="W65" s="35"/>
      <c r="X65" s="70"/>
      <c r="Y65" s="52"/>
      <c r="Z65" s="52"/>
      <c r="AA65" s="52"/>
      <c r="AB65" s="52"/>
      <c r="AC65" s="52"/>
      <c r="AD65" s="52"/>
      <c r="AE65" s="52"/>
      <c r="AF65" s="52"/>
      <c r="AG65" s="52" t="s">
        <v>2210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67">
        <v>56</v>
      </c>
      <c r="B66" s="68" t="s">
        <v>2318</v>
      </c>
      <c r="C66" s="69" t="s">
        <v>2319</v>
      </c>
      <c r="D66" s="63" t="s">
        <v>456</v>
      </c>
      <c r="E66" s="64">
        <v>20</v>
      </c>
      <c r="F66" s="65"/>
      <c r="G66" s="66">
        <f t="shared" si="14"/>
        <v>0</v>
      </c>
      <c r="H66" s="65"/>
      <c r="I66" s="66">
        <f t="shared" si="15"/>
        <v>0</v>
      </c>
      <c r="J66" s="65"/>
      <c r="K66" s="66">
        <f t="shared" si="16"/>
        <v>0</v>
      </c>
      <c r="L66" s="66">
        <v>21</v>
      </c>
      <c r="M66" s="66">
        <f t="shared" si="17"/>
        <v>0</v>
      </c>
      <c r="N66" s="66">
        <v>0</v>
      </c>
      <c r="O66" s="66">
        <f t="shared" si="18"/>
        <v>0</v>
      </c>
      <c r="P66" s="66">
        <v>0</v>
      </c>
      <c r="Q66" s="66">
        <f t="shared" si="19"/>
        <v>0</v>
      </c>
      <c r="R66" s="66"/>
      <c r="S66" s="66" t="s">
        <v>587</v>
      </c>
      <c r="T66" s="70" t="s">
        <v>330</v>
      </c>
      <c r="U66" s="35">
        <v>0</v>
      </c>
      <c r="V66" s="35">
        <f t="shared" si="20"/>
        <v>0</v>
      </c>
      <c r="W66" s="35"/>
      <c r="X66" s="70"/>
      <c r="Y66" s="52"/>
      <c r="Z66" s="52"/>
      <c r="AA66" s="52"/>
      <c r="AB66" s="52"/>
      <c r="AC66" s="52"/>
      <c r="AD66" s="52"/>
      <c r="AE66" s="52"/>
      <c r="AF66" s="52"/>
      <c r="AG66" s="52" t="s">
        <v>2210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72">
        <v>57</v>
      </c>
      <c r="B67" s="73" t="s">
        <v>2320</v>
      </c>
      <c r="C67" s="74" t="s">
        <v>2321</v>
      </c>
      <c r="D67" s="27" t="s">
        <v>456</v>
      </c>
      <c r="E67" s="28">
        <v>328</v>
      </c>
      <c r="F67" s="29"/>
      <c r="G67" s="30">
        <f t="shared" si="14"/>
        <v>0</v>
      </c>
      <c r="H67" s="29"/>
      <c r="I67" s="30">
        <f t="shared" si="15"/>
        <v>0</v>
      </c>
      <c r="J67" s="29"/>
      <c r="K67" s="30">
        <f t="shared" si="16"/>
        <v>0</v>
      </c>
      <c r="L67" s="30">
        <v>21</v>
      </c>
      <c r="M67" s="30">
        <f t="shared" si="17"/>
        <v>0</v>
      </c>
      <c r="N67" s="30">
        <v>0</v>
      </c>
      <c r="O67" s="30">
        <f t="shared" si="18"/>
        <v>0</v>
      </c>
      <c r="P67" s="30">
        <v>0</v>
      </c>
      <c r="Q67" s="30">
        <f t="shared" si="19"/>
        <v>0</v>
      </c>
      <c r="R67" s="30"/>
      <c r="S67" s="30" t="s">
        <v>587</v>
      </c>
      <c r="T67" s="49" t="s">
        <v>330</v>
      </c>
      <c r="U67" s="35">
        <v>0</v>
      </c>
      <c r="V67" s="35">
        <f t="shared" si="20"/>
        <v>0</v>
      </c>
      <c r="W67" s="35"/>
      <c r="X67" s="49"/>
      <c r="Y67" s="52"/>
      <c r="Z67" s="52"/>
      <c r="AA67" s="52"/>
      <c r="AB67" s="52"/>
      <c r="AC67" s="52"/>
      <c r="AD67" s="52"/>
      <c r="AE67" s="52"/>
      <c r="AF67" s="52"/>
      <c r="AG67" s="52" t="s">
        <v>2210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31">
        <v>58</v>
      </c>
      <c r="B68" s="32" t="s">
        <v>2322</v>
      </c>
      <c r="C68" s="80" t="s">
        <v>2323</v>
      </c>
      <c r="D68" s="81" t="s">
        <v>25</v>
      </c>
      <c r="E68" s="82"/>
      <c r="F68" s="83"/>
      <c r="G68" s="35">
        <f t="shared" si="14"/>
        <v>0</v>
      </c>
      <c r="H68" s="83"/>
      <c r="I68" s="35">
        <f t="shared" si="15"/>
        <v>0</v>
      </c>
      <c r="J68" s="83"/>
      <c r="K68" s="35">
        <f t="shared" si="16"/>
        <v>0</v>
      </c>
      <c r="L68" s="35">
        <v>21</v>
      </c>
      <c r="M68" s="35">
        <f t="shared" si="17"/>
        <v>0</v>
      </c>
      <c r="N68" s="35">
        <v>0</v>
      </c>
      <c r="O68" s="35">
        <f t="shared" si="18"/>
        <v>0</v>
      </c>
      <c r="P68" s="35">
        <v>0</v>
      </c>
      <c r="Q68" s="35">
        <f t="shared" si="19"/>
        <v>0</v>
      </c>
      <c r="R68" s="35" t="s">
        <v>2300</v>
      </c>
      <c r="S68" s="35" t="s">
        <v>329</v>
      </c>
      <c r="T68" s="35" t="s">
        <v>330</v>
      </c>
      <c r="U68" s="35">
        <v>0</v>
      </c>
      <c r="V68" s="35">
        <f t="shared" si="20"/>
        <v>0</v>
      </c>
      <c r="W68" s="35"/>
      <c r="X68" s="35"/>
      <c r="Y68" s="52"/>
      <c r="Z68" s="52"/>
      <c r="AA68" s="52"/>
      <c r="AB68" s="52"/>
      <c r="AC68" s="52"/>
      <c r="AD68" s="52"/>
      <c r="AE68" s="52"/>
      <c r="AF68" s="52"/>
      <c r="AG68" s="52" t="s">
        <v>922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31"/>
      <c r="B69" s="32"/>
      <c r="C69" s="290" t="s">
        <v>2324</v>
      </c>
      <c r="D69" s="291"/>
      <c r="E69" s="291"/>
      <c r="F69" s="291"/>
      <c r="G69" s="291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52"/>
      <c r="Z69" s="52"/>
      <c r="AA69" s="52"/>
      <c r="AB69" s="52"/>
      <c r="AC69" s="52"/>
      <c r="AD69" s="52"/>
      <c r="AE69" s="52"/>
      <c r="AF69" s="52"/>
      <c r="AG69" s="52" t="s">
        <v>356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x14ac:dyDescent="0.2">
      <c r="A70" s="18" t="s">
        <v>324</v>
      </c>
      <c r="B70" s="19" t="s">
        <v>149</v>
      </c>
      <c r="C70" s="20" t="s">
        <v>150</v>
      </c>
      <c r="D70" s="21"/>
      <c r="E70" s="22"/>
      <c r="F70" s="23"/>
      <c r="G70" s="23">
        <f>SUMIF(AG71:AG148,"&lt;&gt;NOR",G71:G148)</f>
        <v>0</v>
      </c>
      <c r="H70" s="23"/>
      <c r="I70" s="23">
        <f>SUM(I71:I148)</f>
        <v>0</v>
      </c>
      <c r="J70" s="23"/>
      <c r="K70" s="23">
        <f>SUM(K71:K148)</f>
        <v>0</v>
      </c>
      <c r="L70" s="23"/>
      <c r="M70" s="23">
        <f>SUM(M71:M148)</f>
        <v>0</v>
      </c>
      <c r="N70" s="23"/>
      <c r="O70" s="23">
        <f>SUM(O71:O148)</f>
        <v>11.899999999999993</v>
      </c>
      <c r="P70" s="23"/>
      <c r="Q70" s="23">
        <f>SUM(Q71:Q148)</f>
        <v>0</v>
      </c>
      <c r="R70" s="23"/>
      <c r="S70" s="23"/>
      <c r="T70" s="46"/>
      <c r="U70" s="47"/>
      <c r="V70" s="47">
        <f>SUM(V71:V148)</f>
        <v>0</v>
      </c>
      <c r="W70" s="47"/>
      <c r="X70" s="46"/>
      <c r="AG70" t="s">
        <v>325</v>
      </c>
    </row>
    <row r="71" spans="1:60" outlineLevel="1" x14ac:dyDescent="0.2">
      <c r="A71" s="67">
        <v>59</v>
      </c>
      <c r="B71" s="68" t="s">
        <v>2325</v>
      </c>
      <c r="C71" s="69" t="s">
        <v>2326</v>
      </c>
      <c r="D71" s="63" t="s">
        <v>456</v>
      </c>
      <c r="E71" s="64">
        <v>32</v>
      </c>
      <c r="F71" s="65"/>
      <c r="G71" s="66">
        <f t="shared" ref="G71:G102" si="21">ROUND(E71*F71,2)</f>
        <v>0</v>
      </c>
      <c r="H71" s="65"/>
      <c r="I71" s="66">
        <f t="shared" ref="I71:I102" si="22">ROUND(E71*H71,2)</f>
        <v>0</v>
      </c>
      <c r="J71" s="65"/>
      <c r="K71" s="66">
        <f t="shared" ref="K71:K102" si="23">ROUND(E71*J71,2)</f>
        <v>0</v>
      </c>
      <c r="L71" s="66">
        <v>21</v>
      </c>
      <c r="M71" s="66">
        <f t="shared" ref="M71:M102" si="24">G71*(1+L71/100)</f>
        <v>0</v>
      </c>
      <c r="N71" s="66">
        <v>1.6060000000000001E-2</v>
      </c>
      <c r="O71" s="66">
        <f t="shared" ref="O71:O102" si="25">ROUND(E71*N71,2)</f>
        <v>0.51</v>
      </c>
      <c r="P71" s="66">
        <v>0</v>
      </c>
      <c r="Q71" s="66">
        <f t="shared" ref="Q71:Q102" si="26">ROUND(E71*P71,2)</f>
        <v>0</v>
      </c>
      <c r="R71" s="66"/>
      <c r="S71" s="66" t="s">
        <v>587</v>
      </c>
      <c r="T71" s="70" t="s">
        <v>330</v>
      </c>
      <c r="U71" s="35">
        <v>0</v>
      </c>
      <c r="V71" s="35">
        <f t="shared" ref="V71:V102" si="27">ROUND(E71*U71,2)</f>
        <v>0</v>
      </c>
      <c r="W71" s="35"/>
      <c r="X71" s="70"/>
      <c r="Y71" s="52"/>
      <c r="Z71" s="52"/>
      <c r="AA71" s="52"/>
      <c r="AB71" s="52"/>
      <c r="AC71" s="52"/>
      <c r="AD71" s="52"/>
      <c r="AE71" s="52"/>
      <c r="AF71" s="52"/>
      <c r="AG71" s="52" t="s">
        <v>2210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67">
        <v>60</v>
      </c>
      <c r="B72" s="68" t="s">
        <v>2327</v>
      </c>
      <c r="C72" s="69" t="s">
        <v>2328</v>
      </c>
      <c r="D72" s="63" t="s">
        <v>456</v>
      </c>
      <c r="E72" s="64">
        <v>60</v>
      </c>
      <c r="F72" s="65"/>
      <c r="G72" s="66">
        <f t="shared" si="21"/>
        <v>0</v>
      </c>
      <c r="H72" s="65"/>
      <c r="I72" s="66">
        <f t="shared" si="22"/>
        <v>0</v>
      </c>
      <c r="J72" s="65"/>
      <c r="K72" s="66">
        <f t="shared" si="23"/>
        <v>0</v>
      </c>
      <c r="L72" s="66">
        <v>21</v>
      </c>
      <c r="M72" s="66">
        <f t="shared" si="24"/>
        <v>0</v>
      </c>
      <c r="N72" s="66">
        <v>1.3939999999999999E-2</v>
      </c>
      <c r="O72" s="66">
        <f t="shared" si="25"/>
        <v>0.84</v>
      </c>
      <c r="P72" s="66">
        <v>0</v>
      </c>
      <c r="Q72" s="66">
        <f t="shared" si="26"/>
        <v>0</v>
      </c>
      <c r="R72" s="66"/>
      <c r="S72" s="66" t="s">
        <v>587</v>
      </c>
      <c r="T72" s="70" t="s">
        <v>330</v>
      </c>
      <c r="U72" s="35">
        <v>0</v>
      </c>
      <c r="V72" s="35">
        <f t="shared" si="27"/>
        <v>0</v>
      </c>
      <c r="W72" s="35"/>
      <c r="X72" s="70"/>
      <c r="Y72" s="52"/>
      <c r="Z72" s="52"/>
      <c r="AA72" s="52"/>
      <c r="AB72" s="52"/>
      <c r="AC72" s="52"/>
      <c r="AD72" s="52"/>
      <c r="AE72" s="52"/>
      <c r="AF72" s="52"/>
      <c r="AG72" s="52" t="s">
        <v>2210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67">
        <v>61</v>
      </c>
      <c r="B73" s="68" t="s">
        <v>2329</v>
      </c>
      <c r="C73" s="69" t="s">
        <v>2330</v>
      </c>
      <c r="D73" s="63" t="s">
        <v>456</v>
      </c>
      <c r="E73" s="64">
        <v>36</v>
      </c>
      <c r="F73" s="65"/>
      <c r="G73" s="66">
        <f t="shared" si="21"/>
        <v>0</v>
      </c>
      <c r="H73" s="65"/>
      <c r="I73" s="66">
        <f t="shared" si="22"/>
        <v>0</v>
      </c>
      <c r="J73" s="65"/>
      <c r="K73" s="66">
        <f t="shared" si="23"/>
        <v>0</v>
      </c>
      <c r="L73" s="66">
        <v>21</v>
      </c>
      <c r="M73" s="66">
        <f t="shared" si="24"/>
        <v>0</v>
      </c>
      <c r="N73" s="66">
        <v>1.6230000000000001E-2</v>
      </c>
      <c r="O73" s="66">
        <f t="shared" si="25"/>
        <v>0.57999999999999996</v>
      </c>
      <c r="P73" s="66">
        <v>0</v>
      </c>
      <c r="Q73" s="66">
        <f t="shared" si="26"/>
        <v>0</v>
      </c>
      <c r="R73" s="66"/>
      <c r="S73" s="66" t="s">
        <v>587</v>
      </c>
      <c r="T73" s="70" t="s">
        <v>330</v>
      </c>
      <c r="U73" s="35">
        <v>0</v>
      </c>
      <c r="V73" s="35">
        <f t="shared" si="27"/>
        <v>0</v>
      </c>
      <c r="W73" s="35"/>
      <c r="X73" s="70"/>
      <c r="Y73" s="52"/>
      <c r="Z73" s="52"/>
      <c r="AA73" s="52"/>
      <c r="AB73" s="52"/>
      <c r="AC73" s="52"/>
      <c r="AD73" s="52"/>
      <c r="AE73" s="52"/>
      <c r="AF73" s="52"/>
      <c r="AG73" s="52" t="s">
        <v>2210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67">
        <v>62</v>
      </c>
      <c r="B74" s="68" t="s">
        <v>2331</v>
      </c>
      <c r="C74" s="69" t="s">
        <v>2332</v>
      </c>
      <c r="D74" s="63" t="s">
        <v>456</v>
      </c>
      <c r="E74" s="64">
        <v>70</v>
      </c>
      <c r="F74" s="65"/>
      <c r="G74" s="66">
        <f t="shared" si="21"/>
        <v>0</v>
      </c>
      <c r="H74" s="65"/>
      <c r="I74" s="66">
        <f t="shared" si="22"/>
        <v>0</v>
      </c>
      <c r="J74" s="65"/>
      <c r="K74" s="66">
        <f t="shared" si="23"/>
        <v>0</v>
      </c>
      <c r="L74" s="66">
        <v>21</v>
      </c>
      <c r="M74" s="66">
        <f t="shared" si="24"/>
        <v>0</v>
      </c>
      <c r="N74" s="66">
        <v>1.8200000000000001E-2</v>
      </c>
      <c r="O74" s="66">
        <f t="shared" si="25"/>
        <v>1.27</v>
      </c>
      <c r="P74" s="66">
        <v>0</v>
      </c>
      <c r="Q74" s="66">
        <f t="shared" si="26"/>
        <v>0</v>
      </c>
      <c r="R74" s="66"/>
      <c r="S74" s="66" t="s">
        <v>587</v>
      </c>
      <c r="T74" s="70" t="s">
        <v>330</v>
      </c>
      <c r="U74" s="35">
        <v>0</v>
      </c>
      <c r="V74" s="35">
        <f t="shared" si="27"/>
        <v>0</v>
      </c>
      <c r="W74" s="35"/>
      <c r="X74" s="70"/>
      <c r="Y74" s="52"/>
      <c r="Z74" s="52"/>
      <c r="AA74" s="52"/>
      <c r="AB74" s="52"/>
      <c r="AC74" s="52"/>
      <c r="AD74" s="52"/>
      <c r="AE74" s="52"/>
      <c r="AF74" s="52"/>
      <c r="AG74" s="52" t="s">
        <v>2210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67">
        <v>63</v>
      </c>
      <c r="B75" s="68" t="s">
        <v>2333</v>
      </c>
      <c r="C75" s="69" t="s">
        <v>2334</v>
      </c>
      <c r="D75" s="63" t="s">
        <v>456</v>
      </c>
      <c r="E75" s="64">
        <v>14</v>
      </c>
      <c r="F75" s="65"/>
      <c r="G75" s="66">
        <f t="shared" si="21"/>
        <v>0</v>
      </c>
      <c r="H75" s="65"/>
      <c r="I75" s="66">
        <f t="shared" si="22"/>
        <v>0</v>
      </c>
      <c r="J75" s="65"/>
      <c r="K75" s="66">
        <f t="shared" si="23"/>
        <v>0</v>
      </c>
      <c r="L75" s="66">
        <v>21</v>
      </c>
      <c r="M75" s="66">
        <f t="shared" si="24"/>
        <v>0</v>
      </c>
      <c r="N75" s="66">
        <v>1.8380000000000001E-2</v>
      </c>
      <c r="O75" s="66">
        <f t="shared" si="25"/>
        <v>0.26</v>
      </c>
      <c r="P75" s="66">
        <v>0</v>
      </c>
      <c r="Q75" s="66">
        <f t="shared" si="26"/>
        <v>0</v>
      </c>
      <c r="R75" s="66"/>
      <c r="S75" s="66" t="s">
        <v>587</v>
      </c>
      <c r="T75" s="70" t="s">
        <v>330</v>
      </c>
      <c r="U75" s="35">
        <v>0</v>
      </c>
      <c r="V75" s="35">
        <f t="shared" si="27"/>
        <v>0</v>
      </c>
      <c r="W75" s="35"/>
      <c r="X75" s="70"/>
      <c r="Y75" s="52"/>
      <c r="Z75" s="52"/>
      <c r="AA75" s="52"/>
      <c r="AB75" s="52"/>
      <c r="AC75" s="52"/>
      <c r="AD75" s="52"/>
      <c r="AE75" s="52"/>
      <c r="AF75" s="52"/>
      <c r="AG75" s="52" t="s">
        <v>2210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67">
        <v>64</v>
      </c>
      <c r="B76" s="68" t="s">
        <v>2335</v>
      </c>
      <c r="C76" s="69" t="s">
        <v>2336</v>
      </c>
      <c r="D76" s="63" t="s">
        <v>456</v>
      </c>
      <c r="E76" s="64">
        <v>142</v>
      </c>
      <c r="F76" s="65"/>
      <c r="G76" s="66">
        <f t="shared" si="21"/>
        <v>0</v>
      </c>
      <c r="H76" s="65"/>
      <c r="I76" s="66">
        <f t="shared" si="22"/>
        <v>0</v>
      </c>
      <c r="J76" s="65"/>
      <c r="K76" s="66">
        <f t="shared" si="23"/>
        <v>0</v>
      </c>
      <c r="L76" s="66">
        <v>21</v>
      </c>
      <c r="M76" s="66">
        <f t="shared" si="24"/>
        <v>0</v>
      </c>
      <c r="N76" s="66">
        <v>3.98E-3</v>
      </c>
      <c r="O76" s="66">
        <f t="shared" si="25"/>
        <v>0.56999999999999995</v>
      </c>
      <c r="P76" s="66">
        <v>0</v>
      </c>
      <c r="Q76" s="66">
        <f t="shared" si="26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27"/>
        <v>0</v>
      </c>
      <c r="W76" s="35"/>
      <c r="X76" s="70"/>
      <c r="Y76" s="52"/>
      <c r="Z76" s="52"/>
      <c r="AA76" s="52"/>
      <c r="AB76" s="52"/>
      <c r="AC76" s="52"/>
      <c r="AD76" s="52"/>
      <c r="AE76" s="52"/>
      <c r="AF76" s="52"/>
      <c r="AG76" s="52" t="s">
        <v>2210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67">
        <v>65</v>
      </c>
      <c r="B77" s="68" t="s">
        <v>2337</v>
      </c>
      <c r="C77" s="69" t="s">
        <v>2338</v>
      </c>
      <c r="D77" s="63" t="s">
        <v>456</v>
      </c>
      <c r="E77" s="64">
        <v>78</v>
      </c>
      <c r="F77" s="65"/>
      <c r="G77" s="66">
        <f t="shared" si="21"/>
        <v>0</v>
      </c>
      <c r="H77" s="65"/>
      <c r="I77" s="66">
        <f t="shared" si="22"/>
        <v>0</v>
      </c>
      <c r="J77" s="65"/>
      <c r="K77" s="66">
        <f t="shared" si="23"/>
        <v>0</v>
      </c>
      <c r="L77" s="66">
        <v>21</v>
      </c>
      <c r="M77" s="66">
        <f t="shared" si="24"/>
        <v>0</v>
      </c>
      <c r="N77" s="66">
        <v>5.1799999999999997E-3</v>
      </c>
      <c r="O77" s="66">
        <f t="shared" si="25"/>
        <v>0.4</v>
      </c>
      <c r="P77" s="66">
        <v>0</v>
      </c>
      <c r="Q77" s="66">
        <f t="shared" si="26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27"/>
        <v>0</v>
      </c>
      <c r="W77" s="35"/>
      <c r="X77" s="70"/>
      <c r="Y77" s="52"/>
      <c r="Z77" s="52"/>
      <c r="AA77" s="52"/>
      <c r="AB77" s="52"/>
      <c r="AC77" s="52"/>
      <c r="AD77" s="52"/>
      <c r="AE77" s="52"/>
      <c r="AF77" s="52"/>
      <c r="AG77" s="52" t="s">
        <v>2210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7">
        <v>66</v>
      </c>
      <c r="B78" s="68" t="s">
        <v>2339</v>
      </c>
      <c r="C78" s="69" t="s">
        <v>2340</v>
      </c>
      <c r="D78" s="63" t="s">
        <v>456</v>
      </c>
      <c r="E78" s="64">
        <v>94</v>
      </c>
      <c r="F78" s="65"/>
      <c r="G78" s="66">
        <f t="shared" si="21"/>
        <v>0</v>
      </c>
      <c r="H78" s="65"/>
      <c r="I78" s="66">
        <f t="shared" si="22"/>
        <v>0</v>
      </c>
      <c r="J78" s="65"/>
      <c r="K78" s="66">
        <f t="shared" si="23"/>
        <v>0</v>
      </c>
      <c r="L78" s="66">
        <v>21</v>
      </c>
      <c r="M78" s="66">
        <f t="shared" si="24"/>
        <v>0</v>
      </c>
      <c r="N78" s="66">
        <v>5.3499999999999997E-3</v>
      </c>
      <c r="O78" s="66">
        <f t="shared" si="25"/>
        <v>0.5</v>
      </c>
      <c r="P78" s="66">
        <v>0</v>
      </c>
      <c r="Q78" s="66">
        <f t="shared" si="26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27"/>
        <v>0</v>
      </c>
      <c r="W78" s="35"/>
      <c r="X78" s="70"/>
      <c r="Y78" s="52"/>
      <c r="Z78" s="52"/>
      <c r="AA78" s="52"/>
      <c r="AB78" s="52"/>
      <c r="AC78" s="52"/>
      <c r="AD78" s="52"/>
      <c r="AE78" s="52"/>
      <c r="AF78" s="52"/>
      <c r="AG78" s="52" t="s">
        <v>2210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67">
        <v>67</v>
      </c>
      <c r="B79" s="68" t="s">
        <v>2341</v>
      </c>
      <c r="C79" s="69" t="s">
        <v>2342</v>
      </c>
      <c r="D79" s="63" t="s">
        <v>456</v>
      </c>
      <c r="E79" s="64">
        <v>110</v>
      </c>
      <c r="F79" s="65"/>
      <c r="G79" s="66">
        <f t="shared" si="21"/>
        <v>0</v>
      </c>
      <c r="H79" s="65"/>
      <c r="I79" s="66">
        <f t="shared" si="22"/>
        <v>0</v>
      </c>
      <c r="J79" s="65"/>
      <c r="K79" s="66">
        <f t="shared" si="23"/>
        <v>0</v>
      </c>
      <c r="L79" s="66">
        <v>21</v>
      </c>
      <c r="M79" s="66">
        <f t="shared" si="24"/>
        <v>0</v>
      </c>
      <c r="N79" s="66">
        <v>5.6299999999999996E-3</v>
      </c>
      <c r="O79" s="66">
        <f t="shared" si="25"/>
        <v>0.62</v>
      </c>
      <c r="P79" s="66">
        <v>0</v>
      </c>
      <c r="Q79" s="66">
        <f t="shared" si="26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27"/>
        <v>0</v>
      </c>
      <c r="W79" s="35"/>
      <c r="X79" s="70"/>
      <c r="Y79" s="52"/>
      <c r="Z79" s="52"/>
      <c r="AA79" s="52"/>
      <c r="AB79" s="52"/>
      <c r="AC79" s="52"/>
      <c r="AD79" s="52"/>
      <c r="AE79" s="52"/>
      <c r="AF79" s="52"/>
      <c r="AG79" s="52" t="s">
        <v>2210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67">
        <v>68</v>
      </c>
      <c r="B80" s="68" t="s">
        <v>2343</v>
      </c>
      <c r="C80" s="69" t="s">
        <v>2344</v>
      </c>
      <c r="D80" s="63" t="s">
        <v>456</v>
      </c>
      <c r="E80" s="64">
        <v>20</v>
      </c>
      <c r="F80" s="65"/>
      <c r="G80" s="66">
        <f t="shared" si="21"/>
        <v>0</v>
      </c>
      <c r="H80" s="65"/>
      <c r="I80" s="66">
        <f t="shared" si="22"/>
        <v>0</v>
      </c>
      <c r="J80" s="65"/>
      <c r="K80" s="66">
        <f t="shared" si="23"/>
        <v>0</v>
      </c>
      <c r="L80" s="66">
        <v>21</v>
      </c>
      <c r="M80" s="66">
        <f t="shared" si="24"/>
        <v>0</v>
      </c>
      <c r="N80" s="66">
        <v>6.5399999999999998E-3</v>
      </c>
      <c r="O80" s="66">
        <f t="shared" si="25"/>
        <v>0.13</v>
      </c>
      <c r="P80" s="66">
        <v>0</v>
      </c>
      <c r="Q80" s="66">
        <f t="shared" si="26"/>
        <v>0</v>
      </c>
      <c r="R80" s="66"/>
      <c r="S80" s="66" t="s">
        <v>587</v>
      </c>
      <c r="T80" s="70" t="s">
        <v>330</v>
      </c>
      <c r="U80" s="35">
        <v>0</v>
      </c>
      <c r="V80" s="35">
        <f t="shared" si="27"/>
        <v>0</v>
      </c>
      <c r="W80" s="35"/>
      <c r="X80" s="70"/>
      <c r="Y80" s="52"/>
      <c r="Z80" s="52"/>
      <c r="AA80" s="52"/>
      <c r="AB80" s="52"/>
      <c r="AC80" s="52"/>
      <c r="AD80" s="52"/>
      <c r="AE80" s="52"/>
      <c r="AF80" s="52"/>
      <c r="AG80" s="52" t="s">
        <v>2210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67">
        <v>69</v>
      </c>
      <c r="B81" s="68" t="s">
        <v>2345</v>
      </c>
      <c r="C81" s="69" t="s">
        <v>2346</v>
      </c>
      <c r="D81" s="63" t="s">
        <v>456</v>
      </c>
      <c r="E81" s="64">
        <v>12</v>
      </c>
      <c r="F81" s="65"/>
      <c r="G81" s="66">
        <f t="shared" si="21"/>
        <v>0</v>
      </c>
      <c r="H81" s="65"/>
      <c r="I81" s="66">
        <f t="shared" si="22"/>
        <v>0</v>
      </c>
      <c r="J81" s="65"/>
      <c r="K81" s="66">
        <f t="shared" si="23"/>
        <v>0</v>
      </c>
      <c r="L81" s="66">
        <v>21</v>
      </c>
      <c r="M81" s="66">
        <f t="shared" si="24"/>
        <v>0</v>
      </c>
      <c r="N81" s="66">
        <v>4.79E-3</v>
      </c>
      <c r="O81" s="66">
        <f t="shared" si="25"/>
        <v>0.06</v>
      </c>
      <c r="P81" s="66">
        <v>0</v>
      </c>
      <c r="Q81" s="66">
        <f t="shared" si="26"/>
        <v>0</v>
      </c>
      <c r="R81" s="66"/>
      <c r="S81" s="66" t="s">
        <v>587</v>
      </c>
      <c r="T81" s="70" t="s">
        <v>330</v>
      </c>
      <c r="U81" s="35">
        <v>0</v>
      </c>
      <c r="V81" s="35">
        <f t="shared" si="27"/>
        <v>0</v>
      </c>
      <c r="W81" s="35"/>
      <c r="X81" s="70"/>
      <c r="Y81" s="52"/>
      <c r="Z81" s="52"/>
      <c r="AA81" s="52"/>
      <c r="AB81" s="52"/>
      <c r="AC81" s="52"/>
      <c r="AD81" s="52"/>
      <c r="AE81" s="52"/>
      <c r="AF81" s="52"/>
      <c r="AG81" s="52" t="s">
        <v>2210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67">
        <v>70</v>
      </c>
      <c r="B82" s="68" t="s">
        <v>2347</v>
      </c>
      <c r="C82" s="69" t="s">
        <v>2348</v>
      </c>
      <c r="D82" s="63" t="s">
        <v>456</v>
      </c>
      <c r="E82" s="64">
        <v>112</v>
      </c>
      <c r="F82" s="65"/>
      <c r="G82" s="66">
        <f t="shared" si="21"/>
        <v>0</v>
      </c>
      <c r="H82" s="65"/>
      <c r="I82" s="66">
        <f t="shared" si="22"/>
        <v>0</v>
      </c>
      <c r="J82" s="65"/>
      <c r="K82" s="66">
        <f t="shared" si="23"/>
        <v>0</v>
      </c>
      <c r="L82" s="66">
        <v>21</v>
      </c>
      <c r="M82" s="66">
        <f t="shared" si="24"/>
        <v>0</v>
      </c>
      <c r="N82" s="66">
        <v>5.62E-3</v>
      </c>
      <c r="O82" s="66">
        <f t="shared" si="25"/>
        <v>0.63</v>
      </c>
      <c r="P82" s="66">
        <v>0</v>
      </c>
      <c r="Q82" s="66">
        <f t="shared" si="26"/>
        <v>0</v>
      </c>
      <c r="R82" s="66"/>
      <c r="S82" s="66" t="s">
        <v>587</v>
      </c>
      <c r="T82" s="70" t="s">
        <v>330</v>
      </c>
      <c r="U82" s="35">
        <v>0</v>
      </c>
      <c r="V82" s="35">
        <f t="shared" si="27"/>
        <v>0</v>
      </c>
      <c r="W82" s="35"/>
      <c r="X82" s="70"/>
      <c r="Y82" s="52"/>
      <c r="Z82" s="52"/>
      <c r="AA82" s="52"/>
      <c r="AB82" s="52"/>
      <c r="AC82" s="52"/>
      <c r="AD82" s="52"/>
      <c r="AE82" s="52"/>
      <c r="AF82" s="52"/>
      <c r="AG82" s="52" t="s">
        <v>2210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67">
        <v>71</v>
      </c>
      <c r="B83" s="68" t="s">
        <v>2349</v>
      </c>
      <c r="C83" s="69" t="s">
        <v>2350</v>
      </c>
      <c r="D83" s="63" t="s">
        <v>456</v>
      </c>
      <c r="E83" s="64">
        <v>164</v>
      </c>
      <c r="F83" s="65"/>
      <c r="G83" s="66">
        <f t="shared" si="21"/>
        <v>0</v>
      </c>
      <c r="H83" s="65"/>
      <c r="I83" s="66">
        <f t="shared" si="22"/>
        <v>0</v>
      </c>
      <c r="J83" s="65"/>
      <c r="K83" s="66">
        <f t="shared" si="23"/>
        <v>0</v>
      </c>
      <c r="L83" s="66">
        <v>21</v>
      </c>
      <c r="M83" s="66">
        <f t="shared" si="24"/>
        <v>0</v>
      </c>
      <c r="N83" s="66">
        <v>4.2999999999999999E-4</v>
      </c>
      <c r="O83" s="66">
        <f t="shared" si="25"/>
        <v>7.0000000000000007E-2</v>
      </c>
      <c r="P83" s="66">
        <v>0</v>
      </c>
      <c r="Q83" s="66">
        <f t="shared" si="26"/>
        <v>0</v>
      </c>
      <c r="R83" s="66"/>
      <c r="S83" s="66" t="s">
        <v>587</v>
      </c>
      <c r="T83" s="70" t="s">
        <v>330</v>
      </c>
      <c r="U83" s="35">
        <v>0</v>
      </c>
      <c r="V83" s="35">
        <f t="shared" si="27"/>
        <v>0</v>
      </c>
      <c r="W83" s="35"/>
      <c r="X83" s="70"/>
      <c r="Y83" s="52"/>
      <c r="Z83" s="52"/>
      <c r="AA83" s="52"/>
      <c r="AB83" s="52"/>
      <c r="AC83" s="52"/>
      <c r="AD83" s="52"/>
      <c r="AE83" s="52"/>
      <c r="AF83" s="52"/>
      <c r="AG83" s="52" t="s">
        <v>2210</v>
      </c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outlineLevel="1" x14ac:dyDescent="0.2">
      <c r="A84" s="67">
        <v>72</v>
      </c>
      <c r="B84" s="68" t="s">
        <v>2351</v>
      </c>
      <c r="C84" s="69" t="s">
        <v>2352</v>
      </c>
      <c r="D84" s="63" t="s">
        <v>456</v>
      </c>
      <c r="E84" s="64">
        <v>130</v>
      </c>
      <c r="F84" s="65"/>
      <c r="G84" s="66">
        <f t="shared" si="21"/>
        <v>0</v>
      </c>
      <c r="H84" s="65"/>
      <c r="I84" s="66">
        <f t="shared" si="22"/>
        <v>0</v>
      </c>
      <c r="J84" s="65"/>
      <c r="K84" s="66">
        <f t="shared" si="23"/>
        <v>0</v>
      </c>
      <c r="L84" s="66">
        <v>21</v>
      </c>
      <c r="M84" s="66">
        <f t="shared" si="24"/>
        <v>0</v>
      </c>
      <c r="N84" s="66">
        <v>5.2999999999999998E-4</v>
      </c>
      <c r="O84" s="66">
        <f t="shared" si="25"/>
        <v>7.0000000000000007E-2</v>
      </c>
      <c r="P84" s="66">
        <v>0</v>
      </c>
      <c r="Q84" s="66">
        <f t="shared" si="26"/>
        <v>0</v>
      </c>
      <c r="R84" s="66"/>
      <c r="S84" s="66" t="s">
        <v>587</v>
      </c>
      <c r="T84" s="70" t="s">
        <v>330</v>
      </c>
      <c r="U84" s="35">
        <v>0</v>
      </c>
      <c r="V84" s="35">
        <f t="shared" si="27"/>
        <v>0</v>
      </c>
      <c r="W84" s="35"/>
      <c r="X84" s="70"/>
      <c r="Y84" s="52"/>
      <c r="Z84" s="52"/>
      <c r="AA84" s="52"/>
      <c r="AB84" s="52"/>
      <c r="AC84" s="52"/>
      <c r="AD84" s="52"/>
      <c r="AE84" s="52"/>
      <c r="AF84" s="52"/>
      <c r="AG84" s="52" t="s">
        <v>2210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67">
        <v>73</v>
      </c>
      <c r="B85" s="68" t="s">
        <v>2353</v>
      </c>
      <c r="C85" s="69" t="s">
        <v>2354</v>
      </c>
      <c r="D85" s="63" t="s">
        <v>456</v>
      </c>
      <c r="E85" s="64">
        <v>144</v>
      </c>
      <c r="F85" s="65"/>
      <c r="G85" s="66">
        <f t="shared" si="21"/>
        <v>0</v>
      </c>
      <c r="H85" s="65"/>
      <c r="I85" s="66">
        <f t="shared" si="22"/>
        <v>0</v>
      </c>
      <c r="J85" s="65"/>
      <c r="K85" s="66">
        <f t="shared" si="23"/>
        <v>0</v>
      </c>
      <c r="L85" s="66">
        <v>21</v>
      </c>
      <c r="M85" s="66">
        <f t="shared" si="24"/>
        <v>0</v>
      </c>
      <c r="N85" s="66">
        <v>7.2999999999999996E-4</v>
      </c>
      <c r="O85" s="66">
        <f t="shared" si="25"/>
        <v>0.11</v>
      </c>
      <c r="P85" s="66">
        <v>0</v>
      </c>
      <c r="Q85" s="66">
        <f t="shared" si="26"/>
        <v>0</v>
      </c>
      <c r="R85" s="66"/>
      <c r="S85" s="66" t="s">
        <v>587</v>
      </c>
      <c r="T85" s="70" t="s">
        <v>330</v>
      </c>
      <c r="U85" s="35">
        <v>0</v>
      </c>
      <c r="V85" s="35">
        <f t="shared" si="27"/>
        <v>0</v>
      </c>
      <c r="W85" s="35"/>
      <c r="X85" s="70"/>
      <c r="Y85" s="52"/>
      <c r="Z85" s="52"/>
      <c r="AA85" s="52"/>
      <c r="AB85" s="52"/>
      <c r="AC85" s="52"/>
      <c r="AD85" s="52"/>
      <c r="AE85" s="52"/>
      <c r="AF85" s="52"/>
      <c r="AG85" s="52" t="s">
        <v>2210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67">
        <v>74</v>
      </c>
      <c r="B86" s="68" t="s">
        <v>2355</v>
      </c>
      <c r="C86" s="69" t="s">
        <v>2356</v>
      </c>
      <c r="D86" s="63" t="s">
        <v>456</v>
      </c>
      <c r="E86" s="64">
        <v>22</v>
      </c>
      <c r="F86" s="65"/>
      <c r="G86" s="66">
        <f t="shared" si="21"/>
        <v>0</v>
      </c>
      <c r="H86" s="65"/>
      <c r="I86" s="66">
        <f t="shared" si="22"/>
        <v>0</v>
      </c>
      <c r="J86" s="65"/>
      <c r="K86" s="66">
        <f t="shared" si="23"/>
        <v>0</v>
      </c>
      <c r="L86" s="66">
        <v>21</v>
      </c>
      <c r="M86" s="66">
        <f t="shared" si="24"/>
        <v>0</v>
      </c>
      <c r="N86" s="66">
        <v>1.0200000000000001E-3</v>
      </c>
      <c r="O86" s="66">
        <f t="shared" si="25"/>
        <v>0.02</v>
      </c>
      <c r="P86" s="66">
        <v>0</v>
      </c>
      <c r="Q86" s="66">
        <f t="shared" si="26"/>
        <v>0</v>
      </c>
      <c r="R86" s="66"/>
      <c r="S86" s="66" t="s">
        <v>587</v>
      </c>
      <c r="T86" s="70" t="s">
        <v>330</v>
      </c>
      <c r="U86" s="35">
        <v>0</v>
      </c>
      <c r="V86" s="35">
        <f t="shared" si="27"/>
        <v>0</v>
      </c>
      <c r="W86" s="35"/>
      <c r="X86" s="70"/>
      <c r="Y86" s="52"/>
      <c r="Z86" s="52"/>
      <c r="AA86" s="52"/>
      <c r="AB86" s="52"/>
      <c r="AC86" s="52"/>
      <c r="AD86" s="52"/>
      <c r="AE86" s="52"/>
      <c r="AF86" s="52"/>
      <c r="AG86" s="52" t="s">
        <v>2210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outlineLevel="1" x14ac:dyDescent="0.2">
      <c r="A87" s="67">
        <v>75</v>
      </c>
      <c r="B87" s="68" t="s">
        <v>2357</v>
      </c>
      <c r="C87" s="69" t="s">
        <v>2358</v>
      </c>
      <c r="D87" s="63" t="s">
        <v>456</v>
      </c>
      <c r="E87" s="64">
        <v>20</v>
      </c>
      <c r="F87" s="65"/>
      <c r="G87" s="66">
        <f t="shared" si="21"/>
        <v>0</v>
      </c>
      <c r="H87" s="65"/>
      <c r="I87" s="66">
        <f t="shared" si="22"/>
        <v>0</v>
      </c>
      <c r="J87" s="65"/>
      <c r="K87" s="66">
        <f t="shared" si="23"/>
        <v>0</v>
      </c>
      <c r="L87" s="66">
        <v>21</v>
      </c>
      <c r="M87" s="66">
        <f t="shared" si="24"/>
        <v>0</v>
      </c>
      <c r="N87" s="66">
        <v>2.0999999999999999E-3</v>
      </c>
      <c r="O87" s="66">
        <f t="shared" si="25"/>
        <v>0.04</v>
      </c>
      <c r="P87" s="66">
        <v>0</v>
      </c>
      <c r="Q87" s="66">
        <f t="shared" si="26"/>
        <v>0</v>
      </c>
      <c r="R87" s="66"/>
      <c r="S87" s="66" t="s">
        <v>587</v>
      </c>
      <c r="T87" s="70" t="s">
        <v>330</v>
      </c>
      <c r="U87" s="35">
        <v>0</v>
      </c>
      <c r="V87" s="35">
        <f t="shared" si="27"/>
        <v>0</v>
      </c>
      <c r="W87" s="35"/>
      <c r="X87" s="70"/>
      <c r="Y87" s="52"/>
      <c r="Z87" s="52"/>
      <c r="AA87" s="52"/>
      <c r="AB87" s="52"/>
      <c r="AC87" s="52"/>
      <c r="AD87" s="52"/>
      <c r="AE87" s="52"/>
      <c r="AF87" s="52"/>
      <c r="AG87" s="52" t="s">
        <v>2210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67">
        <v>76</v>
      </c>
      <c r="B88" s="68" t="s">
        <v>2359</v>
      </c>
      <c r="C88" s="69" t="s">
        <v>2360</v>
      </c>
      <c r="D88" s="63" t="s">
        <v>456</v>
      </c>
      <c r="E88" s="64">
        <v>14</v>
      </c>
      <c r="F88" s="65"/>
      <c r="G88" s="66">
        <f t="shared" si="21"/>
        <v>0</v>
      </c>
      <c r="H88" s="65"/>
      <c r="I88" s="66">
        <f t="shared" si="22"/>
        <v>0</v>
      </c>
      <c r="J88" s="65"/>
      <c r="K88" s="66">
        <f t="shared" si="23"/>
        <v>0</v>
      </c>
      <c r="L88" s="66">
        <v>21</v>
      </c>
      <c r="M88" s="66">
        <f t="shared" si="24"/>
        <v>0</v>
      </c>
      <c r="N88" s="66">
        <v>2.5699999999999998E-3</v>
      </c>
      <c r="O88" s="66">
        <f t="shared" si="25"/>
        <v>0.04</v>
      </c>
      <c r="P88" s="66">
        <v>0</v>
      </c>
      <c r="Q88" s="66">
        <f t="shared" si="26"/>
        <v>0</v>
      </c>
      <c r="R88" s="66"/>
      <c r="S88" s="66" t="s">
        <v>587</v>
      </c>
      <c r="T88" s="70" t="s">
        <v>330</v>
      </c>
      <c r="U88" s="35">
        <v>0</v>
      </c>
      <c r="V88" s="35">
        <f t="shared" si="27"/>
        <v>0</v>
      </c>
      <c r="W88" s="35"/>
      <c r="X88" s="70"/>
      <c r="Y88" s="52"/>
      <c r="Z88" s="52"/>
      <c r="AA88" s="52"/>
      <c r="AB88" s="52"/>
      <c r="AC88" s="52"/>
      <c r="AD88" s="52"/>
      <c r="AE88" s="52"/>
      <c r="AF88" s="52"/>
      <c r="AG88" s="52" t="s">
        <v>2210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67">
        <v>77</v>
      </c>
      <c r="B89" s="68" t="s">
        <v>2361</v>
      </c>
      <c r="C89" s="69" t="s">
        <v>2362</v>
      </c>
      <c r="D89" s="63" t="s">
        <v>456</v>
      </c>
      <c r="E89" s="64">
        <v>64</v>
      </c>
      <c r="F89" s="65"/>
      <c r="G89" s="66">
        <f t="shared" si="21"/>
        <v>0</v>
      </c>
      <c r="H89" s="65"/>
      <c r="I89" s="66">
        <f t="shared" si="22"/>
        <v>0</v>
      </c>
      <c r="J89" s="65"/>
      <c r="K89" s="66">
        <f t="shared" si="23"/>
        <v>0</v>
      </c>
      <c r="L89" s="66">
        <v>21</v>
      </c>
      <c r="M89" s="66">
        <f t="shared" si="24"/>
        <v>0</v>
      </c>
      <c r="N89" s="66">
        <v>3.5000000000000001E-3</v>
      </c>
      <c r="O89" s="66">
        <f t="shared" si="25"/>
        <v>0.22</v>
      </c>
      <c r="P89" s="66">
        <v>0</v>
      </c>
      <c r="Q89" s="66">
        <f t="shared" si="26"/>
        <v>0</v>
      </c>
      <c r="R89" s="66"/>
      <c r="S89" s="66" t="s">
        <v>587</v>
      </c>
      <c r="T89" s="70" t="s">
        <v>330</v>
      </c>
      <c r="U89" s="35">
        <v>0</v>
      </c>
      <c r="V89" s="35">
        <f t="shared" si="27"/>
        <v>0</v>
      </c>
      <c r="W89" s="35"/>
      <c r="X89" s="70"/>
      <c r="Y89" s="52"/>
      <c r="Z89" s="52"/>
      <c r="AA89" s="52"/>
      <c r="AB89" s="52"/>
      <c r="AC89" s="52"/>
      <c r="AD89" s="52"/>
      <c r="AE89" s="52"/>
      <c r="AF89" s="52"/>
      <c r="AG89" s="52" t="s">
        <v>2210</v>
      </c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outlineLevel="1" x14ac:dyDescent="0.2">
      <c r="A90" s="67">
        <v>78</v>
      </c>
      <c r="B90" s="68" t="s">
        <v>2363</v>
      </c>
      <c r="C90" s="69" t="s">
        <v>2364</v>
      </c>
      <c r="D90" s="63" t="s">
        <v>456</v>
      </c>
      <c r="E90" s="64">
        <v>142</v>
      </c>
      <c r="F90" s="65"/>
      <c r="G90" s="66">
        <f t="shared" si="21"/>
        <v>0</v>
      </c>
      <c r="H90" s="65"/>
      <c r="I90" s="66">
        <f t="shared" si="22"/>
        <v>0</v>
      </c>
      <c r="J90" s="65"/>
      <c r="K90" s="66">
        <f t="shared" si="23"/>
        <v>0</v>
      </c>
      <c r="L90" s="66">
        <v>21</v>
      </c>
      <c r="M90" s="66">
        <f t="shared" si="24"/>
        <v>0</v>
      </c>
      <c r="N90" s="66">
        <v>4.0000000000000003E-5</v>
      </c>
      <c r="O90" s="66">
        <f t="shared" si="25"/>
        <v>0.01</v>
      </c>
      <c r="P90" s="66">
        <v>0</v>
      </c>
      <c r="Q90" s="66">
        <f t="shared" si="26"/>
        <v>0</v>
      </c>
      <c r="R90" s="66"/>
      <c r="S90" s="66" t="s">
        <v>587</v>
      </c>
      <c r="T90" s="70" t="s">
        <v>330</v>
      </c>
      <c r="U90" s="35">
        <v>0</v>
      </c>
      <c r="V90" s="35">
        <f t="shared" si="27"/>
        <v>0</v>
      </c>
      <c r="W90" s="35"/>
      <c r="X90" s="70"/>
      <c r="Y90" s="52"/>
      <c r="Z90" s="52"/>
      <c r="AA90" s="52"/>
      <c r="AB90" s="52"/>
      <c r="AC90" s="52"/>
      <c r="AD90" s="52"/>
      <c r="AE90" s="52"/>
      <c r="AF90" s="52"/>
      <c r="AG90" s="52" t="s">
        <v>2210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67">
        <v>79</v>
      </c>
      <c r="B91" s="68" t="s">
        <v>2365</v>
      </c>
      <c r="C91" s="69" t="s">
        <v>2366</v>
      </c>
      <c r="D91" s="63" t="s">
        <v>456</v>
      </c>
      <c r="E91" s="64">
        <v>78</v>
      </c>
      <c r="F91" s="65"/>
      <c r="G91" s="66">
        <f t="shared" si="21"/>
        <v>0</v>
      </c>
      <c r="H91" s="65"/>
      <c r="I91" s="66">
        <f t="shared" si="22"/>
        <v>0</v>
      </c>
      <c r="J91" s="65"/>
      <c r="K91" s="66">
        <f t="shared" si="23"/>
        <v>0</v>
      </c>
      <c r="L91" s="66">
        <v>21</v>
      </c>
      <c r="M91" s="66">
        <f t="shared" si="24"/>
        <v>0</v>
      </c>
      <c r="N91" s="66">
        <v>6.0000000000000002E-5</v>
      </c>
      <c r="O91" s="66">
        <f t="shared" si="25"/>
        <v>0</v>
      </c>
      <c r="P91" s="66">
        <v>0</v>
      </c>
      <c r="Q91" s="66">
        <f t="shared" si="26"/>
        <v>0</v>
      </c>
      <c r="R91" s="66"/>
      <c r="S91" s="66" t="s">
        <v>587</v>
      </c>
      <c r="T91" s="70" t="s">
        <v>330</v>
      </c>
      <c r="U91" s="35">
        <v>0</v>
      </c>
      <c r="V91" s="35">
        <f t="shared" si="27"/>
        <v>0</v>
      </c>
      <c r="W91" s="35"/>
      <c r="X91" s="70"/>
      <c r="Y91" s="52"/>
      <c r="Z91" s="52"/>
      <c r="AA91" s="52"/>
      <c r="AB91" s="52"/>
      <c r="AC91" s="52"/>
      <c r="AD91" s="52"/>
      <c r="AE91" s="52"/>
      <c r="AF91" s="52"/>
      <c r="AG91" s="52" t="s">
        <v>2210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67">
        <v>80</v>
      </c>
      <c r="B92" s="68" t="s">
        <v>2367</v>
      </c>
      <c r="C92" s="69" t="s">
        <v>2368</v>
      </c>
      <c r="D92" s="63" t="s">
        <v>456</v>
      </c>
      <c r="E92" s="64">
        <v>94</v>
      </c>
      <c r="F92" s="65"/>
      <c r="G92" s="66">
        <f t="shared" si="21"/>
        <v>0</v>
      </c>
      <c r="H92" s="65"/>
      <c r="I92" s="66">
        <f t="shared" si="22"/>
        <v>0</v>
      </c>
      <c r="J92" s="65"/>
      <c r="K92" s="66">
        <f t="shared" si="23"/>
        <v>0</v>
      </c>
      <c r="L92" s="66">
        <v>21</v>
      </c>
      <c r="M92" s="66">
        <f t="shared" si="24"/>
        <v>0</v>
      </c>
      <c r="N92" s="66">
        <v>6.0000000000000002E-5</v>
      </c>
      <c r="O92" s="66">
        <f t="shared" si="25"/>
        <v>0.01</v>
      </c>
      <c r="P92" s="66">
        <v>0</v>
      </c>
      <c r="Q92" s="66">
        <f t="shared" si="26"/>
        <v>0</v>
      </c>
      <c r="R92" s="66"/>
      <c r="S92" s="66" t="s">
        <v>587</v>
      </c>
      <c r="T92" s="70" t="s">
        <v>330</v>
      </c>
      <c r="U92" s="35">
        <v>0</v>
      </c>
      <c r="V92" s="35">
        <f t="shared" si="27"/>
        <v>0</v>
      </c>
      <c r="W92" s="35"/>
      <c r="X92" s="70"/>
      <c r="Y92" s="52"/>
      <c r="Z92" s="52"/>
      <c r="AA92" s="52"/>
      <c r="AB92" s="52"/>
      <c r="AC92" s="52"/>
      <c r="AD92" s="52"/>
      <c r="AE92" s="52"/>
      <c r="AF92" s="52"/>
      <c r="AG92" s="52" t="s">
        <v>2210</v>
      </c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67">
        <v>81</v>
      </c>
      <c r="B93" s="68" t="s">
        <v>2369</v>
      </c>
      <c r="C93" s="69" t="s">
        <v>2370</v>
      </c>
      <c r="D93" s="63" t="s">
        <v>456</v>
      </c>
      <c r="E93" s="64">
        <v>32</v>
      </c>
      <c r="F93" s="65"/>
      <c r="G93" s="66">
        <f t="shared" si="21"/>
        <v>0</v>
      </c>
      <c r="H93" s="65"/>
      <c r="I93" s="66">
        <f t="shared" si="22"/>
        <v>0</v>
      </c>
      <c r="J93" s="65"/>
      <c r="K93" s="66">
        <f t="shared" si="23"/>
        <v>0</v>
      </c>
      <c r="L93" s="66">
        <v>21</v>
      </c>
      <c r="M93" s="66">
        <f t="shared" si="24"/>
        <v>0</v>
      </c>
      <c r="N93" s="66">
        <v>6.0000000000000002E-5</v>
      </c>
      <c r="O93" s="66">
        <f t="shared" si="25"/>
        <v>0</v>
      </c>
      <c r="P93" s="66">
        <v>0</v>
      </c>
      <c r="Q93" s="66">
        <f t="shared" si="26"/>
        <v>0</v>
      </c>
      <c r="R93" s="66"/>
      <c r="S93" s="66" t="s">
        <v>587</v>
      </c>
      <c r="T93" s="70" t="s">
        <v>330</v>
      </c>
      <c r="U93" s="35">
        <v>0</v>
      </c>
      <c r="V93" s="35">
        <f t="shared" si="27"/>
        <v>0</v>
      </c>
      <c r="W93" s="35"/>
      <c r="X93" s="70"/>
      <c r="Y93" s="52"/>
      <c r="Z93" s="52"/>
      <c r="AA93" s="52"/>
      <c r="AB93" s="52"/>
      <c r="AC93" s="52"/>
      <c r="AD93" s="52"/>
      <c r="AE93" s="52"/>
      <c r="AF93" s="52"/>
      <c r="AG93" s="52" t="s">
        <v>2210</v>
      </c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67">
        <v>82</v>
      </c>
      <c r="B94" s="68" t="s">
        <v>2371</v>
      </c>
      <c r="C94" s="69" t="s">
        <v>2372</v>
      </c>
      <c r="D94" s="63" t="s">
        <v>456</v>
      </c>
      <c r="E94" s="64">
        <v>110</v>
      </c>
      <c r="F94" s="65"/>
      <c r="G94" s="66">
        <f t="shared" si="21"/>
        <v>0</v>
      </c>
      <c r="H94" s="65"/>
      <c r="I94" s="66">
        <f t="shared" si="22"/>
        <v>0</v>
      </c>
      <c r="J94" s="65"/>
      <c r="K94" s="66">
        <f t="shared" si="23"/>
        <v>0</v>
      </c>
      <c r="L94" s="66">
        <v>21</v>
      </c>
      <c r="M94" s="66">
        <f t="shared" si="24"/>
        <v>0</v>
      </c>
      <c r="N94" s="66">
        <v>1.2E-4</v>
      </c>
      <c r="O94" s="66">
        <f t="shared" si="25"/>
        <v>0.01</v>
      </c>
      <c r="P94" s="66">
        <v>0</v>
      </c>
      <c r="Q94" s="66">
        <f t="shared" si="26"/>
        <v>0</v>
      </c>
      <c r="R94" s="66"/>
      <c r="S94" s="66" t="s">
        <v>587</v>
      </c>
      <c r="T94" s="70" t="s">
        <v>330</v>
      </c>
      <c r="U94" s="35">
        <v>0</v>
      </c>
      <c r="V94" s="35">
        <f t="shared" si="27"/>
        <v>0</v>
      </c>
      <c r="W94" s="35"/>
      <c r="X94" s="70"/>
      <c r="Y94" s="52"/>
      <c r="Z94" s="52"/>
      <c r="AA94" s="52"/>
      <c r="AB94" s="52"/>
      <c r="AC94" s="52"/>
      <c r="AD94" s="52"/>
      <c r="AE94" s="52"/>
      <c r="AF94" s="52"/>
      <c r="AG94" s="52" t="s">
        <v>2210</v>
      </c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67">
        <v>83</v>
      </c>
      <c r="B95" s="68" t="s">
        <v>2373</v>
      </c>
      <c r="C95" s="69" t="s">
        <v>2374</v>
      </c>
      <c r="D95" s="63" t="s">
        <v>456</v>
      </c>
      <c r="E95" s="64">
        <v>60</v>
      </c>
      <c r="F95" s="65"/>
      <c r="G95" s="66">
        <f t="shared" si="21"/>
        <v>0</v>
      </c>
      <c r="H95" s="65"/>
      <c r="I95" s="66">
        <f t="shared" si="22"/>
        <v>0</v>
      </c>
      <c r="J95" s="65"/>
      <c r="K95" s="66">
        <f t="shared" si="23"/>
        <v>0</v>
      </c>
      <c r="L95" s="66">
        <v>21</v>
      </c>
      <c r="M95" s="66">
        <f t="shared" si="24"/>
        <v>0</v>
      </c>
      <c r="N95" s="66">
        <v>1.2999999999999999E-4</v>
      </c>
      <c r="O95" s="66">
        <f t="shared" si="25"/>
        <v>0.01</v>
      </c>
      <c r="P95" s="66">
        <v>0</v>
      </c>
      <c r="Q95" s="66">
        <f t="shared" si="26"/>
        <v>0</v>
      </c>
      <c r="R95" s="66"/>
      <c r="S95" s="66" t="s">
        <v>587</v>
      </c>
      <c r="T95" s="70" t="s">
        <v>330</v>
      </c>
      <c r="U95" s="35">
        <v>0</v>
      </c>
      <c r="V95" s="35">
        <f t="shared" si="27"/>
        <v>0</v>
      </c>
      <c r="W95" s="35"/>
      <c r="X95" s="70"/>
      <c r="Y95" s="52"/>
      <c r="Z95" s="52"/>
      <c r="AA95" s="52"/>
      <c r="AB95" s="52"/>
      <c r="AC95" s="52"/>
      <c r="AD95" s="52"/>
      <c r="AE95" s="52"/>
      <c r="AF95" s="52"/>
      <c r="AG95" s="52" t="s">
        <v>2210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67">
        <v>84</v>
      </c>
      <c r="B96" s="68" t="s">
        <v>2375</v>
      </c>
      <c r="C96" s="69" t="s">
        <v>2376</v>
      </c>
      <c r="D96" s="63" t="s">
        <v>456</v>
      </c>
      <c r="E96" s="64">
        <v>36</v>
      </c>
      <c r="F96" s="65"/>
      <c r="G96" s="66">
        <f t="shared" si="21"/>
        <v>0</v>
      </c>
      <c r="H96" s="65"/>
      <c r="I96" s="66">
        <f t="shared" si="22"/>
        <v>0</v>
      </c>
      <c r="J96" s="65"/>
      <c r="K96" s="66">
        <f t="shared" si="23"/>
        <v>0</v>
      </c>
      <c r="L96" s="66">
        <v>21</v>
      </c>
      <c r="M96" s="66">
        <f t="shared" si="24"/>
        <v>0</v>
      </c>
      <c r="N96" s="66">
        <v>1.3999999999999999E-4</v>
      </c>
      <c r="O96" s="66">
        <f t="shared" si="25"/>
        <v>0.01</v>
      </c>
      <c r="P96" s="66">
        <v>0</v>
      </c>
      <c r="Q96" s="66">
        <f t="shared" si="26"/>
        <v>0</v>
      </c>
      <c r="R96" s="66"/>
      <c r="S96" s="66" t="s">
        <v>587</v>
      </c>
      <c r="T96" s="70" t="s">
        <v>330</v>
      </c>
      <c r="U96" s="35">
        <v>0</v>
      </c>
      <c r="V96" s="35">
        <f t="shared" si="27"/>
        <v>0</v>
      </c>
      <c r="W96" s="35"/>
      <c r="X96" s="70"/>
      <c r="Y96" s="52"/>
      <c r="Z96" s="52"/>
      <c r="AA96" s="52"/>
      <c r="AB96" s="52"/>
      <c r="AC96" s="52"/>
      <c r="AD96" s="52"/>
      <c r="AE96" s="52"/>
      <c r="AF96" s="52"/>
      <c r="AG96" s="52" t="s">
        <v>2210</v>
      </c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67">
        <v>85</v>
      </c>
      <c r="B97" s="68" t="s">
        <v>2377</v>
      </c>
      <c r="C97" s="69" t="s">
        <v>2378</v>
      </c>
      <c r="D97" s="63" t="s">
        <v>456</v>
      </c>
      <c r="E97" s="64">
        <v>70</v>
      </c>
      <c r="F97" s="65"/>
      <c r="G97" s="66">
        <f t="shared" si="21"/>
        <v>0</v>
      </c>
      <c r="H97" s="65"/>
      <c r="I97" s="66">
        <f t="shared" si="22"/>
        <v>0</v>
      </c>
      <c r="J97" s="65"/>
      <c r="K97" s="66">
        <f t="shared" si="23"/>
        <v>0</v>
      </c>
      <c r="L97" s="66">
        <v>21</v>
      </c>
      <c r="M97" s="66">
        <f t="shared" si="24"/>
        <v>0</v>
      </c>
      <c r="N97" s="66">
        <v>1.4999999999999999E-4</v>
      </c>
      <c r="O97" s="66">
        <f t="shared" si="25"/>
        <v>0.01</v>
      </c>
      <c r="P97" s="66">
        <v>0</v>
      </c>
      <c r="Q97" s="66">
        <f t="shared" si="26"/>
        <v>0</v>
      </c>
      <c r="R97" s="66"/>
      <c r="S97" s="66" t="s">
        <v>587</v>
      </c>
      <c r="T97" s="70" t="s">
        <v>330</v>
      </c>
      <c r="U97" s="35">
        <v>0</v>
      </c>
      <c r="V97" s="35">
        <f t="shared" si="27"/>
        <v>0</v>
      </c>
      <c r="W97" s="35"/>
      <c r="X97" s="70"/>
      <c r="Y97" s="52"/>
      <c r="Z97" s="52"/>
      <c r="AA97" s="52"/>
      <c r="AB97" s="52"/>
      <c r="AC97" s="52"/>
      <c r="AD97" s="52"/>
      <c r="AE97" s="52"/>
      <c r="AF97" s="52"/>
      <c r="AG97" s="52" t="s">
        <v>2210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67">
        <v>86</v>
      </c>
      <c r="B98" s="68" t="s">
        <v>2379</v>
      </c>
      <c r="C98" s="69" t="s">
        <v>2380</v>
      </c>
      <c r="D98" s="63" t="s">
        <v>456</v>
      </c>
      <c r="E98" s="64">
        <v>20</v>
      </c>
      <c r="F98" s="65"/>
      <c r="G98" s="66">
        <f t="shared" si="21"/>
        <v>0</v>
      </c>
      <c r="H98" s="65"/>
      <c r="I98" s="66">
        <f t="shared" si="22"/>
        <v>0</v>
      </c>
      <c r="J98" s="65"/>
      <c r="K98" s="66">
        <f t="shared" si="23"/>
        <v>0</v>
      </c>
      <c r="L98" s="66">
        <v>21</v>
      </c>
      <c r="M98" s="66">
        <f t="shared" si="24"/>
        <v>0</v>
      </c>
      <c r="N98" s="66">
        <v>1.9000000000000001E-4</v>
      </c>
      <c r="O98" s="66">
        <f t="shared" si="25"/>
        <v>0</v>
      </c>
      <c r="P98" s="66">
        <v>0</v>
      </c>
      <c r="Q98" s="66">
        <f t="shared" si="26"/>
        <v>0</v>
      </c>
      <c r="R98" s="66"/>
      <c r="S98" s="66" t="s">
        <v>587</v>
      </c>
      <c r="T98" s="70" t="s">
        <v>330</v>
      </c>
      <c r="U98" s="35">
        <v>0</v>
      </c>
      <c r="V98" s="35">
        <f t="shared" si="27"/>
        <v>0</v>
      </c>
      <c r="W98" s="35"/>
      <c r="X98" s="70"/>
      <c r="Y98" s="52"/>
      <c r="Z98" s="52"/>
      <c r="AA98" s="52"/>
      <c r="AB98" s="52"/>
      <c r="AC98" s="52"/>
      <c r="AD98" s="52"/>
      <c r="AE98" s="52"/>
      <c r="AF98" s="52"/>
      <c r="AG98" s="52" t="s">
        <v>2210</v>
      </c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67">
        <v>87</v>
      </c>
      <c r="B99" s="68" t="s">
        <v>2381</v>
      </c>
      <c r="C99" s="69" t="s">
        <v>2382</v>
      </c>
      <c r="D99" s="63" t="s">
        <v>456</v>
      </c>
      <c r="E99" s="64">
        <v>12</v>
      </c>
      <c r="F99" s="65"/>
      <c r="G99" s="66">
        <f t="shared" si="21"/>
        <v>0</v>
      </c>
      <c r="H99" s="65"/>
      <c r="I99" s="66">
        <f t="shared" si="22"/>
        <v>0</v>
      </c>
      <c r="J99" s="65"/>
      <c r="K99" s="66">
        <f t="shared" si="23"/>
        <v>0</v>
      </c>
      <c r="L99" s="66">
        <v>21</v>
      </c>
      <c r="M99" s="66">
        <f t="shared" si="24"/>
        <v>0</v>
      </c>
      <c r="N99" s="66">
        <v>2.0000000000000001E-4</v>
      </c>
      <c r="O99" s="66">
        <f t="shared" si="25"/>
        <v>0</v>
      </c>
      <c r="P99" s="66">
        <v>0</v>
      </c>
      <c r="Q99" s="66">
        <f t="shared" si="26"/>
        <v>0</v>
      </c>
      <c r="R99" s="66"/>
      <c r="S99" s="66" t="s">
        <v>587</v>
      </c>
      <c r="T99" s="70" t="s">
        <v>330</v>
      </c>
      <c r="U99" s="35">
        <v>0</v>
      </c>
      <c r="V99" s="35">
        <f t="shared" si="27"/>
        <v>0</v>
      </c>
      <c r="W99" s="35"/>
      <c r="X99" s="70"/>
      <c r="Y99" s="52"/>
      <c r="Z99" s="52"/>
      <c r="AA99" s="52"/>
      <c r="AB99" s="52"/>
      <c r="AC99" s="52"/>
      <c r="AD99" s="52"/>
      <c r="AE99" s="52"/>
      <c r="AF99" s="52"/>
      <c r="AG99" s="52" t="s">
        <v>2210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67">
        <v>88</v>
      </c>
      <c r="B100" s="68" t="s">
        <v>2383</v>
      </c>
      <c r="C100" s="69" t="s">
        <v>2384</v>
      </c>
      <c r="D100" s="63" t="s">
        <v>456</v>
      </c>
      <c r="E100" s="64">
        <v>126</v>
      </c>
      <c r="F100" s="65"/>
      <c r="G100" s="66">
        <f t="shared" si="21"/>
        <v>0</v>
      </c>
      <c r="H100" s="65"/>
      <c r="I100" s="66">
        <f t="shared" si="22"/>
        <v>0</v>
      </c>
      <c r="J100" s="65"/>
      <c r="K100" s="66">
        <f t="shared" si="23"/>
        <v>0</v>
      </c>
      <c r="L100" s="66">
        <v>21</v>
      </c>
      <c r="M100" s="66">
        <f t="shared" si="24"/>
        <v>0</v>
      </c>
      <c r="N100" s="66">
        <v>2.5000000000000001E-4</v>
      </c>
      <c r="O100" s="66">
        <f t="shared" si="25"/>
        <v>0.03</v>
      </c>
      <c r="P100" s="66">
        <v>0</v>
      </c>
      <c r="Q100" s="66">
        <f t="shared" si="26"/>
        <v>0</v>
      </c>
      <c r="R100" s="66"/>
      <c r="S100" s="66" t="s">
        <v>587</v>
      </c>
      <c r="T100" s="70" t="s">
        <v>330</v>
      </c>
      <c r="U100" s="35">
        <v>0</v>
      </c>
      <c r="V100" s="35">
        <f t="shared" si="27"/>
        <v>0</v>
      </c>
      <c r="W100" s="35"/>
      <c r="X100" s="70"/>
      <c r="Y100" s="52"/>
      <c r="Z100" s="52"/>
      <c r="AA100" s="52"/>
      <c r="AB100" s="52"/>
      <c r="AC100" s="52"/>
      <c r="AD100" s="52"/>
      <c r="AE100" s="52"/>
      <c r="AF100" s="52"/>
      <c r="AG100" s="52" t="s">
        <v>2210</v>
      </c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67">
        <v>89</v>
      </c>
      <c r="B101" s="68" t="s">
        <v>2385</v>
      </c>
      <c r="C101" s="69" t="s">
        <v>2386</v>
      </c>
      <c r="D101" s="63" t="s">
        <v>456</v>
      </c>
      <c r="E101" s="64">
        <v>164</v>
      </c>
      <c r="F101" s="65"/>
      <c r="G101" s="66">
        <f t="shared" si="21"/>
        <v>0</v>
      </c>
      <c r="H101" s="65"/>
      <c r="I101" s="66">
        <f t="shared" si="22"/>
        <v>0</v>
      </c>
      <c r="J101" s="65"/>
      <c r="K101" s="66">
        <f t="shared" si="23"/>
        <v>0</v>
      </c>
      <c r="L101" s="66">
        <v>21</v>
      </c>
      <c r="M101" s="66">
        <f t="shared" si="24"/>
        <v>0</v>
      </c>
      <c r="N101" s="66">
        <v>5.0000000000000002E-5</v>
      </c>
      <c r="O101" s="66">
        <f t="shared" si="25"/>
        <v>0.01</v>
      </c>
      <c r="P101" s="66">
        <v>0</v>
      </c>
      <c r="Q101" s="66">
        <f t="shared" si="26"/>
        <v>0</v>
      </c>
      <c r="R101" s="66"/>
      <c r="S101" s="66" t="s">
        <v>587</v>
      </c>
      <c r="T101" s="70" t="s">
        <v>330</v>
      </c>
      <c r="U101" s="35">
        <v>0</v>
      </c>
      <c r="V101" s="35">
        <f t="shared" si="27"/>
        <v>0</v>
      </c>
      <c r="W101" s="35"/>
      <c r="X101" s="70"/>
      <c r="Y101" s="52"/>
      <c r="Z101" s="52"/>
      <c r="AA101" s="52"/>
      <c r="AB101" s="52"/>
      <c r="AC101" s="52"/>
      <c r="AD101" s="52"/>
      <c r="AE101" s="52"/>
      <c r="AF101" s="52"/>
      <c r="AG101" s="52" t="s">
        <v>2210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67">
        <v>90</v>
      </c>
      <c r="B102" s="68" t="s">
        <v>2387</v>
      </c>
      <c r="C102" s="69" t="s">
        <v>2388</v>
      </c>
      <c r="D102" s="63" t="s">
        <v>456</v>
      </c>
      <c r="E102" s="64">
        <v>130</v>
      </c>
      <c r="F102" s="65"/>
      <c r="G102" s="66">
        <f t="shared" si="21"/>
        <v>0</v>
      </c>
      <c r="H102" s="65"/>
      <c r="I102" s="66">
        <f t="shared" si="22"/>
        <v>0</v>
      </c>
      <c r="J102" s="65"/>
      <c r="K102" s="66">
        <f t="shared" si="23"/>
        <v>0</v>
      </c>
      <c r="L102" s="66">
        <v>21</v>
      </c>
      <c r="M102" s="66">
        <f t="shared" si="24"/>
        <v>0</v>
      </c>
      <c r="N102" s="66">
        <v>6.9999999999999994E-5</v>
      </c>
      <c r="O102" s="66">
        <f t="shared" si="25"/>
        <v>0.01</v>
      </c>
      <c r="P102" s="66">
        <v>0</v>
      </c>
      <c r="Q102" s="66">
        <f t="shared" si="26"/>
        <v>0</v>
      </c>
      <c r="R102" s="66"/>
      <c r="S102" s="66" t="s">
        <v>587</v>
      </c>
      <c r="T102" s="70" t="s">
        <v>330</v>
      </c>
      <c r="U102" s="35">
        <v>0</v>
      </c>
      <c r="V102" s="35">
        <f t="shared" si="27"/>
        <v>0</v>
      </c>
      <c r="W102" s="35"/>
      <c r="X102" s="70"/>
      <c r="Y102" s="52"/>
      <c r="Z102" s="52"/>
      <c r="AA102" s="52"/>
      <c r="AB102" s="52"/>
      <c r="AC102" s="52"/>
      <c r="AD102" s="52"/>
      <c r="AE102" s="52"/>
      <c r="AF102" s="52"/>
      <c r="AG102" s="52" t="s">
        <v>2210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67">
        <v>91</v>
      </c>
      <c r="B103" s="68" t="s">
        <v>2389</v>
      </c>
      <c r="C103" s="69" t="s">
        <v>2390</v>
      </c>
      <c r="D103" s="63" t="s">
        <v>456</v>
      </c>
      <c r="E103" s="64">
        <v>144</v>
      </c>
      <c r="F103" s="65"/>
      <c r="G103" s="66">
        <f t="shared" ref="G103:G134" si="28">ROUND(E103*F103,2)</f>
        <v>0</v>
      </c>
      <c r="H103" s="65"/>
      <c r="I103" s="66">
        <f t="shared" ref="I103:I134" si="29">ROUND(E103*H103,2)</f>
        <v>0</v>
      </c>
      <c r="J103" s="65"/>
      <c r="K103" s="66">
        <f t="shared" ref="K103:K134" si="30">ROUND(E103*J103,2)</f>
        <v>0</v>
      </c>
      <c r="L103" s="66">
        <v>21</v>
      </c>
      <c r="M103" s="66">
        <f t="shared" ref="M103:M134" si="31">G103*(1+L103/100)</f>
        <v>0</v>
      </c>
      <c r="N103" s="66">
        <v>1.6000000000000001E-4</v>
      </c>
      <c r="O103" s="66">
        <f t="shared" ref="O103:O134" si="32">ROUND(E103*N103,2)</f>
        <v>0.02</v>
      </c>
      <c r="P103" s="66">
        <v>0</v>
      </c>
      <c r="Q103" s="66">
        <f t="shared" ref="Q103:Q134" si="33">ROUND(E103*P103,2)</f>
        <v>0</v>
      </c>
      <c r="R103" s="66"/>
      <c r="S103" s="66" t="s">
        <v>587</v>
      </c>
      <c r="T103" s="70" t="s">
        <v>330</v>
      </c>
      <c r="U103" s="35">
        <v>0</v>
      </c>
      <c r="V103" s="35">
        <f t="shared" ref="V103:V134" si="34">ROUND(E103*U103,2)</f>
        <v>0</v>
      </c>
      <c r="W103" s="35"/>
      <c r="X103" s="70"/>
      <c r="Y103" s="52"/>
      <c r="Z103" s="52"/>
      <c r="AA103" s="52"/>
      <c r="AB103" s="52"/>
      <c r="AC103" s="52"/>
      <c r="AD103" s="52"/>
      <c r="AE103" s="52"/>
      <c r="AF103" s="52"/>
      <c r="AG103" s="52" t="s">
        <v>2210</v>
      </c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67">
        <v>92</v>
      </c>
      <c r="B104" s="68" t="s">
        <v>2391</v>
      </c>
      <c r="C104" s="69" t="s">
        <v>2392</v>
      </c>
      <c r="D104" s="63" t="s">
        <v>456</v>
      </c>
      <c r="E104" s="64">
        <v>22</v>
      </c>
      <c r="F104" s="65"/>
      <c r="G104" s="66">
        <f t="shared" si="28"/>
        <v>0</v>
      </c>
      <c r="H104" s="65"/>
      <c r="I104" s="66">
        <f t="shared" si="29"/>
        <v>0</v>
      </c>
      <c r="J104" s="65"/>
      <c r="K104" s="66">
        <f t="shared" si="30"/>
        <v>0</v>
      </c>
      <c r="L104" s="66">
        <v>21</v>
      </c>
      <c r="M104" s="66">
        <f t="shared" si="31"/>
        <v>0</v>
      </c>
      <c r="N104" s="66">
        <v>2.5999999999999998E-4</v>
      </c>
      <c r="O104" s="66">
        <f t="shared" si="32"/>
        <v>0.01</v>
      </c>
      <c r="P104" s="66">
        <v>0</v>
      </c>
      <c r="Q104" s="66">
        <f t="shared" si="33"/>
        <v>0</v>
      </c>
      <c r="R104" s="66"/>
      <c r="S104" s="66" t="s">
        <v>587</v>
      </c>
      <c r="T104" s="70" t="s">
        <v>330</v>
      </c>
      <c r="U104" s="35">
        <v>0</v>
      </c>
      <c r="V104" s="35">
        <f t="shared" si="34"/>
        <v>0</v>
      </c>
      <c r="W104" s="35"/>
      <c r="X104" s="70"/>
      <c r="Y104" s="52"/>
      <c r="Z104" s="52"/>
      <c r="AA104" s="52"/>
      <c r="AB104" s="52"/>
      <c r="AC104" s="52"/>
      <c r="AD104" s="52"/>
      <c r="AE104" s="52"/>
      <c r="AF104" s="52"/>
      <c r="AG104" s="52" t="s">
        <v>2210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outlineLevel="1" x14ac:dyDescent="0.2">
      <c r="A105" s="67">
        <v>93</v>
      </c>
      <c r="B105" s="68" t="s">
        <v>2393</v>
      </c>
      <c r="C105" s="69" t="s">
        <v>2394</v>
      </c>
      <c r="D105" s="63" t="s">
        <v>456</v>
      </c>
      <c r="E105" s="64">
        <v>20</v>
      </c>
      <c r="F105" s="65"/>
      <c r="G105" s="66">
        <f t="shared" si="28"/>
        <v>0</v>
      </c>
      <c r="H105" s="65"/>
      <c r="I105" s="66">
        <f t="shared" si="29"/>
        <v>0</v>
      </c>
      <c r="J105" s="65"/>
      <c r="K105" s="66">
        <f t="shared" si="30"/>
        <v>0</v>
      </c>
      <c r="L105" s="66">
        <v>21</v>
      </c>
      <c r="M105" s="66">
        <f t="shared" si="31"/>
        <v>0</v>
      </c>
      <c r="N105" s="66">
        <v>4.4000000000000002E-4</v>
      </c>
      <c r="O105" s="66">
        <f t="shared" si="32"/>
        <v>0.01</v>
      </c>
      <c r="P105" s="66">
        <v>0</v>
      </c>
      <c r="Q105" s="66">
        <f t="shared" si="33"/>
        <v>0</v>
      </c>
      <c r="R105" s="66"/>
      <c r="S105" s="66" t="s">
        <v>587</v>
      </c>
      <c r="T105" s="70" t="s">
        <v>330</v>
      </c>
      <c r="U105" s="35">
        <v>0</v>
      </c>
      <c r="V105" s="35">
        <f t="shared" si="34"/>
        <v>0</v>
      </c>
      <c r="W105" s="35"/>
      <c r="X105" s="70"/>
      <c r="Y105" s="52"/>
      <c r="Z105" s="52"/>
      <c r="AA105" s="52"/>
      <c r="AB105" s="52"/>
      <c r="AC105" s="52"/>
      <c r="AD105" s="52"/>
      <c r="AE105" s="52"/>
      <c r="AF105" s="52"/>
      <c r="AG105" s="52" t="s">
        <v>2210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67">
        <v>94</v>
      </c>
      <c r="B106" s="68" t="s">
        <v>2395</v>
      </c>
      <c r="C106" s="69" t="s">
        <v>2396</v>
      </c>
      <c r="D106" s="63" t="s">
        <v>456</v>
      </c>
      <c r="E106" s="64">
        <v>14</v>
      </c>
      <c r="F106" s="65"/>
      <c r="G106" s="66">
        <f t="shared" si="28"/>
        <v>0</v>
      </c>
      <c r="H106" s="65"/>
      <c r="I106" s="66">
        <f t="shared" si="29"/>
        <v>0</v>
      </c>
      <c r="J106" s="65"/>
      <c r="K106" s="66">
        <f t="shared" si="30"/>
        <v>0</v>
      </c>
      <c r="L106" s="66">
        <v>21</v>
      </c>
      <c r="M106" s="66">
        <f t="shared" si="31"/>
        <v>0</v>
      </c>
      <c r="N106" s="66">
        <v>5.4000000000000001E-4</v>
      </c>
      <c r="O106" s="66">
        <f t="shared" si="32"/>
        <v>0.01</v>
      </c>
      <c r="P106" s="66">
        <v>0</v>
      </c>
      <c r="Q106" s="66">
        <f t="shared" si="33"/>
        <v>0</v>
      </c>
      <c r="R106" s="66"/>
      <c r="S106" s="66" t="s">
        <v>587</v>
      </c>
      <c r="T106" s="70" t="s">
        <v>330</v>
      </c>
      <c r="U106" s="35">
        <v>0</v>
      </c>
      <c r="V106" s="35">
        <f t="shared" si="34"/>
        <v>0</v>
      </c>
      <c r="W106" s="35"/>
      <c r="X106" s="70"/>
      <c r="Y106" s="52"/>
      <c r="Z106" s="52"/>
      <c r="AA106" s="52"/>
      <c r="AB106" s="52"/>
      <c r="AC106" s="52"/>
      <c r="AD106" s="52"/>
      <c r="AE106" s="52"/>
      <c r="AF106" s="52"/>
      <c r="AG106" s="52" t="s">
        <v>2210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67">
        <v>95</v>
      </c>
      <c r="B107" s="68" t="s">
        <v>2397</v>
      </c>
      <c r="C107" s="69" t="s">
        <v>2398</v>
      </c>
      <c r="D107" s="63" t="s">
        <v>456</v>
      </c>
      <c r="E107" s="64">
        <v>64</v>
      </c>
      <c r="F107" s="65"/>
      <c r="G107" s="66">
        <f t="shared" si="28"/>
        <v>0</v>
      </c>
      <c r="H107" s="65"/>
      <c r="I107" s="66">
        <f t="shared" si="29"/>
        <v>0</v>
      </c>
      <c r="J107" s="65"/>
      <c r="K107" s="66">
        <f t="shared" si="30"/>
        <v>0</v>
      </c>
      <c r="L107" s="66">
        <v>21</v>
      </c>
      <c r="M107" s="66">
        <f t="shared" si="31"/>
        <v>0</v>
      </c>
      <c r="N107" s="66">
        <v>6.2E-4</v>
      </c>
      <c r="O107" s="66">
        <f t="shared" si="32"/>
        <v>0.04</v>
      </c>
      <c r="P107" s="66">
        <v>0</v>
      </c>
      <c r="Q107" s="66">
        <f t="shared" si="33"/>
        <v>0</v>
      </c>
      <c r="R107" s="66"/>
      <c r="S107" s="66" t="s">
        <v>587</v>
      </c>
      <c r="T107" s="70" t="s">
        <v>330</v>
      </c>
      <c r="U107" s="35">
        <v>0</v>
      </c>
      <c r="V107" s="35">
        <f t="shared" si="34"/>
        <v>0</v>
      </c>
      <c r="W107" s="35"/>
      <c r="X107" s="70"/>
      <c r="Y107" s="52"/>
      <c r="Z107" s="52"/>
      <c r="AA107" s="52"/>
      <c r="AB107" s="52"/>
      <c r="AC107" s="52"/>
      <c r="AD107" s="52"/>
      <c r="AE107" s="52"/>
      <c r="AF107" s="52"/>
      <c r="AG107" s="52" t="s">
        <v>2210</v>
      </c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67">
        <v>96</v>
      </c>
      <c r="B108" s="68" t="s">
        <v>2399</v>
      </c>
      <c r="C108" s="69" t="s">
        <v>2400</v>
      </c>
      <c r="D108" s="63" t="s">
        <v>456</v>
      </c>
      <c r="E108" s="64">
        <v>1338</v>
      </c>
      <c r="F108" s="65"/>
      <c r="G108" s="66">
        <f t="shared" si="28"/>
        <v>0</v>
      </c>
      <c r="H108" s="65"/>
      <c r="I108" s="66">
        <f t="shared" si="29"/>
        <v>0</v>
      </c>
      <c r="J108" s="65"/>
      <c r="K108" s="66">
        <f t="shared" si="30"/>
        <v>0</v>
      </c>
      <c r="L108" s="66">
        <v>21</v>
      </c>
      <c r="M108" s="66">
        <f t="shared" si="31"/>
        <v>0</v>
      </c>
      <c r="N108" s="66">
        <v>0</v>
      </c>
      <c r="O108" s="66">
        <f t="shared" si="32"/>
        <v>0</v>
      </c>
      <c r="P108" s="66">
        <v>0</v>
      </c>
      <c r="Q108" s="66">
        <f t="shared" si="33"/>
        <v>0</v>
      </c>
      <c r="R108" s="66"/>
      <c r="S108" s="66" t="s">
        <v>587</v>
      </c>
      <c r="T108" s="70" t="s">
        <v>330</v>
      </c>
      <c r="U108" s="35">
        <v>0</v>
      </c>
      <c r="V108" s="35">
        <f t="shared" si="34"/>
        <v>0</v>
      </c>
      <c r="W108" s="35"/>
      <c r="X108" s="70"/>
      <c r="Y108" s="52"/>
      <c r="Z108" s="52"/>
      <c r="AA108" s="52"/>
      <c r="AB108" s="52"/>
      <c r="AC108" s="52"/>
      <c r="AD108" s="52"/>
      <c r="AE108" s="52"/>
      <c r="AF108" s="52"/>
      <c r="AG108" s="52" t="s">
        <v>2210</v>
      </c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outlineLevel="1" x14ac:dyDescent="0.2">
      <c r="A109" s="67">
        <v>97</v>
      </c>
      <c r="B109" s="68" t="s">
        <v>2401</v>
      </c>
      <c r="C109" s="69" t="s">
        <v>2402</v>
      </c>
      <c r="D109" s="63" t="s">
        <v>425</v>
      </c>
      <c r="E109" s="64">
        <v>2</v>
      </c>
      <c r="F109" s="65"/>
      <c r="G109" s="66">
        <f t="shared" si="28"/>
        <v>0</v>
      </c>
      <c r="H109" s="65"/>
      <c r="I109" s="66">
        <f t="shared" si="29"/>
        <v>0</v>
      </c>
      <c r="J109" s="65"/>
      <c r="K109" s="66">
        <f t="shared" si="30"/>
        <v>0</v>
      </c>
      <c r="L109" s="66">
        <v>21</v>
      </c>
      <c r="M109" s="66">
        <f t="shared" si="31"/>
        <v>0</v>
      </c>
      <c r="N109" s="66">
        <v>1.7000000000000001E-4</v>
      </c>
      <c r="O109" s="66">
        <f t="shared" si="32"/>
        <v>0</v>
      </c>
      <c r="P109" s="66">
        <v>0</v>
      </c>
      <c r="Q109" s="66">
        <f t="shared" si="33"/>
        <v>0</v>
      </c>
      <c r="R109" s="66"/>
      <c r="S109" s="66" t="s">
        <v>587</v>
      </c>
      <c r="T109" s="70" t="s">
        <v>330</v>
      </c>
      <c r="U109" s="35">
        <v>0</v>
      </c>
      <c r="V109" s="35">
        <f t="shared" si="34"/>
        <v>0</v>
      </c>
      <c r="W109" s="35"/>
      <c r="X109" s="70"/>
      <c r="Y109" s="52"/>
      <c r="Z109" s="52"/>
      <c r="AA109" s="52"/>
      <c r="AB109" s="52"/>
      <c r="AC109" s="52"/>
      <c r="AD109" s="52"/>
      <c r="AE109" s="52"/>
      <c r="AF109" s="52"/>
      <c r="AG109" s="52" t="s">
        <v>2210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67">
        <v>98</v>
      </c>
      <c r="B110" s="68" t="s">
        <v>2403</v>
      </c>
      <c r="C110" s="69" t="s">
        <v>2404</v>
      </c>
      <c r="D110" s="63" t="s">
        <v>425</v>
      </c>
      <c r="E110" s="64">
        <v>116</v>
      </c>
      <c r="F110" s="65"/>
      <c r="G110" s="66">
        <f t="shared" si="28"/>
        <v>0</v>
      </c>
      <c r="H110" s="65"/>
      <c r="I110" s="66">
        <f t="shared" si="29"/>
        <v>0</v>
      </c>
      <c r="J110" s="65"/>
      <c r="K110" s="66">
        <f t="shared" si="30"/>
        <v>0</v>
      </c>
      <c r="L110" s="66">
        <v>21</v>
      </c>
      <c r="M110" s="66">
        <f t="shared" si="31"/>
        <v>0</v>
      </c>
      <c r="N110" s="66">
        <v>0</v>
      </c>
      <c r="O110" s="66">
        <f t="shared" si="32"/>
        <v>0</v>
      </c>
      <c r="P110" s="66">
        <v>0</v>
      </c>
      <c r="Q110" s="66">
        <f t="shared" si="33"/>
        <v>0</v>
      </c>
      <c r="R110" s="66"/>
      <c r="S110" s="66" t="s">
        <v>587</v>
      </c>
      <c r="T110" s="70" t="s">
        <v>330</v>
      </c>
      <c r="U110" s="35">
        <v>0</v>
      </c>
      <c r="V110" s="35">
        <f t="shared" si="34"/>
        <v>0</v>
      </c>
      <c r="W110" s="35"/>
      <c r="X110" s="70"/>
      <c r="Y110" s="52"/>
      <c r="Z110" s="52"/>
      <c r="AA110" s="52"/>
      <c r="AB110" s="52"/>
      <c r="AC110" s="52"/>
      <c r="AD110" s="52"/>
      <c r="AE110" s="52"/>
      <c r="AF110" s="52"/>
      <c r="AG110" s="52" t="s">
        <v>2210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67">
        <v>99</v>
      </c>
      <c r="B111" s="68" t="s">
        <v>2405</v>
      </c>
      <c r="C111" s="69" t="s">
        <v>2406</v>
      </c>
      <c r="D111" s="63" t="s">
        <v>425</v>
      </c>
      <c r="E111" s="64">
        <v>2</v>
      </c>
      <c r="F111" s="65"/>
      <c r="G111" s="66">
        <f t="shared" si="28"/>
        <v>0</v>
      </c>
      <c r="H111" s="65"/>
      <c r="I111" s="66">
        <f t="shared" si="29"/>
        <v>0</v>
      </c>
      <c r="J111" s="65"/>
      <c r="K111" s="66">
        <f t="shared" si="30"/>
        <v>0</v>
      </c>
      <c r="L111" s="66">
        <v>21</v>
      </c>
      <c r="M111" s="66">
        <f t="shared" si="31"/>
        <v>0</v>
      </c>
      <c r="N111" s="66">
        <v>0</v>
      </c>
      <c r="O111" s="66">
        <f t="shared" si="32"/>
        <v>0</v>
      </c>
      <c r="P111" s="66">
        <v>0</v>
      </c>
      <c r="Q111" s="66">
        <f t="shared" si="33"/>
        <v>0</v>
      </c>
      <c r="R111" s="66"/>
      <c r="S111" s="66" t="s">
        <v>587</v>
      </c>
      <c r="T111" s="70" t="s">
        <v>330</v>
      </c>
      <c r="U111" s="35">
        <v>0</v>
      </c>
      <c r="V111" s="35">
        <f t="shared" si="34"/>
        <v>0</v>
      </c>
      <c r="W111" s="35"/>
      <c r="X111" s="70"/>
      <c r="Y111" s="52"/>
      <c r="Z111" s="52"/>
      <c r="AA111" s="52"/>
      <c r="AB111" s="52"/>
      <c r="AC111" s="52"/>
      <c r="AD111" s="52"/>
      <c r="AE111" s="52"/>
      <c r="AF111" s="52"/>
      <c r="AG111" s="52" t="s">
        <v>2210</v>
      </c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67">
        <v>100</v>
      </c>
      <c r="B112" s="68" t="s">
        <v>2407</v>
      </c>
      <c r="C112" s="69" t="s">
        <v>2408</v>
      </c>
      <c r="D112" s="63" t="s">
        <v>425</v>
      </c>
      <c r="E112" s="64">
        <v>1</v>
      </c>
      <c r="F112" s="65"/>
      <c r="G112" s="66">
        <f t="shared" si="28"/>
        <v>0</v>
      </c>
      <c r="H112" s="65"/>
      <c r="I112" s="66">
        <f t="shared" si="29"/>
        <v>0</v>
      </c>
      <c r="J112" s="65"/>
      <c r="K112" s="66">
        <f t="shared" si="30"/>
        <v>0</v>
      </c>
      <c r="L112" s="66">
        <v>21</v>
      </c>
      <c r="M112" s="66">
        <f t="shared" si="31"/>
        <v>0</v>
      </c>
      <c r="N112" s="66">
        <v>0.02</v>
      </c>
      <c r="O112" s="66">
        <f t="shared" si="32"/>
        <v>0.02</v>
      </c>
      <c r="P112" s="66">
        <v>0</v>
      </c>
      <c r="Q112" s="66">
        <f t="shared" si="33"/>
        <v>0</v>
      </c>
      <c r="R112" s="66"/>
      <c r="S112" s="66" t="s">
        <v>587</v>
      </c>
      <c r="T112" s="70" t="s">
        <v>330</v>
      </c>
      <c r="U112" s="35">
        <v>0</v>
      </c>
      <c r="V112" s="35">
        <f t="shared" si="34"/>
        <v>0</v>
      </c>
      <c r="W112" s="35"/>
      <c r="X112" s="70"/>
      <c r="Y112" s="52"/>
      <c r="Z112" s="52"/>
      <c r="AA112" s="52"/>
      <c r="AB112" s="52"/>
      <c r="AC112" s="52"/>
      <c r="AD112" s="52"/>
      <c r="AE112" s="52"/>
      <c r="AF112" s="52"/>
      <c r="AG112" s="52" t="s">
        <v>2210</v>
      </c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67">
        <v>101</v>
      </c>
      <c r="B113" s="68" t="s">
        <v>2409</v>
      </c>
      <c r="C113" s="69" t="s">
        <v>2410</v>
      </c>
      <c r="D113" s="63" t="s">
        <v>425</v>
      </c>
      <c r="E113" s="64">
        <v>1</v>
      </c>
      <c r="F113" s="65"/>
      <c r="G113" s="66">
        <f t="shared" si="28"/>
        <v>0</v>
      </c>
      <c r="H113" s="65"/>
      <c r="I113" s="66">
        <f t="shared" si="29"/>
        <v>0</v>
      </c>
      <c r="J113" s="65"/>
      <c r="K113" s="66">
        <f t="shared" si="30"/>
        <v>0</v>
      </c>
      <c r="L113" s="66">
        <v>21</v>
      </c>
      <c r="M113" s="66">
        <f t="shared" si="31"/>
        <v>0</v>
      </c>
      <c r="N113" s="66">
        <v>0.01</v>
      </c>
      <c r="O113" s="66">
        <f t="shared" si="32"/>
        <v>0.01</v>
      </c>
      <c r="P113" s="66">
        <v>0</v>
      </c>
      <c r="Q113" s="66">
        <f t="shared" si="33"/>
        <v>0</v>
      </c>
      <c r="R113" s="66"/>
      <c r="S113" s="66" t="s">
        <v>587</v>
      </c>
      <c r="T113" s="70" t="s">
        <v>330</v>
      </c>
      <c r="U113" s="35">
        <v>0</v>
      </c>
      <c r="V113" s="35">
        <f t="shared" si="34"/>
        <v>0</v>
      </c>
      <c r="W113" s="35"/>
      <c r="X113" s="70"/>
      <c r="Y113" s="52"/>
      <c r="Z113" s="52"/>
      <c r="AA113" s="52"/>
      <c r="AB113" s="52"/>
      <c r="AC113" s="52"/>
      <c r="AD113" s="52"/>
      <c r="AE113" s="52"/>
      <c r="AF113" s="52"/>
      <c r="AG113" s="52" t="s">
        <v>2210</v>
      </c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67">
        <v>102</v>
      </c>
      <c r="B114" s="68" t="s">
        <v>2411</v>
      </c>
      <c r="C114" s="69" t="s">
        <v>2412</v>
      </c>
      <c r="D114" s="63" t="s">
        <v>425</v>
      </c>
      <c r="E114" s="64">
        <v>1</v>
      </c>
      <c r="F114" s="65"/>
      <c r="G114" s="66">
        <f t="shared" si="28"/>
        <v>0</v>
      </c>
      <c r="H114" s="65"/>
      <c r="I114" s="66">
        <f t="shared" si="29"/>
        <v>0</v>
      </c>
      <c r="J114" s="65"/>
      <c r="K114" s="66">
        <f t="shared" si="30"/>
        <v>0</v>
      </c>
      <c r="L114" s="66">
        <v>21</v>
      </c>
      <c r="M114" s="66">
        <f t="shared" si="31"/>
        <v>0</v>
      </c>
      <c r="N114" s="66">
        <v>0.01</v>
      </c>
      <c r="O114" s="66">
        <f t="shared" si="32"/>
        <v>0.01</v>
      </c>
      <c r="P114" s="66">
        <v>0</v>
      </c>
      <c r="Q114" s="66">
        <f t="shared" si="33"/>
        <v>0</v>
      </c>
      <c r="R114" s="66"/>
      <c r="S114" s="66" t="s">
        <v>587</v>
      </c>
      <c r="T114" s="70" t="s">
        <v>330</v>
      </c>
      <c r="U114" s="35">
        <v>0</v>
      </c>
      <c r="V114" s="35">
        <f t="shared" si="34"/>
        <v>0</v>
      </c>
      <c r="W114" s="35"/>
      <c r="X114" s="70"/>
      <c r="Y114" s="52"/>
      <c r="Z114" s="52"/>
      <c r="AA114" s="52"/>
      <c r="AB114" s="52"/>
      <c r="AC114" s="52"/>
      <c r="AD114" s="52"/>
      <c r="AE114" s="52"/>
      <c r="AF114" s="52"/>
      <c r="AG114" s="52" t="s">
        <v>2210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67">
        <v>103</v>
      </c>
      <c r="B115" s="68" t="s">
        <v>2413</v>
      </c>
      <c r="C115" s="69" t="s">
        <v>2414</v>
      </c>
      <c r="D115" s="63" t="s">
        <v>425</v>
      </c>
      <c r="E115" s="64">
        <v>1</v>
      </c>
      <c r="F115" s="65"/>
      <c r="G115" s="66">
        <f t="shared" si="28"/>
        <v>0</v>
      </c>
      <c r="H115" s="65"/>
      <c r="I115" s="66">
        <f t="shared" si="29"/>
        <v>0</v>
      </c>
      <c r="J115" s="65"/>
      <c r="K115" s="66">
        <f t="shared" si="30"/>
        <v>0</v>
      </c>
      <c r="L115" s="66">
        <v>21</v>
      </c>
      <c r="M115" s="66">
        <f t="shared" si="31"/>
        <v>0</v>
      </c>
      <c r="N115" s="66">
        <v>0.01</v>
      </c>
      <c r="O115" s="66">
        <f t="shared" si="32"/>
        <v>0.01</v>
      </c>
      <c r="P115" s="66">
        <v>0</v>
      </c>
      <c r="Q115" s="66">
        <f t="shared" si="33"/>
        <v>0</v>
      </c>
      <c r="R115" s="66"/>
      <c r="S115" s="66" t="s">
        <v>587</v>
      </c>
      <c r="T115" s="70" t="s">
        <v>330</v>
      </c>
      <c r="U115" s="35">
        <v>0</v>
      </c>
      <c r="V115" s="35">
        <f t="shared" si="34"/>
        <v>0</v>
      </c>
      <c r="W115" s="35"/>
      <c r="X115" s="70"/>
      <c r="Y115" s="52"/>
      <c r="Z115" s="52"/>
      <c r="AA115" s="52"/>
      <c r="AB115" s="52"/>
      <c r="AC115" s="52"/>
      <c r="AD115" s="52"/>
      <c r="AE115" s="52"/>
      <c r="AF115" s="52"/>
      <c r="AG115" s="52" t="s">
        <v>2210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67">
        <v>104</v>
      </c>
      <c r="B116" s="68" t="s">
        <v>2415</v>
      </c>
      <c r="C116" s="69" t="s">
        <v>2416</v>
      </c>
      <c r="D116" s="63" t="s">
        <v>425</v>
      </c>
      <c r="E116" s="64">
        <v>1</v>
      </c>
      <c r="F116" s="65"/>
      <c r="G116" s="66">
        <f t="shared" si="28"/>
        <v>0</v>
      </c>
      <c r="H116" s="65"/>
      <c r="I116" s="66">
        <f t="shared" si="29"/>
        <v>0</v>
      </c>
      <c r="J116" s="65"/>
      <c r="K116" s="66">
        <f t="shared" si="30"/>
        <v>0</v>
      </c>
      <c r="L116" s="66">
        <v>21</v>
      </c>
      <c r="M116" s="66">
        <f t="shared" si="31"/>
        <v>0</v>
      </c>
      <c r="N116" s="66">
        <v>0</v>
      </c>
      <c r="O116" s="66">
        <f t="shared" si="32"/>
        <v>0</v>
      </c>
      <c r="P116" s="66">
        <v>0</v>
      </c>
      <c r="Q116" s="66">
        <f t="shared" si="33"/>
        <v>0</v>
      </c>
      <c r="R116" s="66"/>
      <c r="S116" s="66" t="s">
        <v>587</v>
      </c>
      <c r="T116" s="70" t="s">
        <v>330</v>
      </c>
      <c r="U116" s="35">
        <v>0</v>
      </c>
      <c r="V116" s="35">
        <f t="shared" si="34"/>
        <v>0</v>
      </c>
      <c r="W116" s="35"/>
      <c r="X116" s="70"/>
      <c r="Y116" s="52"/>
      <c r="Z116" s="52"/>
      <c r="AA116" s="52"/>
      <c r="AB116" s="52"/>
      <c r="AC116" s="52"/>
      <c r="AD116" s="52"/>
      <c r="AE116" s="52"/>
      <c r="AF116" s="52"/>
      <c r="AG116" s="52" t="s">
        <v>2210</v>
      </c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67">
        <v>105</v>
      </c>
      <c r="B117" s="68" t="s">
        <v>2417</v>
      </c>
      <c r="C117" s="69" t="s">
        <v>2418</v>
      </c>
      <c r="D117" s="63" t="s">
        <v>425</v>
      </c>
      <c r="E117" s="64">
        <v>1</v>
      </c>
      <c r="F117" s="65"/>
      <c r="G117" s="66">
        <f t="shared" si="28"/>
        <v>0</v>
      </c>
      <c r="H117" s="65"/>
      <c r="I117" s="66">
        <f t="shared" si="29"/>
        <v>0</v>
      </c>
      <c r="J117" s="65"/>
      <c r="K117" s="66">
        <f t="shared" si="30"/>
        <v>0</v>
      </c>
      <c r="L117" s="66">
        <v>21</v>
      </c>
      <c r="M117" s="66">
        <f t="shared" si="31"/>
        <v>0</v>
      </c>
      <c r="N117" s="66">
        <v>0</v>
      </c>
      <c r="O117" s="66">
        <f t="shared" si="32"/>
        <v>0</v>
      </c>
      <c r="P117" s="66">
        <v>0</v>
      </c>
      <c r="Q117" s="66">
        <f t="shared" si="33"/>
        <v>0</v>
      </c>
      <c r="R117" s="66"/>
      <c r="S117" s="66" t="s">
        <v>587</v>
      </c>
      <c r="T117" s="70" t="s">
        <v>330</v>
      </c>
      <c r="U117" s="35">
        <v>0</v>
      </c>
      <c r="V117" s="35">
        <f t="shared" si="34"/>
        <v>0</v>
      </c>
      <c r="W117" s="35"/>
      <c r="X117" s="70"/>
      <c r="Y117" s="52"/>
      <c r="Z117" s="52"/>
      <c r="AA117" s="52"/>
      <c r="AB117" s="52"/>
      <c r="AC117" s="52"/>
      <c r="AD117" s="52"/>
      <c r="AE117" s="52"/>
      <c r="AF117" s="52"/>
      <c r="AG117" s="52" t="s">
        <v>2210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67">
        <v>106</v>
      </c>
      <c r="B118" s="68" t="s">
        <v>2419</v>
      </c>
      <c r="C118" s="69" t="s">
        <v>2420</v>
      </c>
      <c r="D118" s="63" t="s">
        <v>425</v>
      </c>
      <c r="E118" s="64">
        <v>6</v>
      </c>
      <c r="F118" s="65"/>
      <c r="G118" s="66">
        <f t="shared" si="28"/>
        <v>0</v>
      </c>
      <c r="H118" s="65"/>
      <c r="I118" s="66">
        <f t="shared" si="29"/>
        <v>0</v>
      </c>
      <c r="J118" s="65"/>
      <c r="K118" s="66">
        <f t="shared" si="30"/>
        <v>0</v>
      </c>
      <c r="L118" s="66">
        <v>21</v>
      </c>
      <c r="M118" s="66">
        <f t="shared" si="31"/>
        <v>0</v>
      </c>
      <c r="N118" s="66">
        <v>8.4999999999999995E-4</v>
      </c>
      <c r="O118" s="66">
        <f t="shared" si="32"/>
        <v>0.01</v>
      </c>
      <c r="P118" s="66">
        <v>0</v>
      </c>
      <c r="Q118" s="66">
        <f t="shared" si="33"/>
        <v>0</v>
      </c>
      <c r="R118" s="66"/>
      <c r="S118" s="66" t="s">
        <v>587</v>
      </c>
      <c r="T118" s="70" t="s">
        <v>330</v>
      </c>
      <c r="U118" s="35">
        <v>0</v>
      </c>
      <c r="V118" s="35">
        <f t="shared" si="34"/>
        <v>0</v>
      </c>
      <c r="W118" s="35"/>
      <c r="X118" s="70"/>
      <c r="Y118" s="52"/>
      <c r="Z118" s="52"/>
      <c r="AA118" s="52"/>
      <c r="AB118" s="52"/>
      <c r="AC118" s="52"/>
      <c r="AD118" s="52"/>
      <c r="AE118" s="52"/>
      <c r="AF118" s="52"/>
      <c r="AG118" s="52" t="s">
        <v>2210</v>
      </c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67">
        <v>107</v>
      </c>
      <c r="B119" s="68" t="s">
        <v>2421</v>
      </c>
      <c r="C119" s="69" t="s">
        <v>2422</v>
      </c>
      <c r="D119" s="63" t="s">
        <v>425</v>
      </c>
      <c r="E119" s="64">
        <v>7</v>
      </c>
      <c r="F119" s="65"/>
      <c r="G119" s="66">
        <f t="shared" si="28"/>
        <v>0</v>
      </c>
      <c r="H119" s="65"/>
      <c r="I119" s="66">
        <f t="shared" si="29"/>
        <v>0</v>
      </c>
      <c r="J119" s="65"/>
      <c r="K119" s="66">
        <f t="shared" si="30"/>
        <v>0</v>
      </c>
      <c r="L119" s="66">
        <v>21</v>
      </c>
      <c r="M119" s="66">
        <f t="shared" si="31"/>
        <v>0</v>
      </c>
      <c r="N119" s="66">
        <v>8.4000000000000003E-4</v>
      </c>
      <c r="O119" s="66">
        <f t="shared" si="32"/>
        <v>0.01</v>
      </c>
      <c r="P119" s="66">
        <v>0</v>
      </c>
      <c r="Q119" s="66">
        <f t="shared" si="33"/>
        <v>0</v>
      </c>
      <c r="R119" s="66"/>
      <c r="S119" s="66" t="s">
        <v>587</v>
      </c>
      <c r="T119" s="70" t="s">
        <v>330</v>
      </c>
      <c r="U119" s="35">
        <v>0</v>
      </c>
      <c r="V119" s="35">
        <f t="shared" si="34"/>
        <v>0</v>
      </c>
      <c r="W119" s="35"/>
      <c r="X119" s="70"/>
      <c r="Y119" s="52"/>
      <c r="Z119" s="52"/>
      <c r="AA119" s="52"/>
      <c r="AB119" s="52"/>
      <c r="AC119" s="52"/>
      <c r="AD119" s="52"/>
      <c r="AE119" s="52"/>
      <c r="AF119" s="52"/>
      <c r="AG119" s="52" t="s">
        <v>2210</v>
      </c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67">
        <v>108</v>
      </c>
      <c r="B120" s="68" t="s">
        <v>2423</v>
      </c>
      <c r="C120" s="69" t="s">
        <v>2424</v>
      </c>
      <c r="D120" s="63" t="s">
        <v>425</v>
      </c>
      <c r="E120" s="64">
        <v>10</v>
      </c>
      <c r="F120" s="65"/>
      <c r="G120" s="66">
        <f t="shared" si="28"/>
        <v>0</v>
      </c>
      <c r="H120" s="65"/>
      <c r="I120" s="66">
        <f t="shared" si="29"/>
        <v>0</v>
      </c>
      <c r="J120" s="65"/>
      <c r="K120" s="66">
        <f t="shared" si="30"/>
        <v>0</v>
      </c>
      <c r="L120" s="66">
        <v>21</v>
      </c>
      <c r="M120" s="66">
        <f t="shared" si="31"/>
        <v>0</v>
      </c>
      <c r="N120" s="66">
        <v>1.8000000000000001E-4</v>
      </c>
      <c r="O120" s="66">
        <f t="shared" si="32"/>
        <v>0</v>
      </c>
      <c r="P120" s="66">
        <v>0</v>
      </c>
      <c r="Q120" s="66">
        <f t="shared" si="33"/>
        <v>0</v>
      </c>
      <c r="R120" s="66"/>
      <c r="S120" s="66" t="s">
        <v>587</v>
      </c>
      <c r="T120" s="70" t="s">
        <v>330</v>
      </c>
      <c r="U120" s="35">
        <v>0</v>
      </c>
      <c r="V120" s="35">
        <f t="shared" si="34"/>
        <v>0</v>
      </c>
      <c r="W120" s="35"/>
      <c r="X120" s="70"/>
      <c r="Y120" s="52"/>
      <c r="Z120" s="52"/>
      <c r="AA120" s="52"/>
      <c r="AB120" s="52"/>
      <c r="AC120" s="52"/>
      <c r="AD120" s="52"/>
      <c r="AE120" s="52"/>
      <c r="AF120" s="52"/>
      <c r="AG120" s="52" t="s">
        <v>2210</v>
      </c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67">
        <v>109</v>
      </c>
      <c r="B121" s="68" t="s">
        <v>2425</v>
      </c>
      <c r="C121" s="69" t="s">
        <v>2426</v>
      </c>
      <c r="D121" s="63" t="s">
        <v>425</v>
      </c>
      <c r="E121" s="64">
        <v>4</v>
      </c>
      <c r="F121" s="65"/>
      <c r="G121" s="66">
        <f t="shared" si="28"/>
        <v>0</v>
      </c>
      <c r="H121" s="65"/>
      <c r="I121" s="66">
        <f t="shared" si="29"/>
        <v>0</v>
      </c>
      <c r="J121" s="65"/>
      <c r="K121" s="66">
        <f t="shared" si="30"/>
        <v>0</v>
      </c>
      <c r="L121" s="66">
        <v>21</v>
      </c>
      <c r="M121" s="66">
        <f t="shared" si="31"/>
        <v>0</v>
      </c>
      <c r="N121" s="66">
        <v>3.1E-4</v>
      </c>
      <c r="O121" s="66">
        <f t="shared" si="32"/>
        <v>0</v>
      </c>
      <c r="P121" s="66">
        <v>0</v>
      </c>
      <c r="Q121" s="66">
        <f t="shared" si="33"/>
        <v>0</v>
      </c>
      <c r="R121" s="66"/>
      <c r="S121" s="66" t="s">
        <v>587</v>
      </c>
      <c r="T121" s="70" t="s">
        <v>330</v>
      </c>
      <c r="U121" s="35">
        <v>0</v>
      </c>
      <c r="V121" s="35">
        <f t="shared" si="34"/>
        <v>0</v>
      </c>
      <c r="W121" s="35"/>
      <c r="X121" s="70"/>
      <c r="Y121" s="52"/>
      <c r="Z121" s="52"/>
      <c r="AA121" s="52"/>
      <c r="AB121" s="52"/>
      <c r="AC121" s="52"/>
      <c r="AD121" s="52"/>
      <c r="AE121" s="52"/>
      <c r="AF121" s="52"/>
      <c r="AG121" s="52" t="s">
        <v>2210</v>
      </c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67">
        <v>110</v>
      </c>
      <c r="B122" s="68" t="s">
        <v>2427</v>
      </c>
      <c r="C122" s="69" t="s">
        <v>2428</v>
      </c>
      <c r="D122" s="63" t="s">
        <v>425</v>
      </c>
      <c r="E122" s="64">
        <v>17</v>
      </c>
      <c r="F122" s="65"/>
      <c r="G122" s="66">
        <f t="shared" si="28"/>
        <v>0</v>
      </c>
      <c r="H122" s="65"/>
      <c r="I122" s="66">
        <f t="shared" si="29"/>
        <v>0</v>
      </c>
      <c r="J122" s="65"/>
      <c r="K122" s="66">
        <f t="shared" si="30"/>
        <v>0</v>
      </c>
      <c r="L122" s="66">
        <v>21</v>
      </c>
      <c r="M122" s="66">
        <f t="shared" si="31"/>
        <v>0</v>
      </c>
      <c r="N122" s="66">
        <v>4.8000000000000001E-4</v>
      </c>
      <c r="O122" s="66">
        <f t="shared" si="32"/>
        <v>0.01</v>
      </c>
      <c r="P122" s="66">
        <v>0</v>
      </c>
      <c r="Q122" s="66">
        <f t="shared" si="33"/>
        <v>0</v>
      </c>
      <c r="R122" s="66"/>
      <c r="S122" s="66" t="s">
        <v>587</v>
      </c>
      <c r="T122" s="70" t="s">
        <v>330</v>
      </c>
      <c r="U122" s="35">
        <v>0</v>
      </c>
      <c r="V122" s="35">
        <f t="shared" si="34"/>
        <v>0</v>
      </c>
      <c r="W122" s="35"/>
      <c r="X122" s="70"/>
      <c r="Y122" s="52"/>
      <c r="Z122" s="52"/>
      <c r="AA122" s="52"/>
      <c r="AB122" s="52"/>
      <c r="AC122" s="52"/>
      <c r="AD122" s="52"/>
      <c r="AE122" s="52"/>
      <c r="AF122" s="52"/>
      <c r="AG122" s="52" t="s">
        <v>2210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outlineLevel="1" x14ac:dyDescent="0.2">
      <c r="A123" s="67">
        <v>111</v>
      </c>
      <c r="B123" s="68" t="s">
        <v>2429</v>
      </c>
      <c r="C123" s="69" t="s">
        <v>2430</v>
      </c>
      <c r="D123" s="63" t="s">
        <v>425</v>
      </c>
      <c r="E123" s="64">
        <v>4</v>
      </c>
      <c r="F123" s="65"/>
      <c r="G123" s="66">
        <f t="shared" si="28"/>
        <v>0</v>
      </c>
      <c r="H123" s="65"/>
      <c r="I123" s="66">
        <f t="shared" si="29"/>
        <v>0</v>
      </c>
      <c r="J123" s="65"/>
      <c r="K123" s="66">
        <f t="shared" si="30"/>
        <v>0</v>
      </c>
      <c r="L123" s="66">
        <v>21</v>
      </c>
      <c r="M123" s="66">
        <f t="shared" si="31"/>
        <v>0</v>
      </c>
      <c r="N123" s="66">
        <v>6.8000000000000005E-4</v>
      </c>
      <c r="O123" s="66">
        <f t="shared" si="32"/>
        <v>0</v>
      </c>
      <c r="P123" s="66">
        <v>0</v>
      </c>
      <c r="Q123" s="66">
        <f t="shared" si="33"/>
        <v>0</v>
      </c>
      <c r="R123" s="66"/>
      <c r="S123" s="66" t="s">
        <v>587</v>
      </c>
      <c r="T123" s="70" t="s">
        <v>330</v>
      </c>
      <c r="U123" s="35">
        <v>0</v>
      </c>
      <c r="V123" s="35">
        <f t="shared" si="34"/>
        <v>0</v>
      </c>
      <c r="W123" s="35"/>
      <c r="X123" s="70"/>
      <c r="Y123" s="52"/>
      <c r="Z123" s="52"/>
      <c r="AA123" s="52"/>
      <c r="AB123" s="52"/>
      <c r="AC123" s="52"/>
      <c r="AD123" s="52"/>
      <c r="AE123" s="52"/>
      <c r="AF123" s="52"/>
      <c r="AG123" s="52" t="s">
        <v>2210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67">
        <v>112</v>
      </c>
      <c r="B124" s="68" t="s">
        <v>2431</v>
      </c>
      <c r="C124" s="69" t="s">
        <v>2432</v>
      </c>
      <c r="D124" s="63" t="s">
        <v>425</v>
      </c>
      <c r="E124" s="64">
        <v>8</v>
      </c>
      <c r="F124" s="65"/>
      <c r="G124" s="66">
        <f t="shared" si="28"/>
        <v>0</v>
      </c>
      <c r="H124" s="65"/>
      <c r="I124" s="66">
        <f t="shared" si="29"/>
        <v>0</v>
      </c>
      <c r="J124" s="65"/>
      <c r="K124" s="66">
        <f t="shared" si="30"/>
        <v>0</v>
      </c>
      <c r="L124" s="66">
        <v>21</v>
      </c>
      <c r="M124" s="66">
        <f t="shared" si="31"/>
        <v>0</v>
      </c>
      <c r="N124" s="66">
        <v>1.0399999999999999E-3</v>
      </c>
      <c r="O124" s="66">
        <f t="shared" si="32"/>
        <v>0.01</v>
      </c>
      <c r="P124" s="66">
        <v>0</v>
      </c>
      <c r="Q124" s="66">
        <f t="shared" si="33"/>
        <v>0</v>
      </c>
      <c r="R124" s="66"/>
      <c r="S124" s="66" t="s">
        <v>587</v>
      </c>
      <c r="T124" s="70" t="s">
        <v>330</v>
      </c>
      <c r="U124" s="35">
        <v>0</v>
      </c>
      <c r="V124" s="35">
        <f t="shared" si="34"/>
        <v>0</v>
      </c>
      <c r="W124" s="35"/>
      <c r="X124" s="70"/>
      <c r="Y124" s="52"/>
      <c r="Z124" s="52"/>
      <c r="AA124" s="52"/>
      <c r="AB124" s="52"/>
      <c r="AC124" s="52"/>
      <c r="AD124" s="52"/>
      <c r="AE124" s="52"/>
      <c r="AF124" s="52"/>
      <c r="AG124" s="52" t="s">
        <v>2210</v>
      </c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67">
        <v>113</v>
      </c>
      <c r="B125" s="68" t="s">
        <v>2433</v>
      </c>
      <c r="C125" s="69" t="s">
        <v>2434</v>
      </c>
      <c r="D125" s="63" t="s">
        <v>425</v>
      </c>
      <c r="E125" s="64">
        <v>2</v>
      </c>
      <c r="F125" s="65"/>
      <c r="G125" s="66">
        <f t="shared" si="28"/>
        <v>0</v>
      </c>
      <c r="H125" s="65"/>
      <c r="I125" s="66">
        <f t="shared" si="29"/>
        <v>0</v>
      </c>
      <c r="J125" s="65"/>
      <c r="K125" s="66">
        <f t="shared" si="30"/>
        <v>0</v>
      </c>
      <c r="L125" s="66">
        <v>21</v>
      </c>
      <c r="M125" s="66">
        <f t="shared" si="31"/>
        <v>0</v>
      </c>
      <c r="N125" s="66">
        <v>1.6299999999999999E-3</v>
      </c>
      <c r="O125" s="66">
        <f t="shared" si="32"/>
        <v>0</v>
      </c>
      <c r="P125" s="66">
        <v>0</v>
      </c>
      <c r="Q125" s="66">
        <f t="shared" si="33"/>
        <v>0</v>
      </c>
      <c r="R125" s="66"/>
      <c r="S125" s="66" t="s">
        <v>587</v>
      </c>
      <c r="T125" s="70" t="s">
        <v>330</v>
      </c>
      <c r="U125" s="35">
        <v>0</v>
      </c>
      <c r="V125" s="35">
        <f t="shared" si="34"/>
        <v>0</v>
      </c>
      <c r="W125" s="35"/>
      <c r="X125" s="70"/>
      <c r="Y125" s="52"/>
      <c r="Z125" s="52"/>
      <c r="AA125" s="52"/>
      <c r="AB125" s="52"/>
      <c r="AC125" s="52"/>
      <c r="AD125" s="52"/>
      <c r="AE125" s="52"/>
      <c r="AF125" s="52"/>
      <c r="AG125" s="52" t="s">
        <v>2210</v>
      </c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67">
        <v>114</v>
      </c>
      <c r="B126" s="68" t="s">
        <v>2435</v>
      </c>
      <c r="C126" s="69" t="s">
        <v>2436</v>
      </c>
      <c r="D126" s="63" t="s">
        <v>425</v>
      </c>
      <c r="E126" s="64">
        <v>2</v>
      </c>
      <c r="F126" s="65"/>
      <c r="G126" s="66">
        <f t="shared" si="28"/>
        <v>0</v>
      </c>
      <c r="H126" s="65"/>
      <c r="I126" s="66">
        <f t="shared" si="29"/>
        <v>0</v>
      </c>
      <c r="J126" s="65"/>
      <c r="K126" s="66">
        <f t="shared" si="30"/>
        <v>0</v>
      </c>
      <c r="L126" s="66">
        <v>21</v>
      </c>
      <c r="M126" s="66">
        <f t="shared" si="31"/>
        <v>0</v>
      </c>
      <c r="N126" s="66">
        <v>3.1099999999999999E-3</v>
      </c>
      <c r="O126" s="66">
        <f t="shared" si="32"/>
        <v>0.01</v>
      </c>
      <c r="P126" s="66">
        <v>0</v>
      </c>
      <c r="Q126" s="66">
        <f t="shared" si="33"/>
        <v>0</v>
      </c>
      <c r="R126" s="66"/>
      <c r="S126" s="66" t="s">
        <v>587</v>
      </c>
      <c r="T126" s="70" t="s">
        <v>330</v>
      </c>
      <c r="U126" s="35">
        <v>0</v>
      </c>
      <c r="V126" s="35">
        <f t="shared" si="34"/>
        <v>0</v>
      </c>
      <c r="W126" s="35"/>
      <c r="X126" s="70"/>
      <c r="Y126" s="52"/>
      <c r="Z126" s="52"/>
      <c r="AA126" s="52"/>
      <c r="AB126" s="52"/>
      <c r="AC126" s="52"/>
      <c r="AD126" s="52"/>
      <c r="AE126" s="52"/>
      <c r="AF126" s="52"/>
      <c r="AG126" s="52" t="s">
        <v>2210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67">
        <v>115</v>
      </c>
      <c r="B127" s="68" t="s">
        <v>2437</v>
      </c>
      <c r="C127" s="69" t="s">
        <v>2438</v>
      </c>
      <c r="D127" s="63" t="s">
        <v>425</v>
      </c>
      <c r="E127" s="64">
        <v>10</v>
      </c>
      <c r="F127" s="65"/>
      <c r="G127" s="66">
        <f t="shared" si="28"/>
        <v>0</v>
      </c>
      <c r="H127" s="65"/>
      <c r="I127" s="66">
        <f t="shared" si="29"/>
        <v>0</v>
      </c>
      <c r="J127" s="65"/>
      <c r="K127" s="66">
        <f t="shared" si="30"/>
        <v>0</v>
      </c>
      <c r="L127" s="66">
        <v>21</v>
      </c>
      <c r="M127" s="66">
        <f t="shared" si="31"/>
        <v>0</v>
      </c>
      <c r="N127" s="66">
        <v>4.4299999999999999E-3</v>
      </c>
      <c r="O127" s="66">
        <f t="shared" si="32"/>
        <v>0.04</v>
      </c>
      <c r="P127" s="66">
        <v>0</v>
      </c>
      <c r="Q127" s="66">
        <f t="shared" si="33"/>
        <v>0</v>
      </c>
      <c r="R127" s="66"/>
      <c r="S127" s="66" t="s">
        <v>587</v>
      </c>
      <c r="T127" s="70" t="s">
        <v>330</v>
      </c>
      <c r="U127" s="35">
        <v>0</v>
      </c>
      <c r="V127" s="35">
        <f t="shared" si="34"/>
        <v>0</v>
      </c>
      <c r="W127" s="35"/>
      <c r="X127" s="70"/>
      <c r="Y127" s="52"/>
      <c r="Z127" s="52"/>
      <c r="AA127" s="52"/>
      <c r="AB127" s="52"/>
      <c r="AC127" s="52"/>
      <c r="AD127" s="52"/>
      <c r="AE127" s="52"/>
      <c r="AF127" s="52"/>
      <c r="AG127" s="52" t="s">
        <v>2210</v>
      </c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67">
        <v>116</v>
      </c>
      <c r="B128" s="68" t="s">
        <v>2439</v>
      </c>
      <c r="C128" s="69" t="s">
        <v>2440</v>
      </c>
      <c r="D128" s="63" t="s">
        <v>425</v>
      </c>
      <c r="E128" s="64">
        <v>1</v>
      </c>
      <c r="F128" s="65"/>
      <c r="G128" s="66">
        <f t="shared" si="28"/>
        <v>0</v>
      </c>
      <c r="H128" s="65"/>
      <c r="I128" s="66">
        <f t="shared" si="29"/>
        <v>0</v>
      </c>
      <c r="J128" s="65"/>
      <c r="K128" s="66">
        <f t="shared" si="30"/>
        <v>0</v>
      </c>
      <c r="L128" s="66">
        <v>21</v>
      </c>
      <c r="M128" s="66">
        <f t="shared" si="31"/>
        <v>0</v>
      </c>
      <c r="N128" s="66">
        <v>3.4000000000000002E-4</v>
      </c>
      <c r="O128" s="66">
        <f t="shared" si="32"/>
        <v>0</v>
      </c>
      <c r="P128" s="66">
        <v>0</v>
      </c>
      <c r="Q128" s="66">
        <f t="shared" si="33"/>
        <v>0</v>
      </c>
      <c r="R128" s="66"/>
      <c r="S128" s="66" t="s">
        <v>587</v>
      </c>
      <c r="T128" s="70" t="s">
        <v>330</v>
      </c>
      <c r="U128" s="35">
        <v>0</v>
      </c>
      <c r="V128" s="35">
        <f t="shared" si="34"/>
        <v>0</v>
      </c>
      <c r="W128" s="35"/>
      <c r="X128" s="70"/>
      <c r="Y128" s="52"/>
      <c r="Z128" s="52"/>
      <c r="AA128" s="52"/>
      <c r="AB128" s="52"/>
      <c r="AC128" s="52"/>
      <c r="AD128" s="52"/>
      <c r="AE128" s="52"/>
      <c r="AF128" s="52"/>
      <c r="AG128" s="52" t="s">
        <v>2210</v>
      </c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67">
        <v>117</v>
      </c>
      <c r="B129" s="68" t="s">
        <v>2441</v>
      </c>
      <c r="C129" s="69" t="s">
        <v>2442</v>
      </c>
      <c r="D129" s="63" t="s">
        <v>425</v>
      </c>
      <c r="E129" s="64">
        <v>2</v>
      </c>
      <c r="F129" s="65"/>
      <c r="G129" s="66">
        <f t="shared" si="28"/>
        <v>0</v>
      </c>
      <c r="H129" s="65"/>
      <c r="I129" s="66">
        <f t="shared" si="29"/>
        <v>0</v>
      </c>
      <c r="J129" s="65"/>
      <c r="K129" s="66">
        <f t="shared" si="30"/>
        <v>0</v>
      </c>
      <c r="L129" s="66">
        <v>21</v>
      </c>
      <c r="M129" s="66">
        <f t="shared" si="31"/>
        <v>0</v>
      </c>
      <c r="N129" s="66">
        <v>5.5000000000000003E-4</v>
      </c>
      <c r="O129" s="66">
        <f t="shared" si="32"/>
        <v>0</v>
      </c>
      <c r="P129" s="66">
        <v>0</v>
      </c>
      <c r="Q129" s="66">
        <f t="shared" si="33"/>
        <v>0</v>
      </c>
      <c r="R129" s="66"/>
      <c r="S129" s="66" t="s">
        <v>587</v>
      </c>
      <c r="T129" s="70" t="s">
        <v>330</v>
      </c>
      <c r="U129" s="35">
        <v>0</v>
      </c>
      <c r="V129" s="35">
        <f t="shared" si="34"/>
        <v>0</v>
      </c>
      <c r="W129" s="35"/>
      <c r="X129" s="70"/>
      <c r="Y129" s="52"/>
      <c r="Z129" s="52"/>
      <c r="AA129" s="52"/>
      <c r="AB129" s="52"/>
      <c r="AC129" s="52"/>
      <c r="AD129" s="52"/>
      <c r="AE129" s="52"/>
      <c r="AF129" s="52"/>
      <c r="AG129" s="52" t="s">
        <v>2210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67">
        <v>118</v>
      </c>
      <c r="B130" s="68" t="s">
        <v>2443</v>
      </c>
      <c r="C130" s="69" t="s">
        <v>2444</v>
      </c>
      <c r="D130" s="63" t="s">
        <v>425</v>
      </c>
      <c r="E130" s="64">
        <v>1</v>
      </c>
      <c r="F130" s="65"/>
      <c r="G130" s="66">
        <f t="shared" si="28"/>
        <v>0</v>
      </c>
      <c r="H130" s="65"/>
      <c r="I130" s="66">
        <f t="shared" si="29"/>
        <v>0</v>
      </c>
      <c r="J130" s="65"/>
      <c r="K130" s="66">
        <f t="shared" si="30"/>
        <v>0</v>
      </c>
      <c r="L130" s="66">
        <v>21</v>
      </c>
      <c r="M130" s="66">
        <f t="shared" si="31"/>
        <v>0</v>
      </c>
      <c r="N130" s="66">
        <v>1.06E-3</v>
      </c>
      <c r="O130" s="66">
        <f t="shared" si="32"/>
        <v>0</v>
      </c>
      <c r="P130" s="66">
        <v>0</v>
      </c>
      <c r="Q130" s="66">
        <f t="shared" si="33"/>
        <v>0</v>
      </c>
      <c r="R130" s="66"/>
      <c r="S130" s="66" t="s">
        <v>587</v>
      </c>
      <c r="T130" s="70" t="s">
        <v>330</v>
      </c>
      <c r="U130" s="35">
        <v>0</v>
      </c>
      <c r="V130" s="35">
        <f t="shared" si="34"/>
        <v>0</v>
      </c>
      <c r="W130" s="35"/>
      <c r="X130" s="70"/>
      <c r="Y130" s="52"/>
      <c r="Z130" s="52"/>
      <c r="AA130" s="52"/>
      <c r="AB130" s="52"/>
      <c r="AC130" s="52"/>
      <c r="AD130" s="52"/>
      <c r="AE130" s="52"/>
      <c r="AF130" s="52"/>
      <c r="AG130" s="52" t="s">
        <v>2210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67">
        <v>119</v>
      </c>
      <c r="B131" s="68" t="s">
        <v>2445</v>
      </c>
      <c r="C131" s="69" t="s">
        <v>2446</v>
      </c>
      <c r="D131" s="63" t="s">
        <v>425</v>
      </c>
      <c r="E131" s="64">
        <v>1</v>
      </c>
      <c r="F131" s="65"/>
      <c r="G131" s="66">
        <f t="shared" si="28"/>
        <v>0</v>
      </c>
      <c r="H131" s="65"/>
      <c r="I131" s="66">
        <f t="shared" si="29"/>
        <v>0</v>
      </c>
      <c r="J131" s="65"/>
      <c r="K131" s="66">
        <f t="shared" si="30"/>
        <v>0</v>
      </c>
      <c r="L131" s="66">
        <v>21</v>
      </c>
      <c r="M131" s="66">
        <f t="shared" si="31"/>
        <v>0</v>
      </c>
      <c r="N131" s="66">
        <v>2.4499999999999999E-3</v>
      </c>
      <c r="O131" s="66">
        <f t="shared" si="32"/>
        <v>0</v>
      </c>
      <c r="P131" s="66">
        <v>0</v>
      </c>
      <c r="Q131" s="66">
        <f t="shared" si="33"/>
        <v>0</v>
      </c>
      <c r="R131" s="66"/>
      <c r="S131" s="66" t="s">
        <v>587</v>
      </c>
      <c r="T131" s="70" t="s">
        <v>330</v>
      </c>
      <c r="U131" s="35">
        <v>0</v>
      </c>
      <c r="V131" s="35">
        <f t="shared" si="34"/>
        <v>0</v>
      </c>
      <c r="W131" s="35"/>
      <c r="X131" s="70"/>
      <c r="Y131" s="52"/>
      <c r="Z131" s="52"/>
      <c r="AA131" s="52"/>
      <c r="AB131" s="52"/>
      <c r="AC131" s="52"/>
      <c r="AD131" s="52"/>
      <c r="AE131" s="52"/>
      <c r="AF131" s="52"/>
      <c r="AG131" s="52" t="s">
        <v>2210</v>
      </c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67">
        <v>120</v>
      </c>
      <c r="B132" s="68" t="s">
        <v>2447</v>
      </c>
      <c r="C132" s="69" t="s">
        <v>2448</v>
      </c>
      <c r="D132" s="63" t="s">
        <v>425</v>
      </c>
      <c r="E132" s="64">
        <v>2</v>
      </c>
      <c r="F132" s="65"/>
      <c r="G132" s="66">
        <f t="shared" si="28"/>
        <v>0</v>
      </c>
      <c r="H132" s="65"/>
      <c r="I132" s="66">
        <f t="shared" si="29"/>
        <v>0</v>
      </c>
      <c r="J132" s="65"/>
      <c r="K132" s="66">
        <f t="shared" si="30"/>
        <v>0</v>
      </c>
      <c r="L132" s="66">
        <v>21</v>
      </c>
      <c r="M132" s="66">
        <f t="shared" si="31"/>
        <v>0</v>
      </c>
      <c r="N132" s="66">
        <v>3.2000000000000002E-3</v>
      </c>
      <c r="O132" s="66">
        <f t="shared" si="32"/>
        <v>0.01</v>
      </c>
      <c r="P132" s="66">
        <v>0</v>
      </c>
      <c r="Q132" s="66">
        <f t="shared" si="33"/>
        <v>0</v>
      </c>
      <c r="R132" s="66"/>
      <c r="S132" s="66" t="s">
        <v>587</v>
      </c>
      <c r="T132" s="70" t="s">
        <v>330</v>
      </c>
      <c r="U132" s="35">
        <v>0</v>
      </c>
      <c r="V132" s="35">
        <f t="shared" si="34"/>
        <v>0</v>
      </c>
      <c r="W132" s="35"/>
      <c r="X132" s="70"/>
      <c r="Y132" s="52"/>
      <c r="Z132" s="52"/>
      <c r="AA132" s="52"/>
      <c r="AB132" s="52"/>
      <c r="AC132" s="52"/>
      <c r="AD132" s="52"/>
      <c r="AE132" s="52"/>
      <c r="AF132" s="52"/>
      <c r="AG132" s="52" t="s">
        <v>2210</v>
      </c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67">
        <v>121</v>
      </c>
      <c r="B133" s="68" t="s">
        <v>2449</v>
      </c>
      <c r="C133" s="69" t="s">
        <v>2450</v>
      </c>
      <c r="D133" s="63" t="s">
        <v>425</v>
      </c>
      <c r="E133" s="64">
        <v>2</v>
      </c>
      <c r="F133" s="65"/>
      <c r="G133" s="66">
        <f t="shared" si="28"/>
        <v>0</v>
      </c>
      <c r="H133" s="65"/>
      <c r="I133" s="66">
        <f t="shared" si="29"/>
        <v>0</v>
      </c>
      <c r="J133" s="65"/>
      <c r="K133" s="66">
        <f t="shared" si="30"/>
        <v>0</v>
      </c>
      <c r="L133" s="66">
        <v>21</v>
      </c>
      <c r="M133" s="66">
        <f t="shared" si="31"/>
        <v>0</v>
      </c>
      <c r="N133" s="66">
        <v>2.9999999999999997E-4</v>
      </c>
      <c r="O133" s="66">
        <f t="shared" si="32"/>
        <v>0</v>
      </c>
      <c r="P133" s="66">
        <v>0</v>
      </c>
      <c r="Q133" s="66">
        <f t="shared" si="33"/>
        <v>0</v>
      </c>
      <c r="R133" s="66"/>
      <c r="S133" s="66" t="s">
        <v>587</v>
      </c>
      <c r="T133" s="70" t="s">
        <v>330</v>
      </c>
      <c r="U133" s="35">
        <v>0</v>
      </c>
      <c r="V133" s="35">
        <f t="shared" si="34"/>
        <v>0</v>
      </c>
      <c r="W133" s="35"/>
      <c r="X133" s="70"/>
      <c r="Y133" s="52"/>
      <c r="Z133" s="52"/>
      <c r="AA133" s="52"/>
      <c r="AB133" s="52"/>
      <c r="AC133" s="52"/>
      <c r="AD133" s="52"/>
      <c r="AE133" s="52"/>
      <c r="AF133" s="52"/>
      <c r="AG133" s="52" t="s">
        <v>2210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ht="22.5" outlineLevel="1" x14ac:dyDescent="0.2">
      <c r="A134" s="67">
        <v>122</v>
      </c>
      <c r="B134" s="68" t="s">
        <v>2451</v>
      </c>
      <c r="C134" s="69" t="s">
        <v>2452</v>
      </c>
      <c r="D134" s="63" t="s">
        <v>425</v>
      </c>
      <c r="E134" s="64">
        <v>1</v>
      </c>
      <c r="F134" s="65"/>
      <c r="G134" s="66">
        <f t="shared" si="28"/>
        <v>0</v>
      </c>
      <c r="H134" s="65"/>
      <c r="I134" s="66">
        <f t="shared" si="29"/>
        <v>0</v>
      </c>
      <c r="J134" s="65"/>
      <c r="K134" s="66">
        <f t="shared" si="30"/>
        <v>0</v>
      </c>
      <c r="L134" s="66">
        <v>21</v>
      </c>
      <c r="M134" s="66">
        <f t="shared" si="31"/>
        <v>0</v>
      </c>
      <c r="N134" s="66">
        <v>3.0000000000000001E-3</v>
      </c>
      <c r="O134" s="66">
        <f t="shared" si="32"/>
        <v>0</v>
      </c>
      <c r="P134" s="66">
        <v>0</v>
      </c>
      <c r="Q134" s="66">
        <f t="shared" si="33"/>
        <v>0</v>
      </c>
      <c r="R134" s="66"/>
      <c r="S134" s="66" t="s">
        <v>587</v>
      </c>
      <c r="T134" s="70" t="s">
        <v>330</v>
      </c>
      <c r="U134" s="35">
        <v>0</v>
      </c>
      <c r="V134" s="35">
        <f t="shared" si="34"/>
        <v>0</v>
      </c>
      <c r="W134" s="35"/>
      <c r="X134" s="70"/>
      <c r="Y134" s="52"/>
      <c r="Z134" s="52"/>
      <c r="AA134" s="52"/>
      <c r="AB134" s="52"/>
      <c r="AC134" s="52"/>
      <c r="AD134" s="52"/>
      <c r="AE134" s="52"/>
      <c r="AF134" s="52"/>
      <c r="AG134" s="52" t="s">
        <v>2210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67">
        <v>123</v>
      </c>
      <c r="B135" s="68" t="s">
        <v>2453</v>
      </c>
      <c r="C135" s="69" t="s">
        <v>2454</v>
      </c>
      <c r="D135" s="63" t="s">
        <v>425</v>
      </c>
      <c r="E135" s="64">
        <v>1</v>
      </c>
      <c r="F135" s="65"/>
      <c r="G135" s="66">
        <f t="shared" ref="G135:G147" si="35">ROUND(E135*F135,2)</f>
        <v>0</v>
      </c>
      <c r="H135" s="65"/>
      <c r="I135" s="66">
        <f t="shared" ref="I135:I147" si="36">ROUND(E135*H135,2)</f>
        <v>0</v>
      </c>
      <c r="J135" s="65"/>
      <c r="K135" s="66">
        <f t="shared" ref="K135:K147" si="37">ROUND(E135*J135,2)</f>
        <v>0</v>
      </c>
      <c r="L135" s="66">
        <v>21</v>
      </c>
      <c r="M135" s="66">
        <f t="shared" ref="M135:M147" si="38">G135*(1+L135/100)</f>
        <v>0</v>
      </c>
      <c r="N135" s="66">
        <v>0.08</v>
      </c>
      <c r="O135" s="66">
        <f t="shared" ref="O135:O147" si="39">ROUND(E135*N135,2)</f>
        <v>0.08</v>
      </c>
      <c r="P135" s="66">
        <v>0</v>
      </c>
      <c r="Q135" s="66">
        <f t="shared" ref="Q135:Q147" si="40">ROUND(E135*P135,2)</f>
        <v>0</v>
      </c>
      <c r="R135" s="66"/>
      <c r="S135" s="66" t="s">
        <v>587</v>
      </c>
      <c r="T135" s="70" t="s">
        <v>330</v>
      </c>
      <c r="U135" s="35">
        <v>0</v>
      </c>
      <c r="V135" s="35">
        <f t="shared" ref="V135:V147" si="41">ROUND(E135*U135,2)</f>
        <v>0</v>
      </c>
      <c r="W135" s="35"/>
      <c r="X135" s="70"/>
      <c r="Y135" s="52"/>
      <c r="Z135" s="52"/>
      <c r="AA135" s="52"/>
      <c r="AB135" s="52"/>
      <c r="AC135" s="52"/>
      <c r="AD135" s="52"/>
      <c r="AE135" s="52"/>
      <c r="AF135" s="52"/>
      <c r="AG135" s="52" t="s">
        <v>2210</v>
      </c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67">
        <v>124</v>
      </c>
      <c r="B136" s="68" t="s">
        <v>2455</v>
      </c>
      <c r="C136" s="69" t="s">
        <v>2456</v>
      </c>
      <c r="D136" s="63" t="s">
        <v>425</v>
      </c>
      <c r="E136" s="64">
        <v>1</v>
      </c>
      <c r="F136" s="65"/>
      <c r="G136" s="66">
        <f t="shared" si="35"/>
        <v>0</v>
      </c>
      <c r="H136" s="65"/>
      <c r="I136" s="66">
        <f t="shared" si="36"/>
        <v>0</v>
      </c>
      <c r="J136" s="65"/>
      <c r="K136" s="66">
        <f t="shared" si="37"/>
        <v>0</v>
      </c>
      <c r="L136" s="66">
        <v>21</v>
      </c>
      <c r="M136" s="66">
        <f t="shared" si="38"/>
        <v>0</v>
      </c>
      <c r="N136" s="66">
        <v>0.01</v>
      </c>
      <c r="O136" s="66">
        <f t="shared" si="39"/>
        <v>0.01</v>
      </c>
      <c r="P136" s="66">
        <v>0</v>
      </c>
      <c r="Q136" s="66">
        <f t="shared" si="40"/>
        <v>0</v>
      </c>
      <c r="R136" s="66"/>
      <c r="S136" s="66" t="s">
        <v>587</v>
      </c>
      <c r="T136" s="70" t="s">
        <v>330</v>
      </c>
      <c r="U136" s="35">
        <v>0</v>
      </c>
      <c r="V136" s="35">
        <f t="shared" si="41"/>
        <v>0</v>
      </c>
      <c r="W136" s="35"/>
      <c r="X136" s="70"/>
      <c r="Y136" s="52"/>
      <c r="Z136" s="52"/>
      <c r="AA136" s="52"/>
      <c r="AB136" s="52"/>
      <c r="AC136" s="52"/>
      <c r="AD136" s="52"/>
      <c r="AE136" s="52"/>
      <c r="AF136" s="52"/>
      <c r="AG136" s="52" t="s">
        <v>2210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67">
        <v>125</v>
      </c>
      <c r="B137" s="68" t="s">
        <v>2457</v>
      </c>
      <c r="C137" s="69" t="s">
        <v>2458</v>
      </c>
      <c r="D137" s="63" t="s">
        <v>425</v>
      </c>
      <c r="E137" s="64">
        <v>1</v>
      </c>
      <c r="F137" s="65"/>
      <c r="G137" s="66">
        <f t="shared" si="35"/>
        <v>0</v>
      </c>
      <c r="H137" s="65"/>
      <c r="I137" s="66">
        <f t="shared" si="36"/>
        <v>0</v>
      </c>
      <c r="J137" s="65"/>
      <c r="K137" s="66">
        <f t="shared" si="37"/>
        <v>0</v>
      </c>
      <c r="L137" s="66">
        <v>21</v>
      </c>
      <c r="M137" s="66">
        <f t="shared" si="38"/>
        <v>0</v>
      </c>
      <c r="N137" s="66">
        <v>6.0800000000000003E-3</v>
      </c>
      <c r="O137" s="66">
        <f t="shared" si="39"/>
        <v>0.01</v>
      </c>
      <c r="P137" s="66">
        <v>0</v>
      </c>
      <c r="Q137" s="66">
        <f t="shared" si="40"/>
        <v>0</v>
      </c>
      <c r="R137" s="66"/>
      <c r="S137" s="66" t="s">
        <v>587</v>
      </c>
      <c r="T137" s="70" t="s">
        <v>330</v>
      </c>
      <c r="U137" s="35">
        <v>0</v>
      </c>
      <c r="V137" s="35">
        <f t="shared" si="41"/>
        <v>0</v>
      </c>
      <c r="W137" s="35"/>
      <c r="X137" s="70"/>
      <c r="Y137" s="52"/>
      <c r="Z137" s="52"/>
      <c r="AA137" s="52"/>
      <c r="AB137" s="52"/>
      <c r="AC137" s="52"/>
      <c r="AD137" s="52"/>
      <c r="AE137" s="52"/>
      <c r="AF137" s="52"/>
      <c r="AG137" s="52" t="s">
        <v>2210</v>
      </c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67">
        <v>126</v>
      </c>
      <c r="B138" s="68" t="s">
        <v>2459</v>
      </c>
      <c r="C138" s="69" t="s">
        <v>2460</v>
      </c>
      <c r="D138" s="63" t="s">
        <v>425</v>
      </c>
      <c r="E138" s="64">
        <v>1</v>
      </c>
      <c r="F138" s="65"/>
      <c r="G138" s="66">
        <f t="shared" si="35"/>
        <v>0</v>
      </c>
      <c r="H138" s="65"/>
      <c r="I138" s="66">
        <f t="shared" si="36"/>
        <v>0</v>
      </c>
      <c r="J138" s="65"/>
      <c r="K138" s="66">
        <f t="shared" si="37"/>
        <v>0</v>
      </c>
      <c r="L138" s="66">
        <v>21</v>
      </c>
      <c r="M138" s="66">
        <f t="shared" si="38"/>
        <v>0</v>
      </c>
      <c r="N138" s="66">
        <v>6.0800000000000003E-3</v>
      </c>
      <c r="O138" s="66">
        <f t="shared" si="39"/>
        <v>0.01</v>
      </c>
      <c r="P138" s="66">
        <v>0</v>
      </c>
      <c r="Q138" s="66">
        <f t="shared" si="40"/>
        <v>0</v>
      </c>
      <c r="R138" s="66"/>
      <c r="S138" s="66" t="s">
        <v>587</v>
      </c>
      <c r="T138" s="70" t="s">
        <v>330</v>
      </c>
      <c r="U138" s="35">
        <v>0</v>
      </c>
      <c r="V138" s="35">
        <f t="shared" si="41"/>
        <v>0</v>
      </c>
      <c r="W138" s="35"/>
      <c r="X138" s="70"/>
      <c r="Y138" s="52"/>
      <c r="Z138" s="52"/>
      <c r="AA138" s="52"/>
      <c r="AB138" s="52"/>
      <c r="AC138" s="52"/>
      <c r="AD138" s="52"/>
      <c r="AE138" s="52"/>
      <c r="AF138" s="52"/>
      <c r="AG138" s="52" t="s">
        <v>2210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67">
        <v>127</v>
      </c>
      <c r="B139" s="68" t="s">
        <v>2461</v>
      </c>
      <c r="C139" s="69" t="s">
        <v>2462</v>
      </c>
      <c r="D139" s="63" t="s">
        <v>425</v>
      </c>
      <c r="E139" s="64">
        <v>2</v>
      </c>
      <c r="F139" s="65"/>
      <c r="G139" s="66">
        <f t="shared" si="35"/>
        <v>0</v>
      </c>
      <c r="H139" s="65"/>
      <c r="I139" s="66">
        <f t="shared" si="36"/>
        <v>0</v>
      </c>
      <c r="J139" s="65"/>
      <c r="K139" s="66">
        <f t="shared" si="37"/>
        <v>0</v>
      </c>
      <c r="L139" s="66">
        <v>21</v>
      </c>
      <c r="M139" s="66">
        <f t="shared" si="38"/>
        <v>0</v>
      </c>
      <c r="N139" s="66">
        <v>6.8000000000000005E-4</v>
      </c>
      <c r="O139" s="66">
        <f t="shared" si="39"/>
        <v>0</v>
      </c>
      <c r="P139" s="66">
        <v>0</v>
      </c>
      <c r="Q139" s="66">
        <f t="shared" si="40"/>
        <v>0</v>
      </c>
      <c r="R139" s="66"/>
      <c r="S139" s="66" t="s">
        <v>587</v>
      </c>
      <c r="T139" s="70" t="s">
        <v>330</v>
      </c>
      <c r="U139" s="35">
        <v>0</v>
      </c>
      <c r="V139" s="35">
        <f t="shared" si="41"/>
        <v>0</v>
      </c>
      <c r="W139" s="35"/>
      <c r="X139" s="70"/>
      <c r="Y139" s="52"/>
      <c r="Z139" s="52"/>
      <c r="AA139" s="52"/>
      <c r="AB139" s="52"/>
      <c r="AC139" s="52"/>
      <c r="AD139" s="52"/>
      <c r="AE139" s="52"/>
      <c r="AF139" s="52"/>
      <c r="AG139" s="52" t="s">
        <v>2210</v>
      </c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67">
        <v>128</v>
      </c>
      <c r="B140" s="68" t="s">
        <v>2463</v>
      </c>
      <c r="C140" s="69" t="s">
        <v>2464</v>
      </c>
      <c r="D140" s="63" t="s">
        <v>425</v>
      </c>
      <c r="E140" s="64">
        <v>2</v>
      </c>
      <c r="F140" s="65"/>
      <c r="G140" s="66">
        <f t="shared" si="35"/>
        <v>0</v>
      </c>
      <c r="H140" s="65"/>
      <c r="I140" s="66">
        <f t="shared" si="36"/>
        <v>0</v>
      </c>
      <c r="J140" s="65"/>
      <c r="K140" s="66">
        <f t="shared" si="37"/>
        <v>0</v>
      </c>
      <c r="L140" s="66">
        <v>21</v>
      </c>
      <c r="M140" s="66">
        <f t="shared" si="38"/>
        <v>0</v>
      </c>
      <c r="N140" s="66">
        <v>0</v>
      </c>
      <c r="O140" s="66">
        <f t="shared" si="39"/>
        <v>0</v>
      </c>
      <c r="P140" s="66">
        <v>0</v>
      </c>
      <c r="Q140" s="66">
        <f t="shared" si="40"/>
        <v>0</v>
      </c>
      <c r="R140" s="66"/>
      <c r="S140" s="66" t="s">
        <v>587</v>
      </c>
      <c r="T140" s="70" t="s">
        <v>330</v>
      </c>
      <c r="U140" s="35">
        <v>0</v>
      </c>
      <c r="V140" s="35">
        <f t="shared" si="41"/>
        <v>0</v>
      </c>
      <c r="W140" s="35"/>
      <c r="X140" s="70"/>
      <c r="Y140" s="52"/>
      <c r="Z140" s="52"/>
      <c r="AA140" s="52"/>
      <c r="AB140" s="52"/>
      <c r="AC140" s="52"/>
      <c r="AD140" s="52"/>
      <c r="AE140" s="52"/>
      <c r="AF140" s="52"/>
      <c r="AG140" s="52" t="s">
        <v>2210</v>
      </c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67">
        <v>129</v>
      </c>
      <c r="B141" s="68" t="s">
        <v>2465</v>
      </c>
      <c r="C141" s="69" t="s">
        <v>2466</v>
      </c>
      <c r="D141" s="63" t="s">
        <v>1275</v>
      </c>
      <c r="E141" s="64">
        <v>10</v>
      </c>
      <c r="F141" s="65"/>
      <c r="G141" s="66">
        <f t="shared" si="35"/>
        <v>0</v>
      </c>
      <c r="H141" s="65"/>
      <c r="I141" s="66">
        <f t="shared" si="36"/>
        <v>0</v>
      </c>
      <c r="J141" s="65"/>
      <c r="K141" s="66">
        <f t="shared" si="37"/>
        <v>0</v>
      </c>
      <c r="L141" s="66">
        <v>21</v>
      </c>
      <c r="M141" s="66">
        <f t="shared" si="38"/>
        <v>0</v>
      </c>
      <c r="N141" s="66">
        <v>1.1299999999999999E-3</v>
      </c>
      <c r="O141" s="66">
        <f t="shared" si="39"/>
        <v>0.01</v>
      </c>
      <c r="P141" s="66">
        <v>0</v>
      </c>
      <c r="Q141" s="66">
        <f t="shared" si="40"/>
        <v>0</v>
      </c>
      <c r="R141" s="66"/>
      <c r="S141" s="66" t="s">
        <v>587</v>
      </c>
      <c r="T141" s="70" t="s">
        <v>330</v>
      </c>
      <c r="U141" s="35">
        <v>0</v>
      </c>
      <c r="V141" s="35">
        <f t="shared" si="41"/>
        <v>0</v>
      </c>
      <c r="W141" s="35"/>
      <c r="X141" s="70"/>
      <c r="Y141" s="52"/>
      <c r="Z141" s="52"/>
      <c r="AA141" s="52"/>
      <c r="AB141" s="52"/>
      <c r="AC141" s="52"/>
      <c r="AD141" s="52"/>
      <c r="AE141" s="52"/>
      <c r="AF141" s="52"/>
      <c r="AG141" s="52" t="s">
        <v>2210</v>
      </c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outlineLevel="1" x14ac:dyDescent="0.2">
      <c r="A142" s="67">
        <v>130</v>
      </c>
      <c r="B142" s="68" t="s">
        <v>2467</v>
      </c>
      <c r="C142" s="69" t="s">
        <v>2468</v>
      </c>
      <c r="D142" s="63" t="s">
        <v>456</v>
      </c>
      <c r="E142" s="64">
        <v>806</v>
      </c>
      <c r="F142" s="65"/>
      <c r="G142" s="66">
        <f t="shared" si="35"/>
        <v>0</v>
      </c>
      <c r="H142" s="65"/>
      <c r="I142" s="66">
        <f t="shared" si="36"/>
        <v>0</v>
      </c>
      <c r="J142" s="65"/>
      <c r="K142" s="66">
        <f t="shared" si="37"/>
        <v>0</v>
      </c>
      <c r="L142" s="66">
        <v>21</v>
      </c>
      <c r="M142" s="66">
        <f t="shared" si="38"/>
        <v>0</v>
      </c>
      <c r="N142" s="66">
        <v>5.0000000000000001E-3</v>
      </c>
      <c r="O142" s="66">
        <f t="shared" si="39"/>
        <v>4.03</v>
      </c>
      <c r="P142" s="66">
        <v>0</v>
      </c>
      <c r="Q142" s="66">
        <f t="shared" si="40"/>
        <v>0</v>
      </c>
      <c r="R142" s="66"/>
      <c r="S142" s="66" t="s">
        <v>587</v>
      </c>
      <c r="T142" s="70" t="s">
        <v>330</v>
      </c>
      <c r="U142" s="35">
        <v>0</v>
      </c>
      <c r="V142" s="35">
        <f t="shared" si="41"/>
        <v>0</v>
      </c>
      <c r="W142" s="35"/>
      <c r="X142" s="70"/>
      <c r="Y142" s="52"/>
      <c r="Z142" s="52"/>
      <c r="AA142" s="52"/>
      <c r="AB142" s="52"/>
      <c r="AC142" s="52"/>
      <c r="AD142" s="52"/>
      <c r="AE142" s="52"/>
      <c r="AF142" s="52"/>
      <c r="AG142" s="52" t="s">
        <v>2210</v>
      </c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67">
        <v>131</v>
      </c>
      <c r="B143" s="68" t="s">
        <v>2469</v>
      </c>
      <c r="C143" s="69" t="s">
        <v>2470</v>
      </c>
      <c r="D143" s="63" t="s">
        <v>456</v>
      </c>
      <c r="E143" s="64">
        <v>1338</v>
      </c>
      <c r="F143" s="65"/>
      <c r="G143" s="66">
        <f t="shared" si="35"/>
        <v>0</v>
      </c>
      <c r="H143" s="65"/>
      <c r="I143" s="66">
        <f t="shared" si="36"/>
        <v>0</v>
      </c>
      <c r="J143" s="65"/>
      <c r="K143" s="66">
        <f t="shared" si="37"/>
        <v>0</v>
      </c>
      <c r="L143" s="66">
        <v>21</v>
      </c>
      <c r="M143" s="66">
        <f t="shared" si="38"/>
        <v>0</v>
      </c>
      <c r="N143" s="66">
        <v>1.0000000000000001E-5</v>
      </c>
      <c r="O143" s="66">
        <f t="shared" si="39"/>
        <v>0.01</v>
      </c>
      <c r="P143" s="66">
        <v>0</v>
      </c>
      <c r="Q143" s="66">
        <f t="shared" si="40"/>
        <v>0</v>
      </c>
      <c r="R143" s="66"/>
      <c r="S143" s="66" t="s">
        <v>587</v>
      </c>
      <c r="T143" s="70" t="s">
        <v>330</v>
      </c>
      <c r="U143" s="35">
        <v>0</v>
      </c>
      <c r="V143" s="35">
        <f t="shared" si="41"/>
        <v>0</v>
      </c>
      <c r="W143" s="35"/>
      <c r="X143" s="70"/>
      <c r="Y143" s="52"/>
      <c r="Z143" s="52"/>
      <c r="AA143" s="52"/>
      <c r="AB143" s="52"/>
      <c r="AC143" s="52"/>
      <c r="AD143" s="52"/>
      <c r="AE143" s="52"/>
      <c r="AF143" s="52"/>
      <c r="AG143" s="52" t="s">
        <v>2210</v>
      </c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67">
        <v>132</v>
      </c>
      <c r="B144" s="68" t="s">
        <v>2471</v>
      </c>
      <c r="C144" s="69" t="s">
        <v>2472</v>
      </c>
      <c r="D144" s="63" t="s">
        <v>456</v>
      </c>
      <c r="E144" s="64">
        <v>1338</v>
      </c>
      <c r="F144" s="65"/>
      <c r="G144" s="66">
        <f t="shared" si="35"/>
        <v>0</v>
      </c>
      <c r="H144" s="65"/>
      <c r="I144" s="66">
        <f t="shared" si="36"/>
        <v>0</v>
      </c>
      <c r="J144" s="65"/>
      <c r="K144" s="66">
        <f t="shared" si="37"/>
        <v>0</v>
      </c>
      <c r="L144" s="66">
        <v>21</v>
      </c>
      <c r="M144" s="66">
        <f t="shared" si="38"/>
        <v>0</v>
      </c>
      <c r="N144" s="66">
        <v>3.4000000000000002E-4</v>
      </c>
      <c r="O144" s="66">
        <f t="shared" si="39"/>
        <v>0.45</v>
      </c>
      <c r="P144" s="66">
        <v>0</v>
      </c>
      <c r="Q144" s="66">
        <f t="shared" si="40"/>
        <v>0</v>
      </c>
      <c r="R144" s="66"/>
      <c r="S144" s="66" t="s">
        <v>587</v>
      </c>
      <c r="T144" s="70" t="s">
        <v>330</v>
      </c>
      <c r="U144" s="35">
        <v>0</v>
      </c>
      <c r="V144" s="35">
        <f t="shared" si="41"/>
        <v>0</v>
      </c>
      <c r="W144" s="35"/>
      <c r="X144" s="70"/>
      <c r="Y144" s="52"/>
      <c r="Z144" s="52"/>
      <c r="AA144" s="52"/>
      <c r="AB144" s="52"/>
      <c r="AC144" s="52"/>
      <c r="AD144" s="52"/>
      <c r="AE144" s="52"/>
      <c r="AF144" s="52"/>
      <c r="AG144" s="52" t="s">
        <v>2210</v>
      </c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67">
        <v>133</v>
      </c>
      <c r="B145" s="68" t="s">
        <v>2473</v>
      </c>
      <c r="C145" s="69" t="s">
        <v>2314</v>
      </c>
      <c r="D145" s="63" t="s">
        <v>2315</v>
      </c>
      <c r="E145" s="64">
        <v>160</v>
      </c>
      <c r="F145" s="65"/>
      <c r="G145" s="66">
        <f t="shared" si="35"/>
        <v>0</v>
      </c>
      <c r="H145" s="65"/>
      <c r="I145" s="66">
        <f t="shared" si="36"/>
        <v>0</v>
      </c>
      <c r="J145" s="65"/>
      <c r="K145" s="66">
        <f t="shared" si="37"/>
        <v>0</v>
      </c>
      <c r="L145" s="66">
        <v>21</v>
      </c>
      <c r="M145" s="66">
        <f t="shared" si="38"/>
        <v>0</v>
      </c>
      <c r="N145" s="66">
        <v>0</v>
      </c>
      <c r="O145" s="66">
        <f t="shared" si="39"/>
        <v>0</v>
      </c>
      <c r="P145" s="66">
        <v>0</v>
      </c>
      <c r="Q145" s="66">
        <f t="shared" si="40"/>
        <v>0</v>
      </c>
      <c r="R145" s="66"/>
      <c r="S145" s="66" t="s">
        <v>587</v>
      </c>
      <c r="T145" s="70" t="s">
        <v>330</v>
      </c>
      <c r="U145" s="35">
        <v>0</v>
      </c>
      <c r="V145" s="35">
        <f t="shared" si="41"/>
        <v>0</v>
      </c>
      <c r="W145" s="35"/>
      <c r="X145" s="70"/>
      <c r="Y145" s="52"/>
      <c r="Z145" s="52"/>
      <c r="AA145" s="52"/>
      <c r="AB145" s="52"/>
      <c r="AC145" s="52"/>
      <c r="AD145" s="52"/>
      <c r="AE145" s="52"/>
      <c r="AF145" s="52"/>
      <c r="AG145" s="52" t="s">
        <v>2210</v>
      </c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72">
        <v>134</v>
      </c>
      <c r="B146" s="73" t="s">
        <v>2474</v>
      </c>
      <c r="C146" s="74" t="s">
        <v>2475</v>
      </c>
      <c r="D146" s="27" t="s">
        <v>1275</v>
      </c>
      <c r="E146" s="28">
        <v>4</v>
      </c>
      <c r="F146" s="29"/>
      <c r="G146" s="30">
        <f t="shared" si="35"/>
        <v>0</v>
      </c>
      <c r="H146" s="29"/>
      <c r="I146" s="30">
        <f t="shared" si="36"/>
        <v>0</v>
      </c>
      <c r="J146" s="29"/>
      <c r="K146" s="30">
        <f t="shared" si="37"/>
        <v>0</v>
      </c>
      <c r="L146" s="30">
        <v>21</v>
      </c>
      <c r="M146" s="30">
        <f t="shared" si="38"/>
        <v>0</v>
      </c>
      <c r="N146" s="30">
        <v>0</v>
      </c>
      <c r="O146" s="30">
        <f t="shared" si="39"/>
        <v>0</v>
      </c>
      <c r="P146" s="30">
        <v>0</v>
      </c>
      <c r="Q146" s="30">
        <f t="shared" si="40"/>
        <v>0</v>
      </c>
      <c r="R146" s="30"/>
      <c r="S146" s="30" t="s">
        <v>587</v>
      </c>
      <c r="T146" s="49" t="s">
        <v>330</v>
      </c>
      <c r="U146" s="35">
        <v>0</v>
      </c>
      <c r="V146" s="35">
        <f t="shared" si="41"/>
        <v>0</v>
      </c>
      <c r="W146" s="35"/>
      <c r="X146" s="49"/>
      <c r="Y146" s="52"/>
      <c r="Z146" s="52"/>
      <c r="AA146" s="52"/>
      <c r="AB146" s="52"/>
      <c r="AC146" s="52"/>
      <c r="AD146" s="52"/>
      <c r="AE146" s="52"/>
      <c r="AF146" s="52"/>
      <c r="AG146" s="52" t="s">
        <v>2210</v>
      </c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outlineLevel="1" x14ac:dyDescent="0.2">
      <c r="A147" s="31">
        <v>135</v>
      </c>
      <c r="B147" s="32" t="s">
        <v>2476</v>
      </c>
      <c r="C147" s="80" t="s">
        <v>2477</v>
      </c>
      <c r="D147" s="81" t="s">
        <v>25</v>
      </c>
      <c r="E147" s="82"/>
      <c r="F147" s="83"/>
      <c r="G147" s="35">
        <f t="shared" si="35"/>
        <v>0</v>
      </c>
      <c r="H147" s="83"/>
      <c r="I147" s="35">
        <f t="shared" si="36"/>
        <v>0</v>
      </c>
      <c r="J147" s="83"/>
      <c r="K147" s="35">
        <f t="shared" si="37"/>
        <v>0</v>
      </c>
      <c r="L147" s="35">
        <v>21</v>
      </c>
      <c r="M147" s="35">
        <f t="shared" si="38"/>
        <v>0</v>
      </c>
      <c r="N147" s="35">
        <v>0</v>
      </c>
      <c r="O147" s="35">
        <f t="shared" si="39"/>
        <v>0</v>
      </c>
      <c r="P147" s="35">
        <v>0</v>
      </c>
      <c r="Q147" s="35">
        <f t="shared" si="40"/>
        <v>0</v>
      </c>
      <c r="R147" s="35" t="s">
        <v>2300</v>
      </c>
      <c r="S147" s="35" t="s">
        <v>329</v>
      </c>
      <c r="T147" s="35" t="s">
        <v>330</v>
      </c>
      <c r="U147" s="35">
        <v>0</v>
      </c>
      <c r="V147" s="35">
        <f t="shared" si="41"/>
        <v>0</v>
      </c>
      <c r="W147" s="35"/>
      <c r="X147" s="35"/>
      <c r="Y147" s="52"/>
      <c r="Z147" s="52"/>
      <c r="AA147" s="52"/>
      <c r="AB147" s="52"/>
      <c r="AC147" s="52"/>
      <c r="AD147" s="52"/>
      <c r="AE147" s="52"/>
      <c r="AF147" s="52"/>
      <c r="AG147" s="52" t="s">
        <v>922</v>
      </c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31"/>
      <c r="B148" s="32"/>
      <c r="C148" s="290" t="s">
        <v>1594</v>
      </c>
      <c r="D148" s="291"/>
      <c r="E148" s="291"/>
      <c r="F148" s="291"/>
      <c r="G148" s="291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52"/>
      <c r="Z148" s="52"/>
      <c r="AA148" s="52"/>
      <c r="AB148" s="52"/>
      <c r="AC148" s="52"/>
      <c r="AD148" s="52"/>
      <c r="AE148" s="52"/>
      <c r="AF148" s="52"/>
      <c r="AG148" s="52" t="s">
        <v>356</v>
      </c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x14ac:dyDescent="0.2">
      <c r="A149" s="18" t="s">
        <v>324</v>
      </c>
      <c r="B149" s="19" t="s">
        <v>151</v>
      </c>
      <c r="C149" s="20" t="s">
        <v>152</v>
      </c>
      <c r="D149" s="21"/>
      <c r="E149" s="22"/>
      <c r="F149" s="23"/>
      <c r="G149" s="23">
        <f>SUMIF(AG150:AG190,"&lt;&gt;NOR",G150:G190)</f>
        <v>0</v>
      </c>
      <c r="H149" s="23"/>
      <c r="I149" s="23">
        <f>SUM(I150:I190)</f>
        <v>0</v>
      </c>
      <c r="J149" s="23"/>
      <c r="K149" s="23">
        <f>SUM(K150:K190)</f>
        <v>0</v>
      </c>
      <c r="L149" s="23"/>
      <c r="M149" s="23">
        <f>SUM(M150:M190)</f>
        <v>0</v>
      </c>
      <c r="N149" s="23"/>
      <c r="O149" s="23">
        <f>SUM(O150:O190)</f>
        <v>1.1200000000000003</v>
      </c>
      <c r="P149" s="23"/>
      <c r="Q149" s="23">
        <f>SUM(Q150:Q190)</f>
        <v>0</v>
      </c>
      <c r="R149" s="23"/>
      <c r="S149" s="23"/>
      <c r="T149" s="46"/>
      <c r="U149" s="47"/>
      <c r="V149" s="47">
        <f>SUM(V150:V190)</f>
        <v>0</v>
      </c>
      <c r="W149" s="47"/>
      <c r="X149" s="46"/>
      <c r="AG149" t="s">
        <v>325</v>
      </c>
    </row>
    <row r="150" spans="1:60" ht="22.5" outlineLevel="1" x14ac:dyDescent="0.2">
      <c r="A150" s="60">
        <v>136</v>
      </c>
      <c r="B150" s="61" t="s">
        <v>2478</v>
      </c>
      <c r="C150" s="62" t="s">
        <v>2479</v>
      </c>
      <c r="D150" s="63" t="s">
        <v>1275</v>
      </c>
      <c r="E150" s="64">
        <v>10</v>
      </c>
      <c r="F150" s="65"/>
      <c r="G150" s="66">
        <f t="shared" ref="G150:G189" si="42">ROUND(E150*F150,2)</f>
        <v>0</v>
      </c>
      <c r="H150" s="65"/>
      <c r="I150" s="66">
        <f t="shared" ref="I150:I189" si="43">ROUND(E150*H150,2)</f>
        <v>0</v>
      </c>
      <c r="J150" s="65"/>
      <c r="K150" s="66">
        <f t="shared" ref="K150:K189" si="44">ROUND(E150*J150,2)</f>
        <v>0</v>
      </c>
      <c r="L150" s="66">
        <v>21</v>
      </c>
      <c r="M150" s="66">
        <f t="shared" ref="M150:M189" si="45">G150*(1+L150/100)</f>
        <v>0</v>
      </c>
      <c r="N150" s="66">
        <v>1.7590000000000001E-2</v>
      </c>
      <c r="O150" s="66">
        <f t="shared" ref="O150:O189" si="46">ROUND(E150*N150,2)</f>
        <v>0.18</v>
      </c>
      <c r="P150" s="66">
        <v>0</v>
      </c>
      <c r="Q150" s="66">
        <f t="shared" ref="Q150:Q189" si="47">ROUND(E150*P150,2)</f>
        <v>0</v>
      </c>
      <c r="R150" s="66"/>
      <c r="S150" s="66" t="s">
        <v>587</v>
      </c>
      <c r="T150" s="70" t="s">
        <v>330</v>
      </c>
      <c r="U150" s="35">
        <v>0</v>
      </c>
      <c r="V150" s="35">
        <f t="shared" ref="V150:V189" si="48">ROUND(E150*U150,2)</f>
        <v>0</v>
      </c>
      <c r="W150" s="35"/>
      <c r="X150" s="79"/>
      <c r="Y150" s="52"/>
      <c r="Z150" s="52"/>
      <c r="AA150" s="52"/>
      <c r="AB150" s="52"/>
      <c r="AC150" s="52"/>
      <c r="AD150" s="52"/>
      <c r="AE150" s="52"/>
      <c r="AF150" s="52"/>
      <c r="AG150" s="52" t="s">
        <v>2210</v>
      </c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ht="22.5" outlineLevel="1" x14ac:dyDescent="0.2">
      <c r="A151" s="60">
        <v>137</v>
      </c>
      <c r="B151" s="61" t="s">
        <v>2480</v>
      </c>
      <c r="C151" s="62" t="s">
        <v>2481</v>
      </c>
      <c r="D151" s="63" t="s">
        <v>1275</v>
      </c>
      <c r="E151" s="64">
        <v>2</v>
      </c>
      <c r="F151" s="65"/>
      <c r="G151" s="66">
        <f t="shared" si="42"/>
        <v>0</v>
      </c>
      <c r="H151" s="65"/>
      <c r="I151" s="66">
        <f t="shared" si="43"/>
        <v>0</v>
      </c>
      <c r="J151" s="65"/>
      <c r="K151" s="66">
        <f t="shared" si="44"/>
        <v>0</v>
      </c>
      <c r="L151" s="66">
        <v>21</v>
      </c>
      <c r="M151" s="66">
        <f t="shared" si="45"/>
        <v>0</v>
      </c>
      <c r="N151" s="66">
        <v>1.7590000000000001E-2</v>
      </c>
      <c r="O151" s="66">
        <f t="shared" si="46"/>
        <v>0.04</v>
      </c>
      <c r="P151" s="66">
        <v>0</v>
      </c>
      <c r="Q151" s="66">
        <f t="shared" si="47"/>
        <v>0</v>
      </c>
      <c r="R151" s="66"/>
      <c r="S151" s="66" t="s">
        <v>587</v>
      </c>
      <c r="T151" s="70" t="s">
        <v>330</v>
      </c>
      <c r="U151" s="35">
        <v>0</v>
      </c>
      <c r="V151" s="35">
        <f t="shared" si="48"/>
        <v>0</v>
      </c>
      <c r="W151" s="35"/>
      <c r="X151" s="79"/>
      <c r="Y151" s="52"/>
      <c r="Z151" s="52"/>
      <c r="AA151" s="52"/>
      <c r="AB151" s="52"/>
      <c r="AC151" s="52"/>
      <c r="AD151" s="52"/>
      <c r="AE151" s="52"/>
      <c r="AF151" s="52"/>
      <c r="AG151" s="52" t="s">
        <v>2210</v>
      </c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67">
        <v>138</v>
      </c>
      <c r="B152" s="68" t="s">
        <v>2482</v>
      </c>
      <c r="C152" s="69" t="s">
        <v>2483</v>
      </c>
      <c r="D152" s="63" t="s">
        <v>1275</v>
      </c>
      <c r="E152" s="64">
        <v>12</v>
      </c>
      <c r="F152" s="65"/>
      <c r="G152" s="66">
        <f t="shared" si="42"/>
        <v>0</v>
      </c>
      <c r="H152" s="65"/>
      <c r="I152" s="66">
        <f t="shared" si="43"/>
        <v>0</v>
      </c>
      <c r="J152" s="65"/>
      <c r="K152" s="66">
        <f t="shared" si="44"/>
        <v>0</v>
      </c>
      <c r="L152" s="66">
        <v>21</v>
      </c>
      <c r="M152" s="66">
        <f t="shared" si="45"/>
        <v>0</v>
      </c>
      <c r="N152" s="66">
        <v>8.8999999999999995E-4</v>
      </c>
      <c r="O152" s="66">
        <f t="shared" si="46"/>
        <v>0.01</v>
      </c>
      <c r="P152" s="66">
        <v>0</v>
      </c>
      <c r="Q152" s="66">
        <f t="shared" si="47"/>
        <v>0</v>
      </c>
      <c r="R152" s="66"/>
      <c r="S152" s="66" t="s">
        <v>587</v>
      </c>
      <c r="T152" s="70" t="s">
        <v>330</v>
      </c>
      <c r="U152" s="35">
        <v>0</v>
      </c>
      <c r="V152" s="35">
        <f t="shared" si="48"/>
        <v>0</v>
      </c>
      <c r="W152" s="35"/>
      <c r="X152" s="70"/>
      <c r="Y152" s="52"/>
      <c r="Z152" s="52"/>
      <c r="AA152" s="52"/>
      <c r="AB152" s="52"/>
      <c r="AC152" s="52"/>
      <c r="AD152" s="52"/>
      <c r="AE152" s="52"/>
      <c r="AF152" s="52"/>
      <c r="AG152" s="52" t="s">
        <v>2210</v>
      </c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outlineLevel="1" x14ac:dyDescent="0.2">
      <c r="A153" s="60">
        <v>139</v>
      </c>
      <c r="B153" s="61" t="s">
        <v>2484</v>
      </c>
      <c r="C153" s="62" t="s">
        <v>2485</v>
      </c>
      <c r="D153" s="63" t="s">
        <v>1275</v>
      </c>
      <c r="E153" s="64">
        <v>19</v>
      </c>
      <c r="F153" s="65"/>
      <c r="G153" s="66">
        <f t="shared" si="42"/>
        <v>0</v>
      </c>
      <c r="H153" s="65"/>
      <c r="I153" s="66">
        <f t="shared" si="43"/>
        <v>0</v>
      </c>
      <c r="J153" s="65"/>
      <c r="K153" s="66">
        <f t="shared" si="44"/>
        <v>0</v>
      </c>
      <c r="L153" s="66">
        <v>21</v>
      </c>
      <c r="M153" s="66">
        <f t="shared" si="45"/>
        <v>0</v>
      </c>
      <c r="N153" s="66">
        <v>1.882E-2</v>
      </c>
      <c r="O153" s="66">
        <f t="shared" si="46"/>
        <v>0.36</v>
      </c>
      <c r="P153" s="66">
        <v>0</v>
      </c>
      <c r="Q153" s="66">
        <f t="shared" si="47"/>
        <v>0</v>
      </c>
      <c r="R153" s="66"/>
      <c r="S153" s="66" t="s">
        <v>587</v>
      </c>
      <c r="T153" s="70" t="s">
        <v>330</v>
      </c>
      <c r="U153" s="35">
        <v>0</v>
      </c>
      <c r="V153" s="35">
        <f t="shared" si="48"/>
        <v>0</v>
      </c>
      <c r="W153" s="35"/>
      <c r="X153" s="79"/>
      <c r="Y153" s="52"/>
      <c r="Z153" s="52"/>
      <c r="AA153" s="52"/>
      <c r="AB153" s="52"/>
      <c r="AC153" s="52"/>
      <c r="AD153" s="52"/>
      <c r="AE153" s="52"/>
      <c r="AF153" s="52"/>
      <c r="AG153" s="52" t="s">
        <v>2210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60">
        <v>140</v>
      </c>
      <c r="B154" s="61" t="s">
        <v>2486</v>
      </c>
      <c r="C154" s="62" t="s">
        <v>2487</v>
      </c>
      <c r="D154" s="63" t="s">
        <v>1275</v>
      </c>
      <c r="E154" s="64">
        <v>2</v>
      </c>
      <c r="F154" s="65"/>
      <c r="G154" s="66">
        <f t="shared" si="42"/>
        <v>0</v>
      </c>
      <c r="H154" s="65"/>
      <c r="I154" s="66">
        <f t="shared" si="43"/>
        <v>0</v>
      </c>
      <c r="J154" s="65"/>
      <c r="K154" s="66">
        <f t="shared" si="44"/>
        <v>0</v>
      </c>
      <c r="L154" s="66">
        <v>21</v>
      </c>
      <c r="M154" s="66">
        <f t="shared" si="45"/>
        <v>0</v>
      </c>
      <c r="N154" s="66">
        <v>1.882E-2</v>
      </c>
      <c r="O154" s="66">
        <f t="shared" si="46"/>
        <v>0.04</v>
      </c>
      <c r="P154" s="66">
        <v>0</v>
      </c>
      <c r="Q154" s="66">
        <f t="shared" si="47"/>
        <v>0</v>
      </c>
      <c r="R154" s="66"/>
      <c r="S154" s="66" t="s">
        <v>587</v>
      </c>
      <c r="T154" s="70" t="s">
        <v>330</v>
      </c>
      <c r="U154" s="35">
        <v>0</v>
      </c>
      <c r="V154" s="35">
        <f t="shared" si="48"/>
        <v>0</v>
      </c>
      <c r="W154" s="35"/>
      <c r="X154" s="79"/>
      <c r="Y154" s="52"/>
      <c r="Z154" s="52"/>
      <c r="AA154" s="52"/>
      <c r="AB154" s="52"/>
      <c r="AC154" s="52"/>
      <c r="AD154" s="52"/>
      <c r="AE154" s="52"/>
      <c r="AF154" s="52"/>
      <c r="AG154" s="52" t="s">
        <v>2210</v>
      </c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67">
        <v>141</v>
      </c>
      <c r="B155" s="68" t="s">
        <v>2488</v>
      </c>
      <c r="C155" s="69" t="s">
        <v>2489</v>
      </c>
      <c r="D155" s="63" t="s">
        <v>1275</v>
      </c>
      <c r="E155" s="64">
        <v>21</v>
      </c>
      <c r="F155" s="65"/>
      <c r="G155" s="66">
        <f t="shared" si="42"/>
        <v>0</v>
      </c>
      <c r="H155" s="65"/>
      <c r="I155" s="66">
        <f t="shared" si="43"/>
        <v>0</v>
      </c>
      <c r="J155" s="65"/>
      <c r="K155" s="66">
        <f t="shared" si="44"/>
        <v>0</v>
      </c>
      <c r="L155" s="66">
        <v>21</v>
      </c>
      <c r="M155" s="66">
        <f t="shared" si="45"/>
        <v>0</v>
      </c>
      <c r="N155" s="66">
        <v>1.41E-3</v>
      </c>
      <c r="O155" s="66">
        <f t="shared" si="46"/>
        <v>0.03</v>
      </c>
      <c r="P155" s="66">
        <v>0</v>
      </c>
      <c r="Q155" s="66">
        <f t="shared" si="47"/>
        <v>0</v>
      </c>
      <c r="R155" s="66"/>
      <c r="S155" s="66" t="s">
        <v>587</v>
      </c>
      <c r="T155" s="70" t="s">
        <v>330</v>
      </c>
      <c r="U155" s="35">
        <v>0</v>
      </c>
      <c r="V155" s="35">
        <f t="shared" si="48"/>
        <v>0</v>
      </c>
      <c r="W155" s="35"/>
      <c r="X155" s="70"/>
      <c r="Y155" s="52"/>
      <c r="Z155" s="52"/>
      <c r="AA155" s="52"/>
      <c r="AB155" s="52"/>
      <c r="AC155" s="52"/>
      <c r="AD155" s="52"/>
      <c r="AE155" s="52"/>
      <c r="AF155" s="52"/>
      <c r="AG155" s="52" t="s">
        <v>2210</v>
      </c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outlineLevel="1" x14ac:dyDescent="0.2">
      <c r="A156" s="60">
        <v>142</v>
      </c>
      <c r="B156" s="61" t="s">
        <v>2490</v>
      </c>
      <c r="C156" s="62" t="s">
        <v>2491</v>
      </c>
      <c r="D156" s="63" t="s">
        <v>1275</v>
      </c>
      <c r="E156" s="64">
        <v>11</v>
      </c>
      <c r="F156" s="65"/>
      <c r="G156" s="66">
        <f t="shared" si="42"/>
        <v>0</v>
      </c>
      <c r="H156" s="65"/>
      <c r="I156" s="66">
        <f t="shared" si="43"/>
        <v>0</v>
      </c>
      <c r="J156" s="65"/>
      <c r="K156" s="66">
        <f t="shared" si="44"/>
        <v>0</v>
      </c>
      <c r="L156" s="66">
        <v>21</v>
      </c>
      <c r="M156" s="66">
        <f t="shared" si="45"/>
        <v>0</v>
      </c>
      <c r="N156" s="66">
        <v>1.316E-2</v>
      </c>
      <c r="O156" s="66">
        <f t="shared" si="46"/>
        <v>0.14000000000000001</v>
      </c>
      <c r="P156" s="66">
        <v>0</v>
      </c>
      <c r="Q156" s="66">
        <f t="shared" si="47"/>
        <v>0</v>
      </c>
      <c r="R156" s="66"/>
      <c r="S156" s="66" t="s">
        <v>587</v>
      </c>
      <c r="T156" s="70" t="s">
        <v>330</v>
      </c>
      <c r="U156" s="35">
        <v>0</v>
      </c>
      <c r="V156" s="35">
        <f t="shared" si="48"/>
        <v>0</v>
      </c>
      <c r="W156" s="35"/>
      <c r="X156" s="79"/>
      <c r="Y156" s="52"/>
      <c r="Z156" s="52"/>
      <c r="AA156" s="52"/>
      <c r="AB156" s="52"/>
      <c r="AC156" s="52"/>
      <c r="AD156" s="52"/>
      <c r="AE156" s="52"/>
      <c r="AF156" s="52"/>
      <c r="AG156" s="52" t="s">
        <v>2210</v>
      </c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60">
        <v>143</v>
      </c>
      <c r="B157" s="61" t="s">
        <v>2492</v>
      </c>
      <c r="C157" s="62" t="s">
        <v>2493</v>
      </c>
      <c r="D157" s="63" t="s">
        <v>1275</v>
      </c>
      <c r="E157" s="64">
        <v>3</v>
      </c>
      <c r="F157" s="65"/>
      <c r="G157" s="66">
        <f t="shared" si="42"/>
        <v>0</v>
      </c>
      <c r="H157" s="65"/>
      <c r="I157" s="66">
        <f t="shared" si="43"/>
        <v>0</v>
      </c>
      <c r="J157" s="65"/>
      <c r="K157" s="66">
        <f t="shared" si="44"/>
        <v>0</v>
      </c>
      <c r="L157" s="66">
        <v>21</v>
      </c>
      <c r="M157" s="66">
        <f t="shared" si="45"/>
        <v>0</v>
      </c>
      <c r="N157" s="66">
        <v>1.316E-2</v>
      </c>
      <c r="O157" s="66">
        <f t="shared" si="46"/>
        <v>0.04</v>
      </c>
      <c r="P157" s="66">
        <v>0</v>
      </c>
      <c r="Q157" s="66">
        <f t="shared" si="47"/>
        <v>0</v>
      </c>
      <c r="R157" s="66"/>
      <c r="S157" s="66" t="s">
        <v>587</v>
      </c>
      <c r="T157" s="70" t="s">
        <v>330</v>
      </c>
      <c r="U157" s="35">
        <v>0</v>
      </c>
      <c r="V157" s="35">
        <f t="shared" si="48"/>
        <v>0</v>
      </c>
      <c r="W157" s="35"/>
      <c r="X157" s="79"/>
      <c r="Y157" s="52"/>
      <c r="Z157" s="52"/>
      <c r="AA157" s="52"/>
      <c r="AB157" s="52"/>
      <c r="AC157" s="52"/>
      <c r="AD157" s="52"/>
      <c r="AE157" s="52"/>
      <c r="AF157" s="52"/>
      <c r="AG157" s="52" t="s">
        <v>2210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60">
        <v>144</v>
      </c>
      <c r="B158" s="61" t="s">
        <v>2492</v>
      </c>
      <c r="C158" s="62" t="s">
        <v>2494</v>
      </c>
      <c r="D158" s="63" t="s">
        <v>1275</v>
      </c>
      <c r="E158" s="64">
        <v>5</v>
      </c>
      <c r="F158" s="65"/>
      <c r="G158" s="66">
        <f t="shared" si="42"/>
        <v>0</v>
      </c>
      <c r="H158" s="65"/>
      <c r="I158" s="66">
        <f t="shared" si="43"/>
        <v>0</v>
      </c>
      <c r="J158" s="65"/>
      <c r="K158" s="66">
        <f t="shared" si="44"/>
        <v>0</v>
      </c>
      <c r="L158" s="66">
        <v>21</v>
      </c>
      <c r="M158" s="66">
        <f t="shared" si="45"/>
        <v>0</v>
      </c>
      <c r="N158" s="66">
        <v>1.1000000000000001E-3</v>
      </c>
      <c r="O158" s="66">
        <f t="shared" si="46"/>
        <v>0.01</v>
      </c>
      <c r="P158" s="66">
        <v>0</v>
      </c>
      <c r="Q158" s="66">
        <f t="shared" si="47"/>
        <v>0</v>
      </c>
      <c r="R158" s="66"/>
      <c r="S158" s="66" t="s">
        <v>587</v>
      </c>
      <c r="T158" s="70" t="s">
        <v>330</v>
      </c>
      <c r="U158" s="35">
        <v>0</v>
      </c>
      <c r="V158" s="35">
        <f t="shared" si="48"/>
        <v>0</v>
      </c>
      <c r="W158" s="35"/>
      <c r="X158" s="79"/>
      <c r="Y158" s="52"/>
      <c r="Z158" s="52"/>
      <c r="AA158" s="52"/>
      <c r="AB158" s="52"/>
      <c r="AC158" s="52"/>
      <c r="AD158" s="52"/>
      <c r="AE158" s="52"/>
      <c r="AF158" s="52"/>
      <c r="AG158" s="52" t="s">
        <v>2284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67">
        <v>145</v>
      </c>
      <c r="B159" s="68" t="s">
        <v>2495</v>
      </c>
      <c r="C159" s="69" t="s">
        <v>2496</v>
      </c>
      <c r="D159" s="63" t="s">
        <v>1275</v>
      </c>
      <c r="E159" s="64">
        <v>14</v>
      </c>
      <c r="F159" s="65"/>
      <c r="G159" s="66">
        <f t="shared" si="42"/>
        <v>0</v>
      </c>
      <c r="H159" s="65"/>
      <c r="I159" s="66">
        <f t="shared" si="43"/>
        <v>0</v>
      </c>
      <c r="J159" s="65"/>
      <c r="K159" s="66">
        <f t="shared" si="44"/>
        <v>0</v>
      </c>
      <c r="L159" s="66">
        <v>21</v>
      </c>
      <c r="M159" s="66">
        <f t="shared" si="45"/>
        <v>0</v>
      </c>
      <c r="N159" s="66">
        <v>3.7499999999999999E-3</v>
      </c>
      <c r="O159" s="66">
        <f t="shared" si="46"/>
        <v>0.05</v>
      </c>
      <c r="P159" s="66">
        <v>0</v>
      </c>
      <c r="Q159" s="66">
        <f t="shared" si="47"/>
        <v>0</v>
      </c>
      <c r="R159" s="66"/>
      <c r="S159" s="66" t="s">
        <v>587</v>
      </c>
      <c r="T159" s="70" t="s">
        <v>330</v>
      </c>
      <c r="U159" s="35">
        <v>0</v>
      </c>
      <c r="V159" s="35">
        <f t="shared" si="48"/>
        <v>0</v>
      </c>
      <c r="W159" s="35"/>
      <c r="X159" s="70"/>
      <c r="Y159" s="52"/>
      <c r="Z159" s="52"/>
      <c r="AA159" s="52"/>
      <c r="AB159" s="52"/>
      <c r="AC159" s="52"/>
      <c r="AD159" s="52"/>
      <c r="AE159" s="52"/>
      <c r="AF159" s="52"/>
      <c r="AG159" s="52" t="s">
        <v>2210</v>
      </c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60">
        <v>146</v>
      </c>
      <c r="B160" s="61" t="s">
        <v>2497</v>
      </c>
      <c r="C160" s="62" t="s">
        <v>2498</v>
      </c>
      <c r="D160" s="63" t="s">
        <v>1275</v>
      </c>
      <c r="E160" s="64">
        <v>2</v>
      </c>
      <c r="F160" s="65"/>
      <c r="G160" s="66">
        <f t="shared" si="42"/>
        <v>0</v>
      </c>
      <c r="H160" s="65"/>
      <c r="I160" s="66">
        <f t="shared" si="43"/>
        <v>0</v>
      </c>
      <c r="J160" s="65"/>
      <c r="K160" s="66">
        <f t="shared" si="44"/>
        <v>0</v>
      </c>
      <c r="L160" s="66">
        <v>21</v>
      </c>
      <c r="M160" s="66">
        <f t="shared" si="45"/>
        <v>0</v>
      </c>
      <c r="N160" s="66">
        <v>4.2500000000000003E-3</v>
      </c>
      <c r="O160" s="66">
        <f t="shared" si="46"/>
        <v>0.01</v>
      </c>
      <c r="P160" s="66">
        <v>0</v>
      </c>
      <c r="Q160" s="66">
        <f t="shared" si="47"/>
        <v>0</v>
      </c>
      <c r="R160" s="66"/>
      <c r="S160" s="66" t="s">
        <v>587</v>
      </c>
      <c r="T160" s="70" t="s">
        <v>330</v>
      </c>
      <c r="U160" s="35">
        <v>0</v>
      </c>
      <c r="V160" s="35">
        <f t="shared" si="48"/>
        <v>0</v>
      </c>
      <c r="W160" s="35"/>
      <c r="X160" s="79"/>
      <c r="Y160" s="52"/>
      <c r="Z160" s="52"/>
      <c r="AA160" s="52"/>
      <c r="AB160" s="52"/>
      <c r="AC160" s="52"/>
      <c r="AD160" s="52"/>
      <c r="AE160" s="52"/>
      <c r="AF160" s="52"/>
      <c r="AG160" s="52" t="s">
        <v>2210</v>
      </c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67">
        <v>147</v>
      </c>
      <c r="B161" s="68" t="s">
        <v>2499</v>
      </c>
      <c r="C161" s="69" t="s">
        <v>2500</v>
      </c>
      <c r="D161" s="63" t="s">
        <v>425</v>
      </c>
      <c r="E161" s="64">
        <v>2</v>
      </c>
      <c r="F161" s="65"/>
      <c r="G161" s="66">
        <f t="shared" si="42"/>
        <v>0</v>
      </c>
      <c r="H161" s="65"/>
      <c r="I161" s="66">
        <f t="shared" si="43"/>
        <v>0</v>
      </c>
      <c r="J161" s="65"/>
      <c r="K161" s="66">
        <f t="shared" si="44"/>
        <v>0</v>
      </c>
      <c r="L161" s="66">
        <v>21</v>
      </c>
      <c r="M161" s="66">
        <f t="shared" si="45"/>
        <v>0</v>
      </c>
      <c r="N161" s="66">
        <v>3.79E-3</v>
      </c>
      <c r="O161" s="66">
        <f t="shared" si="46"/>
        <v>0.01</v>
      </c>
      <c r="P161" s="66">
        <v>0</v>
      </c>
      <c r="Q161" s="66">
        <f t="shared" si="47"/>
        <v>0</v>
      </c>
      <c r="R161" s="66"/>
      <c r="S161" s="66" t="s">
        <v>587</v>
      </c>
      <c r="T161" s="70" t="s">
        <v>330</v>
      </c>
      <c r="U161" s="35">
        <v>0</v>
      </c>
      <c r="V161" s="35">
        <f t="shared" si="48"/>
        <v>0</v>
      </c>
      <c r="W161" s="35"/>
      <c r="X161" s="70"/>
      <c r="Y161" s="52"/>
      <c r="Z161" s="52"/>
      <c r="AA161" s="52"/>
      <c r="AB161" s="52"/>
      <c r="AC161" s="52"/>
      <c r="AD161" s="52"/>
      <c r="AE161" s="52"/>
      <c r="AF161" s="52"/>
      <c r="AG161" s="52" t="s">
        <v>2210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outlineLevel="1" x14ac:dyDescent="0.2">
      <c r="A162" s="60">
        <v>148</v>
      </c>
      <c r="B162" s="61" t="s">
        <v>2501</v>
      </c>
      <c r="C162" s="62" t="s">
        <v>2502</v>
      </c>
      <c r="D162" s="63" t="s">
        <v>1275</v>
      </c>
      <c r="E162" s="64">
        <v>2</v>
      </c>
      <c r="F162" s="65"/>
      <c r="G162" s="66">
        <f t="shared" si="42"/>
        <v>0</v>
      </c>
      <c r="H162" s="65"/>
      <c r="I162" s="66">
        <f t="shared" si="43"/>
        <v>0</v>
      </c>
      <c r="J162" s="65"/>
      <c r="K162" s="66">
        <f t="shared" si="44"/>
        <v>0</v>
      </c>
      <c r="L162" s="66">
        <v>21</v>
      </c>
      <c r="M162" s="66">
        <f t="shared" si="45"/>
        <v>0</v>
      </c>
      <c r="N162" s="66">
        <v>2.4400000000000002E-2</v>
      </c>
      <c r="O162" s="66">
        <f t="shared" si="46"/>
        <v>0.05</v>
      </c>
      <c r="P162" s="66">
        <v>0</v>
      </c>
      <c r="Q162" s="66">
        <f t="shared" si="47"/>
        <v>0</v>
      </c>
      <c r="R162" s="66"/>
      <c r="S162" s="66" t="s">
        <v>587</v>
      </c>
      <c r="T162" s="70" t="s">
        <v>330</v>
      </c>
      <c r="U162" s="35">
        <v>0</v>
      </c>
      <c r="V162" s="35">
        <f t="shared" si="48"/>
        <v>0</v>
      </c>
      <c r="W162" s="35"/>
      <c r="X162" s="79"/>
      <c r="Y162" s="52"/>
      <c r="Z162" s="52"/>
      <c r="AA162" s="52"/>
      <c r="AB162" s="52"/>
      <c r="AC162" s="52"/>
      <c r="AD162" s="52"/>
      <c r="AE162" s="52"/>
      <c r="AF162" s="52"/>
      <c r="AG162" s="52" t="s">
        <v>2210</v>
      </c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</row>
    <row r="163" spans="1:60" outlineLevel="1" x14ac:dyDescent="0.2">
      <c r="A163" s="60">
        <v>149</v>
      </c>
      <c r="B163" s="61" t="s">
        <v>2503</v>
      </c>
      <c r="C163" s="62" t="s">
        <v>2504</v>
      </c>
      <c r="D163" s="63" t="s">
        <v>1275</v>
      </c>
      <c r="E163" s="64">
        <v>3</v>
      </c>
      <c r="F163" s="65"/>
      <c r="G163" s="66">
        <f t="shared" si="42"/>
        <v>0</v>
      </c>
      <c r="H163" s="65"/>
      <c r="I163" s="66">
        <f t="shared" si="43"/>
        <v>0</v>
      </c>
      <c r="J163" s="65"/>
      <c r="K163" s="66">
        <f t="shared" si="44"/>
        <v>0</v>
      </c>
      <c r="L163" s="66">
        <v>21</v>
      </c>
      <c r="M163" s="66">
        <f t="shared" si="45"/>
        <v>0</v>
      </c>
      <c r="N163" s="66">
        <v>1.44E-2</v>
      </c>
      <c r="O163" s="66">
        <f t="shared" si="46"/>
        <v>0.04</v>
      </c>
      <c r="P163" s="66">
        <v>0</v>
      </c>
      <c r="Q163" s="66">
        <f t="shared" si="47"/>
        <v>0</v>
      </c>
      <c r="R163" s="66"/>
      <c r="S163" s="66" t="s">
        <v>587</v>
      </c>
      <c r="T163" s="70" t="s">
        <v>330</v>
      </c>
      <c r="U163" s="35">
        <v>0</v>
      </c>
      <c r="V163" s="35">
        <f t="shared" si="48"/>
        <v>0</v>
      </c>
      <c r="W163" s="35"/>
      <c r="X163" s="79"/>
      <c r="Y163" s="52"/>
      <c r="Z163" s="52"/>
      <c r="AA163" s="52"/>
      <c r="AB163" s="52"/>
      <c r="AC163" s="52"/>
      <c r="AD163" s="52"/>
      <c r="AE163" s="52"/>
      <c r="AF163" s="52"/>
      <c r="AG163" s="52" t="s">
        <v>2210</v>
      </c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outlineLevel="1" x14ac:dyDescent="0.2">
      <c r="A164" s="60">
        <v>150</v>
      </c>
      <c r="B164" s="61" t="s">
        <v>2505</v>
      </c>
      <c r="C164" s="62" t="s">
        <v>2506</v>
      </c>
      <c r="D164" s="63" t="s">
        <v>1275</v>
      </c>
      <c r="E164" s="64">
        <v>2</v>
      </c>
      <c r="F164" s="65"/>
      <c r="G164" s="66">
        <f t="shared" si="42"/>
        <v>0</v>
      </c>
      <c r="H164" s="65"/>
      <c r="I164" s="66">
        <f t="shared" si="43"/>
        <v>0</v>
      </c>
      <c r="J164" s="65"/>
      <c r="K164" s="66">
        <f t="shared" si="44"/>
        <v>0</v>
      </c>
      <c r="L164" s="66">
        <v>21</v>
      </c>
      <c r="M164" s="66">
        <f t="shared" si="45"/>
        <v>0</v>
      </c>
      <c r="N164" s="66">
        <v>1.44E-2</v>
      </c>
      <c r="O164" s="66">
        <f t="shared" si="46"/>
        <v>0.03</v>
      </c>
      <c r="P164" s="66">
        <v>0</v>
      </c>
      <c r="Q164" s="66">
        <f t="shared" si="47"/>
        <v>0</v>
      </c>
      <c r="R164" s="66"/>
      <c r="S164" s="66" t="s">
        <v>587</v>
      </c>
      <c r="T164" s="70" t="s">
        <v>330</v>
      </c>
      <c r="U164" s="35">
        <v>0</v>
      </c>
      <c r="V164" s="35">
        <f t="shared" si="48"/>
        <v>0</v>
      </c>
      <c r="W164" s="35"/>
      <c r="X164" s="79"/>
      <c r="Y164" s="52"/>
      <c r="Z164" s="52"/>
      <c r="AA164" s="52"/>
      <c r="AB164" s="52"/>
      <c r="AC164" s="52"/>
      <c r="AD164" s="52"/>
      <c r="AE164" s="52"/>
      <c r="AF164" s="52"/>
      <c r="AG164" s="52" t="s">
        <v>2210</v>
      </c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</row>
    <row r="165" spans="1:60" outlineLevel="1" x14ac:dyDescent="0.2">
      <c r="A165" s="60">
        <v>151</v>
      </c>
      <c r="B165" s="61" t="s">
        <v>2507</v>
      </c>
      <c r="C165" s="62" t="s">
        <v>2508</v>
      </c>
      <c r="D165" s="63" t="s">
        <v>1275</v>
      </c>
      <c r="E165" s="64">
        <v>1</v>
      </c>
      <c r="F165" s="65"/>
      <c r="G165" s="66">
        <f t="shared" si="42"/>
        <v>0</v>
      </c>
      <c r="H165" s="65"/>
      <c r="I165" s="66">
        <f t="shared" si="43"/>
        <v>0</v>
      </c>
      <c r="J165" s="65"/>
      <c r="K165" s="66">
        <f t="shared" si="44"/>
        <v>0</v>
      </c>
      <c r="L165" s="66">
        <v>21</v>
      </c>
      <c r="M165" s="66">
        <f t="shared" si="45"/>
        <v>0</v>
      </c>
      <c r="N165" s="66">
        <v>1.44E-2</v>
      </c>
      <c r="O165" s="66">
        <f t="shared" si="46"/>
        <v>0.01</v>
      </c>
      <c r="P165" s="66">
        <v>0</v>
      </c>
      <c r="Q165" s="66">
        <f t="shared" si="47"/>
        <v>0</v>
      </c>
      <c r="R165" s="66"/>
      <c r="S165" s="66" t="s">
        <v>587</v>
      </c>
      <c r="T165" s="70" t="s">
        <v>330</v>
      </c>
      <c r="U165" s="35">
        <v>0</v>
      </c>
      <c r="V165" s="35">
        <f t="shared" si="48"/>
        <v>0</v>
      </c>
      <c r="W165" s="35"/>
      <c r="X165" s="79"/>
      <c r="Y165" s="52"/>
      <c r="Z165" s="52"/>
      <c r="AA165" s="52"/>
      <c r="AB165" s="52"/>
      <c r="AC165" s="52"/>
      <c r="AD165" s="52"/>
      <c r="AE165" s="52"/>
      <c r="AF165" s="52"/>
      <c r="AG165" s="52" t="s">
        <v>2210</v>
      </c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60">
        <v>152</v>
      </c>
      <c r="B166" s="61" t="s">
        <v>2509</v>
      </c>
      <c r="C166" s="62" t="s">
        <v>2510</v>
      </c>
      <c r="D166" s="63" t="s">
        <v>1275</v>
      </c>
      <c r="E166" s="64">
        <v>1</v>
      </c>
      <c r="F166" s="65"/>
      <c r="G166" s="66">
        <f t="shared" si="42"/>
        <v>0</v>
      </c>
      <c r="H166" s="65"/>
      <c r="I166" s="66">
        <f t="shared" si="43"/>
        <v>0</v>
      </c>
      <c r="J166" s="65"/>
      <c r="K166" s="66">
        <f t="shared" si="44"/>
        <v>0</v>
      </c>
      <c r="L166" s="66">
        <v>21</v>
      </c>
      <c r="M166" s="66">
        <f t="shared" si="45"/>
        <v>0</v>
      </c>
      <c r="N166" s="66">
        <v>1.44E-2</v>
      </c>
      <c r="O166" s="66">
        <f t="shared" si="46"/>
        <v>0.01</v>
      </c>
      <c r="P166" s="66">
        <v>0</v>
      </c>
      <c r="Q166" s="66">
        <f t="shared" si="47"/>
        <v>0</v>
      </c>
      <c r="R166" s="66"/>
      <c r="S166" s="66" t="s">
        <v>587</v>
      </c>
      <c r="T166" s="70" t="s">
        <v>330</v>
      </c>
      <c r="U166" s="35">
        <v>0</v>
      </c>
      <c r="V166" s="35">
        <f t="shared" si="48"/>
        <v>0</v>
      </c>
      <c r="W166" s="35"/>
      <c r="X166" s="79"/>
      <c r="Y166" s="52"/>
      <c r="Z166" s="52"/>
      <c r="AA166" s="52"/>
      <c r="AB166" s="52"/>
      <c r="AC166" s="52"/>
      <c r="AD166" s="52"/>
      <c r="AE166" s="52"/>
      <c r="AF166" s="52"/>
      <c r="AG166" s="52" t="s">
        <v>2210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67">
        <v>153</v>
      </c>
      <c r="B167" s="68" t="s">
        <v>2511</v>
      </c>
      <c r="C167" s="69" t="s">
        <v>2512</v>
      </c>
      <c r="D167" s="63" t="s">
        <v>1275</v>
      </c>
      <c r="E167" s="64">
        <v>9</v>
      </c>
      <c r="F167" s="65"/>
      <c r="G167" s="66">
        <f t="shared" si="42"/>
        <v>0</v>
      </c>
      <c r="H167" s="65"/>
      <c r="I167" s="66">
        <f t="shared" si="43"/>
        <v>0</v>
      </c>
      <c r="J167" s="65"/>
      <c r="K167" s="66">
        <f t="shared" si="44"/>
        <v>0</v>
      </c>
      <c r="L167" s="66">
        <v>21</v>
      </c>
      <c r="M167" s="66">
        <f t="shared" si="45"/>
        <v>0</v>
      </c>
      <c r="N167" s="66">
        <v>6.2E-4</v>
      </c>
      <c r="O167" s="66">
        <f t="shared" si="46"/>
        <v>0.01</v>
      </c>
      <c r="P167" s="66">
        <v>0</v>
      </c>
      <c r="Q167" s="66">
        <f t="shared" si="47"/>
        <v>0</v>
      </c>
      <c r="R167" s="66"/>
      <c r="S167" s="66" t="s">
        <v>587</v>
      </c>
      <c r="T167" s="70" t="s">
        <v>330</v>
      </c>
      <c r="U167" s="35">
        <v>0</v>
      </c>
      <c r="V167" s="35">
        <f t="shared" si="48"/>
        <v>0</v>
      </c>
      <c r="W167" s="35"/>
      <c r="X167" s="70"/>
      <c r="Y167" s="52"/>
      <c r="Z167" s="52"/>
      <c r="AA167" s="52"/>
      <c r="AB167" s="52"/>
      <c r="AC167" s="52"/>
      <c r="AD167" s="52"/>
      <c r="AE167" s="52"/>
      <c r="AF167" s="52"/>
      <c r="AG167" s="52" t="s">
        <v>2210</v>
      </c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67">
        <v>154</v>
      </c>
      <c r="B168" s="68" t="s">
        <v>2513</v>
      </c>
      <c r="C168" s="69" t="s">
        <v>2514</v>
      </c>
      <c r="D168" s="63" t="s">
        <v>1275</v>
      </c>
      <c r="E168" s="64">
        <v>1</v>
      </c>
      <c r="F168" s="65"/>
      <c r="G168" s="66">
        <f t="shared" si="42"/>
        <v>0</v>
      </c>
      <c r="H168" s="65"/>
      <c r="I168" s="66">
        <f t="shared" si="43"/>
        <v>0</v>
      </c>
      <c r="J168" s="65"/>
      <c r="K168" s="66">
        <f t="shared" si="44"/>
        <v>0</v>
      </c>
      <c r="L168" s="66">
        <v>21</v>
      </c>
      <c r="M168" s="66">
        <f t="shared" si="45"/>
        <v>0</v>
      </c>
      <c r="N168" s="66">
        <v>3.1900000000000001E-3</v>
      </c>
      <c r="O168" s="66">
        <f t="shared" si="46"/>
        <v>0</v>
      </c>
      <c r="P168" s="66">
        <v>0</v>
      </c>
      <c r="Q168" s="66">
        <f t="shared" si="47"/>
        <v>0</v>
      </c>
      <c r="R168" s="66"/>
      <c r="S168" s="66" t="s">
        <v>587</v>
      </c>
      <c r="T168" s="70" t="s">
        <v>330</v>
      </c>
      <c r="U168" s="35">
        <v>0</v>
      </c>
      <c r="V168" s="35">
        <f t="shared" si="48"/>
        <v>0</v>
      </c>
      <c r="W168" s="35"/>
      <c r="X168" s="70"/>
      <c r="Y168" s="52"/>
      <c r="Z168" s="52"/>
      <c r="AA168" s="52"/>
      <c r="AB168" s="52"/>
      <c r="AC168" s="52"/>
      <c r="AD168" s="52"/>
      <c r="AE168" s="52"/>
      <c r="AF168" s="52"/>
      <c r="AG168" s="52" t="s">
        <v>2210</v>
      </c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outlineLevel="1" x14ac:dyDescent="0.2">
      <c r="A169" s="67">
        <v>155</v>
      </c>
      <c r="B169" s="68" t="s">
        <v>2515</v>
      </c>
      <c r="C169" s="69" t="s">
        <v>2516</v>
      </c>
      <c r="D169" s="63" t="s">
        <v>425</v>
      </c>
      <c r="E169" s="64">
        <v>4</v>
      </c>
      <c r="F169" s="65"/>
      <c r="G169" s="66">
        <f t="shared" si="42"/>
        <v>0</v>
      </c>
      <c r="H169" s="65"/>
      <c r="I169" s="66">
        <f t="shared" si="43"/>
        <v>0</v>
      </c>
      <c r="J169" s="65"/>
      <c r="K169" s="66">
        <f t="shared" si="44"/>
        <v>0</v>
      </c>
      <c r="L169" s="66">
        <v>21</v>
      </c>
      <c r="M169" s="66">
        <f t="shared" si="45"/>
        <v>0</v>
      </c>
      <c r="N169" s="66">
        <v>2.2000000000000001E-4</v>
      </c>
      <c r="O169" s="66">
        <f t="shared" si="46"/>
        <v>0</v>
      </c>
      <c r="P169" s="66">
        <v>0</v>
      </c>
      <c r="Q169" s="66">
        <f t="shared" si="47"/>
        <v>0</v>
      </c>
      <c r="R169" s="66"/>
      <c r="S169" s="66" t="s">
        <v>587</v>
      </c>
      <c r="T169" s="70" t="s">
        <v>330</v>
      </c>
      <c r="U169" s="35">
        <v>0</v>
      </c>
      <c r="V169" s="35">
        <f t="shared" si="48"/>
        <v>0</v>
      </c>
      <c r="W169" s="35"/>
      <c r="X169" s="70"/>
      <c r="Y169" s="52"/>
      <c r="Z169" s="52"/>
      <c r="AA169" s="52"/>
      <c r="AB169" s="52"/>
      <c r="AC169" s="52"/>
      <c r="AD169" s="52"/>
      <c r="AE169" s="52"/>
      <c r="AF169" s="52"/>
      <c r="AG169" s="52" t="s">
        <v>2210</v>
      </c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outlineLevel="1" x14ac:dyDescent="0.2">
      <c r="A170" s="67">
        <v>156</v>
      </c>
      <c r="B170" s="68" t="s">
        <v>2517</v>
      </c>
      <c r="C170" s="69" t="s">
        <v>2518</v>
      </c>
      <c r="D170" s="63" t="s">
        <v>1275</v>
      </c>
      <c r="E170" s="64">
        <v>6</v>
      </c>
      <c r="F170" s="65"/>
      <c r="G170" s="66">
        <f t="shared" si="42"/>
        <v>0</v>
      </c>
      <c r="H170" s="65"/>
      <c r="I170" s="66">
        <f t="shared" si="43"/>
        <v>0</v>
      </c>
      <c r="J170" s="65"/>
      <c r="K170" s="66">
        <f t="shared" si="44"/>
        <v>0</v>
      </c>
      <c r="L170" s="66">
        <v>21</v>
      </c>
      <c r="M170" s="66">
        <f t="shared" si="45"/>
        <v>0</v>
      </c>
      <c r="N170" s="66">
        <v>0</v>
      </c>
      <c r="O170" s="66">
        <f t="shared" si="46"/>
        <v>0</v>
      </c>
      <c r="P170" s="66">
        <v>0</v>
      </c>
      <c r="Q170" s="66">
        <f t="shared" si="47"/>
        <v>0</v>
      </c>
      <c r="R170" s="66"/>
      <c r="S170" s="66" t="s">
        <v>587</v>
      </c>
      <c r="T170" s="70" t="s">
        <v>330</v>
      </c>
      <c r="U170" s="35">
        <v>0</v>
      </c>
      <c r="V170" s="35">
        <f t="shared" si="48"/>
        <v>0</v>
      </c>
      <c r="W170" s="35"/>
      <c r="X170" s="70"/>
      <c r="Y170" s="52"/>
      <c r="Z170" s="52"/>
      <c r="AA170" s="52"/>
      <c r="AB170" s="52"/>
      <c r="AC170" s="52"/>
      <c r="AD170" s="52"/>
      <c r="AE170" s="52"/>
      <c r="AF170" s="52"/>
      <c r="AG170" s="52" t="s">
        <v>2210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67">
        <v>157</v>
      </c>
      <c r="B171" s="68" t="s">
        <v>2519</v>
      </c>
      <c r="C171" s="69" t="s">
        <v>2520</v>
      </c>
      <c r="D171" s="63" t="s">
        <v>1275</v>
      </c>
      <c r="E171" s="64">
        <v>3</v>
      </c>
      <c r="F171" s="65"/>
      <c r="G171" s="66">
        <f t="shared" si="42"/>
        <v>0</v>
      </c>
      <c r="H171" s="65"/>
      <c r="I171" s="66">
        <f t="shared" si="43"/>
        <v>0</v>
      </c>
      <c r="J171" s="65"/>
      <c r="K171" s="66">
        <f t="shared" si="44"/>
        <v>0</v>
      </c>
      <c r="L171" s="66">
        <v>21</v>
      </c>
      <c r="M171" s="66">
        <f t="shared" si="45"/>
        <v>0</v>
      </c>
      <c r="N171" s="66">
        <v>0</v>
      </c>
      <c r="O171" s="66">
        <f t="shared" si="46"/>
        <v>0</v>
      </c>
      <c r="P171" s="66">
        <v>0</v>
      </c>
      <c r="Q171" s="66">
        <f t="shared" si="47"/>
        <v>0</v>
      </c>
      <c r="R171" s="66"/>
      <c r="S171" s="66" t="s">
        <v>587</v>
      </c>
      <c r="T171" s="70" t="s">
        <v>330</v>
      </c>
      <c r="U171" s="35">
        <v>0</v>
      </c>
      <c r="V171" s="35">
        <f t="shared" si="48"/>
        <v>0</v>
      </c>
      <c r="W171" s="35"/>
      <c r="X171" s="70"/>
      <c r="Y171" s="52"/>
      <c r="Z171" s="52"/>
      <c r="AA171" s="52"/>
      <c r="AB171" s="52"/>
      <c r="AC171" s="52"/>
      <c r="AD171" s="52"/>
      <c r="AE171" s="52"/>
      <c r="AF171" s="52"/>
      <c r="AG171" s="52" t="s">
        <v>2210</v>
      </c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67">
        <v>158</v>
      </c>
      <c r="B172" s="68" t="s">
        <v>2521</v>
      </c>
      <c r="C172" s="69" t="s">
        <v>2522</v>
      </c>
      <c r="D172" s="63" t="s">
        <v>1275</v>
      </c>
      <c r="E172" s="64">
        <v>2</v>
      </c>
      <c r="F172" s="65"/>
      <c r="G172" s="66">
        <f t="shared" si="42"/>
        <v>0</v>
      </c>
      <c r="H172" s="65"/>
      <c r="I172" s="66">
        <f t="shared" si="43"/>
        <v>0</v>
      </c>
      <c r="J172" s="65"/>
      <c r="K172" s="66">
        <f t="shared" si="44"/>
        <v>0</v>
      </c>
      <c r="L172" s="66">
        <v>21</v>
      </c>
      <c r="M172" s="66">
        <f t="shared" si="45"/>
        <v>0</v>
      </c>
      <c r="N172" s="66">
        <v>0</v>
      </c>
      <c r="O172" s="66">
        <f t="shared" si="46"/>
        <v>0</v>
      </c>
      <c r="P172" s="66">
        <v>0</v>
      </c>
      <c r="Q172" s="66">
        <f t="shared" si="47"/>
        <v>0</v>
      </c>
      <c r="R172" s="66"/>
      <c r="S172" s="66" t="s">
        <v>587</v>
      </c>
      <c r="T172" s="70" t="s">
        <v>330</v>
      </c>
      <c r="U172" s="35">
        <v>0</v>
      </c>
      <c r="V172" s="35">
        <f t="shared" si="48"/>
        <v>0</v>
      </c>
      <c r="W172" s="35"/>
      <c r="X172" s="70"/>
      <c r="Y172" s="52"/>
      <c r="Z172" s="52"/>
      <c r="AA172" s="52"/>
      <c r="AB172" s="52"/>
      <c r="AC172" s="52"/>
      <c r="AD172" s="52"/>
      <c r="AE172" s="52"/>
      <c r="AF172" s="52"/>
      <c r="AG172" s="52" t="s">
        <v>2210</v>
      </c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67">
        <v>159</v>
      </c>
      <c r="B173" s="68" t="s">
        <v>2523</v>
      </c>
      <c r="C173" s="69" t="s">
        <v>2524</v>
      </c>
      <c r="D173" s="63" t="s">
        <v>1275</v>
      </c>
      <c r="E173" s="64">
        <v>1</v>
      </c>
      <c r="F173" s="65"/>
      <c r="G173" s="66">
        <f t="shared" si="42"/>
        <v>0</v>
      </c>
      <c r="H173" s="65"/>
      <c r="I173" s="66">
        <f t="shared" si="43"/>
        <v>0</v>
      </c>
      <c r="J173" s="65"/>
      <c r="K173" s="66">
        <f t="shared" si="44"/>
        <v>0</v>
      </c>
      <c r="L173" s="66">
        <v>21</v>
      </c>
      <c r="M173" s="66">
        <f t="shared" si="45"/>
        <v>0</v>
      </c>
      <c r="N173" s="66">
        <v>0</v>
      </c>
      <c r="O173" s="66">
        <f t="shared" si="46"/>
        <v>0</v>
      </c>
      <c r="P173" s="66">
        <v>0</v>
      </c>
      <c r="Q173" s="66">
        <f t="shared" si="47"/>
        <v>0</v>
      </c>
      <c r="R173" s="66"/>
      <c r="S173" s="66" t="s">
        <v>587</v>
      </c>
      <c r="T173" s="70" t="s">
        <v>330</v>
      </c>
      <c r="U173" s="35">
        <v>0</v>
      </c>
      <c r="V173" s="35">
        <f t="shared" si="48"/>
        <v>0</v>
      </c>
      <c r="W173" s="35"/>
      <c r="X173" s="70"/>
      <c r="Y173" s="52"/>
      <c r="Z173" s="52"/>
      <c r="AA173" s="52"/>
      <c r="AB173" s="52"/>
      <c r="AC173" s="52"/>
      <c r="AD173" s="52"/>
      <c r="AE173" s="52"/>
      <c r="AF173" s="52"/>
      <c r="AG173" s="52" t="s">
        <v>2210</v>
      </c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67">
        <v>160</v>
      </c>
      <c r="B174" s="68" t="s">
        <v>2525</v>
      </c>
      <c r="C174" s="69" t="s">
        <v>2526</v>
      </c>
      <c r="D174" s="63" t="s">
        <v>1275</v>
      </c>
      <c r="E174" s="64">
        <v>2</v>
      </c>
      <c r="F174" s="65"/>
      <c r="G174" s="66">
        <f t="shared" si="42"/>
        <v>0</v>
      </c>
      <c r="H174" s="65"/>
      <c r="I174" s="66">
        <f t="shared" si="43"/>
        <v>0</v>
      </c>
      <c r="J174" s="65"/>
      <c r="K174" s="66">
        <f t="shared" si="44"/>
        <v>0</v>
      </c>
      <c r="L174" s="66">
        <v>21</v>
      </c>
      <c r="M174" s="66">
        <f t="shared" si="45"/>
        <v>0</v>
      </c>
      <c r="N174" s="66">
        <v>0</v>
      </c>
      <c r="O174" s="66">
        <f t="shared" si="46"/>
        <v>0</v>
      </c>
      <c r="P174" s="66">
        <v>0</v>
      </c>
      <c r="Q174" s="66">
        <f t="shared" si="47"/>
        <v>0</v>
      </c>
      <c r="R174" s="66"/>
      <c r="S174" s="66" t="s">
        <v>587</v>
      </c>
      <c r="T174" s="70" t="s">
        <v>330</v>
      </c>
      <c r="U174" s="35">
        <v>0</v>
      </c>
      <c r="V174" s="35">
        <f t="shared" si="48"/>
        <v>0</v>
      </c>
      <c r="W174" s="35"/>
      <c r="X174" s="70"/>
      <c r="Y174" s="52"/>
      <c r="Z174" s="52"/>
      <c r="AA174" s="52"/>
      <c r="AB174" s="52"/>
      <c r="AC174" s="52"/>
      <c r="AD174" s="52"/>
      <c r="AE174" s="52"/>
      <c r="AF174" s="52"/>
      <c r="AG174" s="52" t="s">
        <v>2210</v>
      </c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60">
        <v>161</v>
      </c>
      <c r="B175" s="61" t="s">
        <v>2527</v>
      </c>
      <c r="C175" s="62" t="s">
        <v>2528</v>
      </c>
      <c r="D175" s="63" t="s">
        <v>425</v>
      </c>
      <c r="E175" s="64">
        <v>9</v>
      </c>
      <c r="F175" s="65"/>
      <c r="G175" s="66">
        <f t="shared" si="42"/>
        <v>0</v>
      </c>
      <c r="H175" s="65"/>
      <c r="I175" s="66">
        <f t="shared" si="43"/>
        <v>0</v>
      </c>
      <c r="J175" s="65"/>
      <c r="K175" s="66">
        <f t="shared" si="44"/>
        <v>0</v>
      </c>
      <c r="L175" s="66">
        <v>21</v>
      </c>
      <c r="M175" s="66">
        <f t="shared" si="45"/>
        <v>0</v>
      </c>
      <c r="N175" s="66">
        <v>8.4999999999999995E-4</v>
      </c>
      <c r="O175" s="66">
        <f t="shared" si="46"/>
        <v>0.01</v>
      </c>
      <c r="P175" s="66">
        <v>0</v>
      </c>
      <c r="Q175" s="66">
        <f t="shared" si="47"/>
        <v>0</v>
      </c>
      <c r="R175" s="66"/>
      <c r="S175" s="66" t="s">
        <v>587</v>
      </c>
      <c r="T175" s="70" t="s">
        <v>330</v>
      </c>
      <c r="U175" s="35">
        <v>0</v>
      </c>
      <c r="V175" s="35">
        <f t="shared" si="48"/>
        <v>0</v>
      </c>
      <c r="W175" s="35"/>
      <c r="X175" s="79"/>
      <c r="Y175" s="52"/>
      <c r="Z175" s="52"/>
      <c r="AA175" s="52"/>
      <c r="AB175" s="52"/>
      <c r="AC175" s="52"/>
      <c r="AD175" s="52"/>
      <c r="AE175" s="52"/>
      <c r="AF175" s="52"/>
      <c r="AG175" s="52" t="s">
        <v>2210</v>
      </c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60">
        <v>162</v>
      </c>
      <c r="B176" s="61" t="s">
        <v>2529</v>
      </c>
      <c r="C176" s="62" t="s">
        <v>2530</v>
      </c>
      <c r="D176" s="63" t="s">
        <v>425</v>
      </c>
      <c r="E176" s="64">
        <v>2</v>
      </c>
      <c r="F176" s="65"/>
      <c r="G176" s="66">
        <f t="shared" si="42"/>
        <v>0</v>
      </c>
      <c r="H176" s="65"/>
      <c r="I176" s="66">
        <f t="shared" si="43"/>
        <v>0</v>
      </c>
      <c r="J176" s="65"/>
      <c r="K176" s="66">
        <f t="shared" si="44"/>
        <v>0</v>
      </c>
      <c r="L176" s="66">
        <v>21</v>
      </c>
      <c r="M176" s="66">
        <f t="shared" si="45"/>
        <v>0</v>
      </c>
      <c r="N176" s="66">
        <v>8.4999999999999995E-4</v>
      </c>
      <c r="O176" s="66">
        <f t="shared" si="46"/>
        <v>0</v>
      </c>
      <c r="P176" s="66">
        <v>0</v>
      </c>
      <c r="Q176" s="66">
        <f t="shared" si="47"/>
        <v>0</v>
      </c>
      <c r="R176" s="66"/>
      <c r="S176" s="66" t="s">
        <v>587</v>
      </c>
      <c r="T176" s="70" t="s">
        <v>330</v>
      </c>
      <c r="U176" s="35">
        <v>0</v>
      </c>
      <c r="V176" s="35">
        <f t="shared" si="48"/>
        <v>0</v>
      </c>
      <c r="W176" s="35"/>
      <c r="X176" s="79"/>
      <c r="Y176" s="52"/>
      <c r="Z176" s="52"/>
      <c r="AA176" s="52"/>
      <c r="AB176" s="52"/>
      <c r="AC176" s="52"/>
      <c r="AD176" s="52"/>
      <c r="AE176" s="52"/>
      <c r="AF176" s="52"/>
      <c r="AG176" s="52" t="s">
        <v>2210</v>
      </c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60">
        <v>163</v>
      </c>
      <c r="B177" s="61" t="s">
        <v>2531</v>
      </c>
      <c r="C177" s="62" t="s">
        <v>2532</v>
      </c>
      <c r="D177" s="63" t="s">
        <v>425</v>
      </c>
      <c r="E177" s="64">
        <v>10</v>
      </c>
      <c r="F177" s="65"/>
      <c r="G177" s="66">
        <f t="shared" si="42"/>
        <v>0</v>
      </c>
      <c r="H177" s="65"/>
      <c r="I177" s="66">
        <f t="shared" si="43"/>
        <v>0</v>
      </c>
      <c r="J177" s="65"/>
      <c r="K177" s="66">
        <f t="shared" si="44"/>
        <v>0</v>
      </c>
      <c r="L177" s="66">
        <v>21</v>
      </c>
      <c r="M177" s="66">
        <f t="shared" si="45"/>
        <v>0</v>
      </c>
      <c r="N177" s="66">
        <v>8.4999999999999995E-4</v>
      </c>
      <c r="O177" s="66">
        <f t="shared" si="46"/>
        <v>0.01</v>
      </c>
      <c r="P177" s="66">
        <v>0</v>
      </c>
      <c r="Q177" s="66">
        <f t="shared" si="47"/>
        <v>0</v>
      </c>
      <c r="R177" s="66"/>
      <c r="S177" s="66" t="s">
        <v>587</v>
      </c>
      <c r="T177" s="70" t="s">
        <v>330</v>
      </c>
      <c r="U177" s="35">
        <v>0</v>
      </c>
      <c r="V177" s="35">
        <f t="shared" si="48"/>
        <v>0</v>
      </c>
      <c r="W177" s="35"/>
      <c r="X177" s="79"/>
      <c r="Y177" s="52"/>
      <c r="Z177" s="52"/>
      <c r="AA177" s="52"/>
      <c r="AB177" s="52"/>
      <c r="AC177" s="52"/>
      <c r="AD177" s="52"/>
      <c r="AE177" s="52"/>
      <c r="AF177" s="52"/>
      <c r="AG177" s="52" t="s">
        <v>2210</v>
      </c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60">
        <v>164</v>
      </c>
      <c r="B178" s="61" t="s">
        <v>2533</v>
      </c>
      <c r="C178" s="62" t="s">
        <v>2534</v>
      </c>
      <c r="D178" s="63" t="s">
        <v>425</v>
      </c>
      <c r="E178" s="64">
        <v>1</v>
      </c>
      <c r="F178" s="65"/>
      <c r="G178" s="66">
        <f t="shared" si="42"/>
        <v>0</v>
      </c>
      <c r="H178" s="65"/>
      <c r="I178" s="66">
        <f t="shared" si="43"/>
        <v>0</v>
      </c>
      <c r="J178" s="65"/>
      <c r="K178" s="66">
        <f t="shared" si="44"/>
        <v>0</v>
      </c>
      <c r="L178" s="66">
        <v>21</v>
      </c>
      <c r="M178" s="66">
        <f t="shared" si="45"/>
        <v>0</v>
      </c>
      <c r="N178" s="66">
        <v>8.4999999999999995E-4</v>
      </c>
      <c r="O178" s="66">
        <f t="shared" si="46"/>
        <v>0</v>
      </c>
      <c r="P178" s="66">
        <v>0</v>
      </c>
      <c r="Q178" s="66">
        <f t="shared" si="47"/>
        <v>0</v>
      </c>
      <c r="R178" s="66"/>
      <c r="S178" s="66" t="s">
        <v>587</v>
      </c>
      <c r="T178" s="70" t="s">
        <v>330</v>
      </c>
      <c r="U178" s="35">
        <v>0</v>
      </c>
      <c r="V178" s="35">
        <f t="shared" si="48"/>
        <v>0</v>
      </c>
      <c r="W178" s="35"/>
      <c r="X178" s="79"/>
      <c r="Y178" s="52"/>
      <c r="Z178" s="52"/>
      <c r="AA178" s="52"/>
      <c r="AB178" s="52"/>
      <c r="AC178" s="52"/>
      <c r="AD178" s="52"/>
      <c r="AE178" s="52"/>
      <c r="AF178" s="52"/>
      <c r="AG178" s="52" t="s">
        <v>2210</v>
      </c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60">
        <v>165</v>
      </c>
      <c r="B179" s="61" t="s">
        <v>2535</v>
      </c>
      <c r="C179" s="62" t="s">
        <v>2536</v>
      </c>
      <c r="D179" s="63" t="s">
        <v>425</v>
      </c>
      <c r="E179" s="64">
        <v>2</v>
      </c>
      <c r="F179" s="65"/>
      <c r="G179" s="66">
        <f t="shared" si="42"/>
        <v>0</v>
      </c>
      <c r="H179" s="65"/>
      <c r="I179" s="66">
        <f t="shared" si="43"/>
        <v>0</v>
      </c>
      <c r="J179" s="65"/>
      <c r="K179" s="66">
        <f t="shared" si="44"/>
        <v>0</v>
      </c>
      <c r="L179" s="66">
        <v>21</v>
      </c>
      <c r="M179" s="66">
        <f t="shared" si="45"/>
        <v>0</v>
      </c>
      <c r="N179" s="66">
        <v>1.72E-3</v>
      </c>
      <c r="O179" s="66">
        <f t="shared" si="46"/>
        <v>0</v>
      </c>
      <c r="P179" s="66">
        <v>0</v>
      </c>
      <c r="Q179" s="66">
        <f t="shared" si="47"/>
        <v>0</v>
      </c>
      <c r="R179" s="66"/>
      <c r="S179" s="66" t="s">
        <v>587</v>
      </c>
      <c r="T179" s="70" t="s">
        <v>330</v>
      </c>
      <c r="U179" s="35">
        <v>0</v>
      </c>
      <c r="V179" s="35">
        <f t="shared" si="48"/>
        <v>0</v>
      </c>
      <c r="W179" s="35"/>
      <c r="X179" s="79"/>
      <c r="Y179" s="52"/>
      <c r="Z179" s="52"/>
      <c r="AA179" s="52"/>
      <c r="AB179" s="52"/>
      <c r="AC179" s="52"/>
      <c r="AD179" s="52"/>
      <c r="AE179" s="52"/>
      <c r="AF179" s="52"/>
      <c r="AG179" s="52" t="s">
        <v>2210</v>
      </c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67">
        <v>166</v>
      </c>
      <c r="B180" s="68" t="s">
        <v>2537</v>
      </c>
      <c r="C180" s="69" t="s">
        <v>2538</v>
      </c>
      <c r="D180" s="63" t="s">
        <v>425</v>
      </c>
      <c r="E180" s="64">
        <v>24</v>
      </c>
      <c r="F180" s="65"/>
      <c r="G180" s="66">
        <f t="shared" si="42"/>
        <v>0</v>
      </c>
      <c r="H180" s="65"/>
      <c r="I180" s="66">
        <f t="shared" si="43"/>
        <v>0</v>
      </c>
      <c r="J180" s="65"/>
      <c r="K180" s="66">
        <f t="shared" si="44"/>
        <v>0</v>
      </c>
      <c r="L180" s="66">
        <v>21</v>
      </c>
      <c r="M180" s="66">
        <f t="shared" si="45"/>
        <v>0</v>
      </c>
      <c r="N180" s="66">
        <v>1.8000000000000001E-4</v>
      </c>
      <c r="O180" s="66">
        <f t="shared" si="46"/>
        <v>0</v>
      </c>
      <c r="P180" s="66">
        <v>0</v>
      </c>
      <c r="Q180" s="66">
        <f t="shared" si="47"/>
        <v>0</v>
      </c>
      <c r="R180" s="66"/>
      <c r="S180" s="66" t="s">
        <v>587</v>
      </c>
      <c r="T180" s="70" t="s">
        <v>330</v>
      </c>
      <c r="U180" s="35">
        <v>0</v>
      </c>
      <c r="V180" s="35">
        <f t="shared" si="48"/>
        <v>0</v>
      </c>
      <c r="W180" s="35"/>
      <c r="X180" s="70"/>
      <c r="Y180" s="52"/>
      <c r="Z180" s="52"/>
      <c r="AA180" s="52"/>
      <c r="AB180" s="52"/>
      <c r="AC180" s="52"/>
      <c r="AD180" s="52"/>
      <c r="AE180" s="52"/>
      <c r="AF180" s="52"/>
      <c r="AG180" s="52" t="s">
        <v>2210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60">
        <v>167</v>
      </c>
      <c r="B181" s="61" t="s">
        <v>2539</v>
      </c>
      <c r="C181" s="62" t="s">
        <v>2540</v>
      </c>
      <c r="D181" s="63" t="s">
        <v>425</v>
      </c>
      <c r="E181" s="64">
        <v>4</v>
      </c>
      <c r="F181" s="65"/>
      <c r="G181" s="66">
        <f t="shared" si="42"/>
        <v>0</v>
      </c>
      <c r="H181" s="65"/>
      <c r="I181" s="66">
        <f t="shared" si="43"/>
        <v>0</v>
      </c>
      <c r="J181" s="65"/>
      <c r="K181" s="66">
        <f t="shared" si="44"/>
        <v>0</v>
      </c>
      <c r="L181" s="66">
        <v>21</v>
      </c>
      <c r="M181" s="66">
        <f t="shared" si="45"/>
        <v>0</v>
      </c>
      <c r="N181" s="66">
        <v>1.2E-4</v>
      </c>
      <c r="O181" s="66">
        <f t="shared" si="46"/>
        <v>0</v>
      </c>
      <c r="P181" s="66">
        <v>0</v>
      </c>
      <c r="Q181" s="66">
        <f t="shared" si="47"/>
        <v>0</v>
      </c>
      <c r="R181" s="66"/>
      <c r="S181" s="66" t="s">
        <v>587</v>
      </c>
      <c r="T181" s="70" t="s">
        <v>330</v>
      </c>
      <c r="U181" s="35">
        <v>0</v>
      </c>
      <c r="V181" s="35">
        <f t="shared" si="48"/>
        <v>0</v>
      </c>
      <c r="W181" s="35"/>
      <c r="X181" s="79"/>
      <c r="Y181" s="52"/>
      <c r="Z181" s="52"/>
      <c r="AA181" s="52"/>
      <c r="AB181" s="52"/>
      <c r="AC181" s="52"/>
      <c r="AD181" s="52"/>
      <c r="AE181" s="52"/>
      <c r="AF181" s="52"/>
      <c r="AG181" s="52" t="s">
        <v>2210</v>
      </c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67">
        <v>168</v>
      </c>
      <c r="B182" s="68" t="s">
        <v>2541</v>
      </c>
      <c r="C182" s="69" t="s">
        <v>2542</v>
      </c>
      <c r="D182" s="63" t="s">
        <v>425</v>
      </c>
      <c r="E182" s="64">
        <v>4</v>
      </c>
      <c r="F182" s="65"/>
      <c r="G182" s="66">
        <f t="shared" si="42"/>
        <v>0</v>
      </c>
      <c r="H182" s="65"/>
      <c r="I182" s="66">
        <f t="shared" si="43"/>
        <v>0</v>
      </c>
      <c r="J182" s="65"/>
      <c r="K182" s="66">
        <f t="shared" si="44"/>
        <v>0</v>
      </c>
      <c r="L182" s="66">
        <v>21</v>
      </c>
      <c r="M182" s="66">
        <f t="shared" si="45"/>
        <v>0</v>
      </c>
      <c r="N182" s="66">
        <v>1.2999999999999999E-4</v>
      </c>
      <c r="O182" s="66">
        <f t="shared" si="46"/>
        <v>0</v>
      </c>
      <c r="P182" s="66">
        <v>0</v>
      </c>
      <c r="Q182" s="66">
        <f t="shared" si="47"/>
        <v>0</v>
      </c>
      <c r="R182" s="66"/>
      <c r="S182" s="66" t="s">
        <v>587</v>
      </c>
      <c r="T182" s="70" t="s">
        <v>330</v>
      </c>
      <c r="U182" s="35">
        <v>0</v>
      </c>
      <c r="V182" s="35">
        <f t="shared" si="48"/>
        <v>0</v>
      </c>
      <c r="W182" s="35"/>
      <c r="X182" s="70"/>
      <c r="Y182" s="52"/>
      <c r="Z182" s="52"/>
      <c r="AA182" s="52"/>
      <c r="AB182" s="52"/>
      <c r="AC182" s="52"/>
      <c r="AD182" s="52"/>
      <c r="AE182" s="52"/>
      <c r="AF182" s="52"/>
      <c r="AG182" s="52" t="s">
        <v>2210</v>
      </c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outlineLevel="1" x14ac:dyDescent="0.2">
      <c r="A183" s="60">
        <v>169</v>
      </c>
      <c r="B183" s="61" t="s">
        <v>2543</v>
      </c>
      <c r="C183" s="62" t="s">
        <v>2544</v>
      </c>
      <c r="D183" s="63" t="s">
        <v>425</v>
      </c>
      <c r="E183" s="64">
        <v>17</v>
      </c>
      <c r="F183" s="65"/>
      <c r="G183" s="66">
        <f t="shared" si="42"/>
        <v>0</v>
      </c>
      <c r="H183" s="65"/>
      <c r="I183" s="66">
        <f t="shared" si="43"/>
        <v>0</v>
      </c>
      <c r="J183" s="65"/>
      <c r="K183" s="66">
        <f t="shared" si="44"/>
        <v>0</v>
      </c>
      <c r="L183" s="66">
        <v>21</v>
      </c>
      <c r="M183" s="66">
        <f t="shared" si="45"/>
        <v>0</v>
      </c>
      <c r="N183" s="66">
        <v>1.2E-4</v>
      </c>
      <c r="O183" s="66">
        <f t="shared" si="46"/>
        <v>0</v>
      </c>
      <c r="P183" s="66">
        <v>0</v>
      </c>
      <c r="Q183" s="66">
        <f t="shared" si="47"/>
        <v>0</v>
      </c>
      <c r="R183" s="66"/>
      <c r="S183" s="66" t="s">
        <v>587</v>
      </c>
      <c r="T183" s="70" t="s">
        <v>330</v>
      </c>
      <c r="U183" s="35">
        <v>0</v>
      </c>
      <c r="V183" s="35">
        <f t="shared" si="48"/>
        <v>0</v>
      </c>
      <c r="W183" s="35"/>
      <c r="X183" s="79"/>
      <c r="Y183" s="52"/>
      <c r="Z183" s="52"/>
      <c r="AA183" s="52"/>
      <c r="AB183" s="52"/>
      <c r="AC183" s="52"/>
      <c r="AD183" s="52"/>
      <c r="AE183" s="52"/>
      <c r="AF183" s="52"/>
      <c r="AG183" s="52" t="s">
        <v>2210</v>
      </c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67">
        <v>170</v>
      </c>
      <c r="B184" s="68" t="s">
        <v>2545</v>
      </c>
      <c r="C184" s="69" t="s">
        <v>2546</v>
      </c>
      <c r="D184" s="63" t="s">
        <v>425</v>
      </c>
      <c r="E184" s="64">
        <v>17</v>
      </c>
      <c r="F184" s="65"/>
      <c r="G184" s="66">
        <f t="shared" si="42"/>
        <v>0</v>
      </c>
      <c r="H184" s="65"/>
      <c r="I184" s="66">
        <f t="shared" si="43"/>
        <v>0</v>
      </c>
      <c r="J184" s="65"/>
      <c r="K184" s="66">
        <f t="shared" si="44"/>
        <v>0</v>
      </c>
      <c r="L184" s="66">
        <v>21</v>
      </c>
      <c r="M184" s="66">
        <f t="shared" si="45"/>
        <v>0</v>
      </c>
      <c r="N184" s="66">
        <v>1.2E-4</v>
      </c>
      <c r="O184" s="66">
        <f t="shared" si="46"/>
        <v>0</v>
      </c>
      <c r="P184" s="66">
        <v>0</v>
      </c>
      <c r="Q184" s="66">
        <f t="shared" si="47"/>
        <v>0</v>
      </c>
      <c r="R184" s="66"/>
      <c r="S184" s="66" t="s">
        <v>587</v>
      </c>
      <c r="T184" s="70" t="s">
        <v>330</v>
      </c>
      <c r="U184" s="35">
        <v>0</v>
      </c>
      <c r="V184" s="35">
        <f t="shared" si="48"/>
        <v>0</v>
      </c>
      <c r="W184" s="35"/>
      <c r="X184" s="70"/>
      <c r="Y184" s="52"/>
      <c r="Z184" s="52"/>
      <c r="AA184" s="52"/>
      <c r="AB184" s="52"/>
      <c r="AC184" s="52"/>
      <c r="AD184" s="52"/>
      <c r="AE184" s="52"/>
      <c r="AF184" s="52"/>
      <c r="AG184" s="52" t="s">
        <v>2210</v>
      </c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60">
        <v>171</v>
      </c>
      <c r="B185" s="61" t="s">
        <v>2547</v>
      </c>
      <c r="C185" s="62" t="s">
        <v>2548</v>
      </c>
      <c r="D185" s="63" t="s">
        <v>1275</v>
      </c>
      <c r="E185" s="64">
        <v>4</v>
      </c>
      <c r="F185" s="65"/>
      <c r="G185" s="66">
        <f t="shared" si="42"/>
        <v>0</v>
      </c>
      <c r="H185" s="65"/>
      <c r="I185" s="66">
        <f t="shared" si="43"/>
        <v>0</v>
      </c>
      <c r="J185" s="65"/>
      <c r="K185" s="66">
        <f t="shared" si="44"/>
        <v>0</v>
      </c>
      <c r="L185" s="66">
        <v>21</v>
      </c>
      <c r="M185" s="66">
        <f t="shared" si="45"/>
        <v>0</v>
      </c>
      <c r="N185" s="66">
        <v>5.0000000000000001E-3</v>
      </c>
      <c r="O185" s="66">
        <f t="shared" si="46"/>
        <v>0.02</v>
      </c>
      <c r="P185" s="66">
        <v>0</v>
      </c>
      <c r="Q185" s="66">
        <f t="shared" si="47"/>
        <v>0</v>
      </c>
      <c r="R185" s="66"/>
      <c r="S185" s="66" t="s">
        <v>587</v>
      </c>
      <c r="T185" s="70" t="s">
        <v>330</v>
      </c>
      <c r="U185" s="35">
        <v>0</v>
      </c>
      <c r="V185" s="35">
        <f t="shared" si="48"/>
        <v>0</v>
      </c>
      <c r="W185" s="35"/>
      <c r="X185" s="79"/>
      <c r="Y185" s="52"/>
      <c r="Z185" s="52"/>
      <c r="AA185" s="52"/>
      <c r="AB185" s="52"/>
      <c r="AC185" s="52"/>
      <c r="AD185" s="52"/>
      <c r="AE185" s="52"/>
      <c r="AF185" s="52"/>
      <c r="AG185" s="52" t="s">
        <v>2210</v>
      </c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67">
        <v>172</v>
      </c>
      <c r="B186" s="68" t="s">
        <v>2549</v>
      </c>
      <c r="C186" s="69" t="s">
        <v>2550</v>
      </c>
      <c r="D186" s="63" t="s">
        <v>1275</v>
      </c>
      <c r="E186" s="64">
        <v>1</v>
      </c>
      <c r="F186" s="65"/>
      <c r="G186" s="66">
        <f t="shared" si="42"/>
        <v>0</v>
      </c>
      <c r="H186" s="65"/>
      <c r="I186" s="66">
        <f t="shared" si="43"/>
        <v>0</v>
      </c>
      <c r="J186" s="65"/>
      <c r="K186" s="66">
        <f t="shared" si="44"/>
        <v>0</v>
      </c>
      <c r="L186" s="66">
        <v>21</v>
      </c>
      <c r="M186" s="66">
        <f t="shared" si="45"/>
        <v>0</v>
      </c>
      <c r="N186" s="66">
        <v>2.4000000000000001E-4</v>
      </c>
      <c r="O186" s="66">
        <f t="shared" si="46"/>
        <v>0</v>
      </c>
      <c r="P186" s="66">
        <v>0</v>
      </c>
      <c r="Q186" s="66">
        <f t="shared" si="47"/>
        <v>0</v>
      </c>
      <c r="R186" s="66"/>
      <c r="S186" s="66" t="s">
        <v>587</v>
      </c>
      <c r="T186" s="70" t="s">
        <v>330</v>
      </c>
      <c r="U186" s="35">
        <v>0</v>
      </c>
      <c r="V186" s="35">
        <f t="shared" si="48"/>
        <v>0</v>
      </c>
      <c r="W186" s="35"/>
      <c r="X186" s="70"/>
      <c r="Y186" s="52"/>
      <c r="Z186" s="52"/>
      <c r="AA186" s="52"/>
      <c r="AB186" s="52"/>
      <c r="AC186" s="52"/>
      <c r="AD186" s="52"/>
      <c r="AE186" s="52"/>
      <c r="AF186" s="52"/>
      <c r="AG186" s="52" t="s">
        <v>2210</v>
      </c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67">
        <v>173</v>
      </c>
      <c r="B187" s="68" t="s">
        <v>2551</v>
      </c>
      <c r="C187" s="69" t="s">
        <v>2552</v>
      </c>
      <c r="D187" s="63" t="s">
        <v>1275</v>
      </c>
      <c r="E187" s="64">
        <v>26</v>
      </c>
      <c r="F187" s="65"/>
      <c r="G187" s="66">
        <f t="shared" si="42"/>
        <v>0</v>
      </c>
      <c r="H187" s="65"/>
      <c r="I187" s="66">
        <f t="shared" si="43"/>
        <v>0</v>
      </c>
      <c r="J187" s="65"/>
      <c r="K187" s="66">
        <f t="shared" si="44"/>
        <v>0</v>
      </c>
      <c r="L187" s="66">
        <v>21</v>
      </c>
      <c r="M187" s="66">
        <f t="shared" si="45"/>
        <v>0</v>
      </c>
      <c r="N187" s="66">
        <v>2.4000000000000001E-4</v>
      </c>
      <c r="O187" s="66">
        <f t="shared" si="46"/>
        <v>0.01</v>
      </c>
      <c r="P187" s="66">
        <v>0</v>
      </c>
      <c r="Q187" s="66">
        <f t="shared" si="47"/>
        <v>0</v>
      </c>
      <c r="R187" s="66"/>
      <c r="S187" s="66" t="s">
        <v>587</v>
      </c>
      <c r="T187" s="70" t="s">
        <v>330</v>
      </c>
      <c r="U187" s="35">
        <v>0</v>
      </c>
      <c r="V187" s="35">
        <f t="shared" si="48"/>
        <v>0</v>
      </c>
      <c r="W187" s="35"/>
      <c r="X187" s="70"/>
      <c r="Y187" s="52"/>
      <c r="Z187" s="52"/>
      <c r="AA187" s="52"/>
      <c r="AB187" s="52"/>
      <c r="AC187" s="52"/>
      <c r="AD187" s="52"/>
      <c r="AE187" s="52"/>
      <c r="AF187" s="52"/>
      <c r="AG187" s="52" t="s">
        <v>2210</v>
      </c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outlineLevel="1" x14ac:dyDescent="0.2">
      <c r="A188" s="72">
        <v>174</v>
      </c>
      <c r="B188" s="73" t="s">
        <v>2553</v>
      </c>
      <c r="C188" s="74" t="s">
        <v>2554</v>
      </c>
      <c r="D188" s="27" t="s">
        <v>425</v>
      </c>
      <c r="E188" s="28">
        <v>6</v>
      </c>
      <c r="F188" s="29"/>
      <c r="G188" s="30">
        <f t="shared" si="42"/>
        <v>0</v>
      </c>
      <c r="H188" s="29"/>
      <c r="I188" s="30">
        <f t="shared" si="43"/>
        <v>0</v>
      </c>
      <c r="J188" s="29"/>
      <c r="K188" s="30">
        <f t="shared" si="44"/>
        <v>0</v>
      </c>
      <c r="L188" s="30">
        <v>21</v>
      </c>
      <c r="M188" s="30">
        <f t="shared" si="45"/>
        <v>0</v>
      </c>
      <c r="N188" s="30">
        <v>6.9999999999999999E-4</v>
      </c>
      <c r="O188" s="30">
        <f t="shared" si="46"/>
        <v>0</v>
      </c>
      <c r="P188" s="30">
        <v>0</v>
      </c>
      <c r="Q188" s="30">
        <f t="shared" si="47"/>
        <v>0</v>
      </c>
      <c r="R188" s="30"/>
      <c r="S188" s="30" t="s">
        <v>587</v>
      </c>
      <c r="T188" s="49" t="s">
        <v>330</v>
      </c>
      <c r="U188" s="35">
        <v>0</v>
      </c>
      <c r="V188" s="35">
        <f t="shared" si="48"/>
        <v>0</v>
      </c>
      <c r="W188" s="35"/>
      <c r="X188" s="49"/>
      <c r="Y188" s="52"/>
      <c r="Z188" s="52"/>
      <c r="AA188" s="52"/>
      <c r="AB188" s="52"/>
      <c r="AC188" s="52"/>
      <c r="AD188" s="52"/>
      <c r="AE188" s="52"/>
      <c r="AF188" s="52"/>
      <c r="AG188" s="52" t="s">
        <v>2210</v>
      </c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</row>
    <row r="189" spans="1:60" outlineLevel="1" x14ac:dyDescent="0.2">
      <c r="A189" s="31">
        <v>175</v>
      </c>
      <c r="B189" s="32" t="s">
        <v>2555</v>
      </c>
      <c r="C189" s="80" t="s">
        <v>2556</v>
      </c>
      <c r="D189" s="81" t="s">
        <v>25</v>
      </c>
      <c r="E189" s="82"/>
      <c r="F189" s="83"/>
      <c r="G189" s="35">
        <f t="shared" si="42"/>
        <v>0</v>
      </c>
      <c r="H189" s="83"/>
      <c r="I189" s="35">
        <f t="shared" si="43"/>
        <v>0</v>
      </c>
      <c r="J189" s="83"/>
      <c r="K189" s="35">
        <f t="shared" si="44"/>
        <v>0</v>
      </c>
      <c r="L189" s="35">
        <v>21</v>
      </c>
      <c r="M189" s="35">
        <f t="shared" si="45"/>
        <v>0</v>
      </c>
      <c r="N189" s="35">
        <v>0</v>
      </c>
      <c r="O189" s="35">
        <f t="shared" si="46"/>
        <v>0</v>
      </c>
      <c r="P189" s="35">
        <v>0</v>
      </c>
      <c r="Q189" s="35">
        <f t="shared" si="47"/>
        <v>0</v>
      </c>
      <c r="R189" s="35" t="s">
        <v>2300</v>
      </c>
      <c r="S189" s="35" t="s">
        <v>329</v>
      </c>
      <c r="T189" s="35" t="s">
        <v>330</v>
      </c>
      <c r="U189" s="35">
        <v>0</v>
      </c>
      <c r="V189" s="35">
        <f t="shared" si="48"/>
        <v>0</v>
      </c>
      <c r="W189" s="35"/>
      <c r="X189" s="35"/>
      <c r="Y189" s="52"/>
      <c r="Z189" s="52"/>
      <c r="AA189" s="52"/>
      <c r="AB189" s="52"/>
      <c r="AC189" s="52"/>
      <c r="AD189" s="52"/>
      <c r="AE189" s="52"/>
      <c r="AF189" s="52"/>
      <c r="AG189" s="52" t="s">
        <v>922</v>
      </c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31"/>
      <c r="B190" s="32"/>
      <c r="C190" s="290" t="s">
        <v>1594</v>
      </c>
      <c r="D190" s="291"/>
      <c r="E190" s="291"/>
      <c r="F190" s="291"/>
      <c r="G190" s="291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52"/>
      <c r="Z190" s="52"/>
      <c r="AA190" s="52"/>
      <c r="AB190" s="52"/>
      <c r="AC190" s="52"/>
      <c r="AD190" s="52"/>
      <c r="AE190" s="52"/>
      <c r="AF190" s="52"/>
      <c r="AG190" s="52" t="s">
        <v>356</v>
      </c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x14ac:dyDescent="0.2">
      <c r="A191" s="13"/>
      <c r="B191" s="14"/>
      <c r="C191" s="36"/>
      <c r="D191" s="15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AE191">
        <v>15</v>
      </c>
      <c r="AF191">
        <v>21</v>
      </c>
    </row>
    <row r="192" spans="1:60" x14ac:dyDescent="0.2">
      <c r="A192" s="37"/>
      <c r="B192" s="38" t="s">
        <v>15</v>
      </c>
      <c r="C192" s="39"/>
      <c r="D192" s="40"/>
      <c r="E192" s="41"/>
      <c r="F192" s="41"/>
      <c r="G192" s="42">
        <f>G8+G17+G70+G149</f>
        <v>0</v>
      </c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AE192">
        <f>SUMIF(L7:L190,AE191,G7:G190)</f>
        <v>0</v>
      </c>
      <c r="AF192">
        <f>SUMIF(L7:L190,AF191,G7:G190)</f>
        <v>0</v>
      </c>
      <c r="AG192" t="s">
        <v>346</v>
      </c>
    </row>
    <row r="193" spans="1:33" x14ac:dyDescent="0.2">
      <c r="A193" s="300" t="s">
        <v>1687</v>
      </c>
      <c r="B193" s="300"/>
      <c r="C193" s="36"/>
      <c r="D193" s="15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33" x14ac:dyDescent="0.2">
      <c r="A194" s="13"/>
      <c r="B194" s="14" t="s">
        <v>1688</v>
      </c>
      <c r="C194" s="36" t="s">
        <v>1689</v>
      </c>
      <c r="D194" s="15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AG194" t="s">
        <v>1690</v>
      </c>
    </row>
    <row r="195" spans="1:33" x14ac:dyDescent="0.2">
      <c r="A195" s="13"/>
      <c r="B195" s="14" t="s">
        <v>1691</v>
      </c>
      <c r="C195" s="36" t="s">
        <v>1692</v>
      </c>
      <c r="D195" s="15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AG195" t="s">
        <v>1693</v>
      </c>
    </row>
    <row r="196" spans="1:33" x14ac:dyDescent="0.2">
      <c r="A196" s="13"/>
      <c r="B196" s="14"/>
      <c r="C196" s="36" t="s">
        <v>492</v>
      </c>
      <c r="D196" s="15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AG196" t="s">
        <v>1694</v>
      </c>
    </row>
    <row r="197" spans="1:33" x14ac:dyDescent="0.2">
      <c r="A197" s="13"/>
      <c r="B197" s="14"/>
      <c r="C197" s="36"/>
      <c r="D197" s="15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33" x14ac:dyDescent="0.2">
      <c r="C198" s="43"/>
      <c r="D198" s="7"/>
      <c r="AG198" t="s">
        <v>347</v>
      </c>
    </row>
    <row r="199" spans="1:33" x14ac:dyDescent="0.2">
      <c r="D199" s="7"/>
    </row>
    <row r="200" spans="1:33" x14ac:dyDescent="0.2">
      <c r="D200" s="7"/>
    </row>
    <row r="201" spans="1:33" x14ac:dyDescent="0.2">
      <c r="D201" s="7"/>
    </row>
    <row r="202" spans="1:33" x14ac:dyDescent="0.2">
      <c r="D202" s="7"/>
    </row>
    <row r="203" spans="1:33" x14ac:dyDescent="0.2">
      <c r="D203" s="7"/>
    </row>
    <row r="204" spans="1:33" x14ac:dyDescent="0.2">
      <c r="D204" s="7"/>
    </row>
    <row r="205" spans="1:33" x14ac:dyDescent="0.2">
      <c r="D205" s="7"/>
    </row>
    <row r="206" spans="1:33" x14ac:dyDescent="0.2">
      <c r="D206" s="7"/>
    </row>
    <row r="207" spans="1:33" x14ac:dyDescent="0.2">
      <c r="D207" s="7"/>
    </row>
    <row r="208" spans="1:33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9">
    <mergeCell ref="C69:G69"/>
    <mergeCell ref="C148:G148"/>
    <mergeCell ref="C190:G190"/>
    <mergeCell ref="A193:B193"/>
    <mergeCell ref="A1:G1"/>
    <mergeCell ref="C2:G2"/>
    <mergeCell ref="C3:G3"/>
    <mergeCell ref="C4:G4"/>
    <mergeCell ref="C29:G29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59</v>
      </c>
      <c r="C4" s="285" t="s">
        <v>60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229</v>
      </c>
      <c r="C8" s="20" t="s">
        <v>230</v>
      </c>
      <c r="D8" s="21"/>
      <c r="E8" s="22"/>
      <c r="F8" s="23"/>
      <c r="G8" s="23">
        <f>SUMIF(AG9:AG29,"&lt;&gt;NOR",G9:G29)</f>
        <v>0</v>
      </c>
      <c r="H8" s="23"/>
      <c r="I8" s="23">
        <f>SUM(I9:I29)</f>
        <v>0</v>
      </c>
      <c r="J8" s="23"/>
      <c r="K8" s="23">
        <f>SUM(K9:K29)</f>
        <v>0</v>
      </c>
      <c r="L8" s="23"/>
      <c r="M8" s="23">
        <f>SUM(M9:M29)</f>
        <v>0</v>
      </c>
      <c r="N8" s="23"/>
      <c r="O8" s="23">
        <f>SUM(O9:O29)</f>
        <v>0</v>
      </c>
      <c r="P8" s="23"/>
      <c r="Q8" s="23">
        <f>SUM(Q9:Q29)</f>
        <v>0</v>
      </c>
      <c r="R8" s="23"/>
      <c r="S8" s="23"/>
      <c r="T8" s="46"/>
      <c r="U8" s="47"/>
      <c r="V8" s="47">
        <f>SUM(V9:V29)</f>
        <v>0</v>
      </c>
      <c r="W8" s="47"/>
      <c r="X8" s="46"/>
      <c r="AG8" t="s">
        <v>325</v>
      </c>
    </row>
    <row r="9" spans="1:60" outlineLevel="1" x14ac:dyDescent="0.2">
      <c r="A9" s="60">
        <v>1</v>
      </c>
      <c r="B9" s="61" t="s">
        <v>2557</v>
      </c>
      <c r="C9" s="62" t="s">
        <v>2558</v>
      </c>
      <c r="D9" s="63" t="s">
        <v>640</v>
      </c>
      <c r="E9" s="64">
        <v>1</v>
      </c>
      <c r="F9" s="65"/>
      <c r="G9" s="66">
        <f t="shared" ref="G9:G29" si="0">ROUND(E9*F9,2)</f>
        <v>0</v>
      </c>
      <c r="H9" s="65"/>
      <c r="I9" s="66">
        <f t="shared" ref="I9:I29" si="1">ROUND(E9*H9,2)</f>
        <v>0</v>
      </c>
      <c r="J9" s="65"/>
      <c r="K9" s="66">
        <f t="shared" ref="K9:K29" si="2">ROUND(E9*J9,2)</f>
        <v>0</v>
      </c>
      <c r="L9" s="66">
        <v>21</v>
      </c>
      <c r="M9" s="66">
        <f t="shared" ref="M9:M29" si="3">G9*(1+L9/100)</f>
        <v>0</v>
      </c>
      <c r="N9" s="66">
        <v>0</v>
      </c>
      <c r="O9" s="66">
        <f t="shared" ref="O9:O29" si="4">ROUND(E9*N9,2)</f>
        <v>0</v>
      </c>
      <c r="P9" s="66">
        <v>0</v>
      </c>
      <c r="Q9" s="66">
        <f t="shared" ref="Q9:Q29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29" si="6">ROUND(E9*U9,2)</f>
        <v>0</v>
      </c>
      <c r="W9" s="35"/>
      <c r="X9" s="79"/>
      <c r="Y9" s="52"/>
      <c r="Z9" s="52"/>
      <c r="AA9" s="52"/>
      <c r="AB9" s="52"/>
      <c r="AC9" s="52"/>
      <c r="AD9" s="52"/>
      <c r="AE9" s="52"/>
      <c r="AF9" s="52"/>
      <c r="AG9" s="52" t="s">
        <v>1697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ht="22.5" outlineLevel="1" x14ac:dyDescent="0.2">
      <c r="A10" s="67">
        <v>2</v>
      </c>
      <c r="B10" s="68" t="s">
        <v>2559</v>
      </c>
      <c r="C10" s="69" t="s">
        <v>2560</v>
      </c>
      <c r="D10" s="63" t="s">
        <v>640</v>
      </c>
      <c r="E10" s="64">
        <v>1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1697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ht="22.5" outlineLevel="1" x14ac:dyDescent="0.2">
      <c r="A11" s="67">
        <v>3</v>
      </c>
      <c r="B11" s="68" t="s">
        <v>2561</v>
      </c>
      <c r="C11" s="69" t="s">
        <v>2562</v>
      </c>
      <c r="D11" s="63" t="s">
        <v>640</v>
      </c>
      <c r="E11" s="64">
        <v>1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1697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ht="22.5" outlineLevel="1" x14ac:dyDescent="0.2">
      <c r="A12" s="67">
        <v>4</v>
      </c>
      <c r="B12" s="68" t="s">
        <v>2563</v>
      </c>
      <c r="C12" s="69" t="s">
        <v>2564</v>
      </c>
      <c r="D12" s="63" t="s">
        <v>640</v>
      </c>
      <c r="E12" s="64">
        <v>1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1697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ht="22.5" outlineLevel="1" x14ac:dyDescent="0.2">
      <c r="A13" s="67">
        <v>5</v>
      </c>
      <c r="B13" s="68" t="s">
        <v>2565</v>
      </c>
      <c r="C13" s="69" t="s">
        <v>2566</v>
      </c>
      <c r="D13" s="63" t="s">
        <v>640</v>
      </c>
      <c r="E13" s="64">
        <v>23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1697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ht="22.5" outlineLevel="1" x14ac:dyDescent="0.2">
      <c r="A14" s="67">
        <v>6</v>
      </c>
      <c r="B14" s="68" t="s">
        <v>2567</v>
      </c>
      <c r="C14" s="69" t="s">
        <v>2568</v>
      </c>
      <c r="D14" s="63" t="s">
        <v>640</v>
      </c>
      <c r="E14" s="64">
        <v>24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1697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2569</v>
      </c>
      <c r="C15" s="69" t="s">
        <v>2570</v>
      </c>
      <c r="D15" s="63" t="s">
        <v>640</v>
      </c>
      <c r="E15" s="64">
        <v>1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1697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2571</v>
      </c>
      <c r="C16" s="69" t="s">
        <v>2572</v>
      </c>
      <c r="D16" s="63" t="s">
        <v>640</v>
      </c>
      <c r="E16" s="64">
        <v>1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1697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2573</v>
      </c>
      <c r="C17" s="69" t="s">
        <v>2574</v>
      </c>
      <c r="D17" s="63" t="s">
        <v>640</v>
      </c>
      <c r="E17" s="64">
        <v>4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0</v>
      </c>
      <c r="O17" s="66">
        <f t="shared" si="4"/>
        <v>0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1697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2575</v>
      </c>
      <c r="C18" s="69" t="s">
        <v>2576</v>
      </c>
      <c r="D18" s="63" t="s">
        <v>640</v>
      </c>
      <c r="E18" s="64">
        <v>1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1697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11</v>
      </c>
      <c r="B19" s="68" t="s">
        <v>2577</v>
      </c>
      <c r="C19" s="69" t="s">
        <v>2578</v>
      </c>
      <c r="D19" s="63" t="s">
        <v>380</v>
      </c>
      <c r="E19" s="64">
        <v>162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0</v>
      </c>
      <c r="O19" s="66">
        <f t="shared" si="4"/>
        <v>0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1697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ht="22.5" outlineLevel="1" x14ac:dyDescent="0.2">
      <c r="A20" s="67">
        <v>12</v>
      </c>
      <c r="B20" s="68" t="s">
        <v>2579</v>
      </c>
      <c r="C20" s="69" t="s">
        <v>2580</v>
      </c>
      <c r="D20" s="63" t="s">
        <v>2186</v>
      </c>
      <c r="E20" s="64">
        <v>20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1697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ht="22.5" outlineLevel="1" x14ac:dyDescent="0.2">
      <c r="A21" s="67">
        <v>13</v>
      </c>
      <c r="B21" s="68" t="s">
        <v>2581</v>
      </c>
      <c r="C21" s="69" t="s">
        <v>2582</v>
      </c>
      <c r="D21" s="63" t="s">
        <v>2186</v>
      </c>
      <c r="E21" s="64">
        <v>23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0</v>
      </c>
      <c r="O21" s="66">
        <f t="shared" si="4"/>
        <v>0</v>
      </c>
      <c r="P21" s="66">
        <v>0</v>
      </c>
      <c r="Q21" s="66">
        <f t="shared" si="5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1697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ht="22.5" outlineLevel="1" x14ac:dyDescent="0.2">
      <c r="A22" s="67">
        <v>14</v>
      </c>
      <c r="B22" s="68" t="s">
        <v>2583</v>
      </c>
      <c r="C22" s="69" t="s">
        <v>2584</v>
      </c>
      <c r="D22" s="63" t="s">
        <v>2186</v>
      </c>
      <c r="E22" s="64">
        <v>13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1697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ht="22.5" outlineLevel="1" x14ac:dyDescent="0.2">
      <c r="A23" s="67">
        <v>15</v>
      </c>
      <c r="B23" s="68" t="s">
        <v>2585</v>
      </c>
      <c r="C23" s="69" t="s">
        <v>2586</v>
      </c>
      <c r="D23" s="63" t="s">
        <v>2186</v>
      </c>
      <c r="E23" s="64">
        <v>18</v>
      </c>
      <c r="F23" s="65"/>
      <c r="G23" s="66">
        <f t="shared" si="0"/>
        <v>0</v>
      </c>
      <c r="H23" s="65"/>
      <c r="I23" s="66">
        <f t="shared" si="1"/>
        <v>0</v>
      </c>
      <c r="J23" s="65"/>
      <c r="K23" s="66">
        <f t="shared" si="2"/>
        <v>0</v>
      </c>
      <c r="L23" s="66">
        <v>21</v>
      </c>
      <c r="M23" s="66">
        <f t="shared" si="3"/>
        <v>0</v>
      </c>
      <c r="N23" s="66">
        <v>0</v>
      </c>
      <c r="O23" s="66">
        <f t="shared" si="4"/>
        <v>0</v>
      </c>
      <c r="P23" s="66">
        <v>0</v>
      </c>
      <c r="Q23" s="66">
        <f t="shared" si="5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6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1697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ht="22.5" outlineLevel="1" x14ac:dyDescent="0.2">
      <c r="A24" s="67">
        <v>16</v>
      </c>
      <c r="B24" s="68" t="s">
        <v>2587</v>
      </c>
      <c r="C24" s="69" t="s">
        <v>2588</v>
      </c>
      <c r="D24" s="63" t="s">
        <v>2186</v>
      </c>
      <c r="E24" s="64">
        <v>19</v>
      </c>
      <c r="F24" s="65"/>
      <c r="G24" s="66">
        <f t="shared" si="0"/>
        <v>0</v>
      </c>
      <c r="H24" s="65"/>
      <c r="I24" s="66">
        <f t="shared" si="1"/>
        <v>0</v>
      </c>
      <c r="J24" s="65"/>
      <c r="K24" s="66">
        <f t="shared" si="2"/>
        <v>0</v>
      </c>
      <c r="L24" s="66">
        <v>21</v>
      </c>
      <c r="M24" s="66">
        <f t="shared" si="3"/>
        <v>0</v>
      </c>
      <c r="N24" s="66">
        <v>0</v>
      </c>
      <c r="O24" s="66">
        <f t="shared" si="4"/>
        <v>0</v>
      </c>
      <c r="P24" s="66">
        <v>0</v>
      </c>
      <c r="Q24" s="66">
        <f t="shared" si="5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6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1697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ht="22.5" outlineLevel="1" x14ac:dyDescent="0.2">
      <c r="A25" s="67">
        <v>17</v>
      </c>
      <c r="B25" s="68" t="s">
        <v>2589</v>
      </c>
      <c r="C25" s="69" t="s">
        <v>2590</v>
      </c>
      <c r="D25" s="63" t="s">
        <v>2186</v>
      </c>
      <c r="E25" s="64">
        <v>49</v>
      </c>
      <c r="F25" s="65"/>
      <c r="G25" s="66">
        <f t="shared" si="0"/>
        <v>0</v>
      </c>
      <c r="H25" s="65"/>
      <c r="I25" s="66">
        <f t="shared" si="1"/>
        <v>0</v>
      </c>
      <c r="J25" s="65"/>
      <c r="K25" s="66">
        <f t="shared" si="2"/>
        <v>0</v>
      </c>
      <c r="L25" s="66">
        <v>21</v>
      </c>
      <c r="M25" s="66">
        <f t="shared" si="3"/>
        <v>0</v>
      </c>
      <c r="N25" s="66">
        <v>0</v>
      </c>
      <c r="O25" s="66">
        <f t="shared" si="4"/>
        <v>0</v>
      </c>
      <c r="P25" s="66">
        <v>0</v>
      </c>
      <c r="Q25" s="66">
        <f t="shared" si="5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6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1697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ht="22.5" outlineLevel="1" x14ac:dyDescent="0.2">
      <c r="A26" s="67">
        <v>18</v>
      </c>
      <c r="B26" s="68" t="s">
        <v>2591</v>
      </c>
      <c r="C26" s="69" t="s">
        <v>2592</v>
      </c>
      <c r="D26" s="63" t="s">
        <v>2186</v>
      </c>
      <c r="E26" s="64">
        <v>39</v>
      </c>
      <c r="F26" s="65"/>
      <c r="G26" s="66">
        <f t="shared" si="0"/>
        <v>0</v>
      </c>
      <c r="H26" s="65"/>
      <c r="I26" s="66">
        <f t="shared" si="1"/>
        <v>0</v>
      </c>
      <c r="J26" s="65"/>
      <c r="K26" s="66">
        <f t="shared" si="2"/>
        <v>0</v>
      </c>
      <c r="L26" s="66">
        <v>21</v>
      </c>
      <c r="M26" s="66">
        <f t="shared" si="3"/>
        <v>0</v>
      </c>
      <c r="N26" s="66">
        <v>0</v>
      </c>
      <c r="O26" s="66">
        <f t="shared" si="4"/>
        <v>0</v>
      </c>
      <c r="P26" s="66">
        <v>0</v>
      </c>
      <c r="Q26" s="66">
        <f t="shared" si="5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6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1697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19</v>
      </c>
      <c r="B27" s="68" t="s">
        <v>2593</v>
      </c>
      <c r="C27" s="69" t="s">
        <v>2594</v>
      </c>
      <c r="D27" s="63" t="s">
        <v>380</v>
      </c>
      <c r="E27" s="64">
        <v>210</v>
      </c>
      <c r="F27" s="65"/>
      <c r="G27" s="66">
        <f t="shared" si="0"/>
        <v>0</v>
      </c>
      <c r="H27" s="65"/>
      <c r="I27" s="66">
        <f t="shared" si="1"/>
        <v>0</v>
      </c>
      <c r="J27" s="65"/>
      <c r="K27" s="66">
        <f t="shared" si="2"/>
        <v>0</v>
      </c>
      <c r="L27" s="66">
        <v>21</v>
      </c>
      <c r="M27" s="66">
        <f t="shared" si="3"/>
        <v>0</v>
      </c>
      <c r="N27" s="66">
        <v>0</v>
      </c>
      <c r="O27" s="66">
        <f t="shared" si="4"/>
        <v>0</v>
      </c>
      <c r="P27" s="66">
        <v>0</v>
      </c>
      <c r="Q27" s="66">
        <f t="shared" si="5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6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1697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20</v>
      </c>
      <c r="B28" s="68" t="s">
        <v>2595</v>
      </c>
      <c r="C28" s="69" t="s">
        <v>2596</v>
      </c>
      <c r="D28" s="63" t="s">
        <v>1817</v>
      </c>
      <c r="E28" s="64">
        <v>1</v>
      </c>
      <c r="F28" s="65"/>
      <c r="G28" s="66">
        <f t="shared" si="0"/>
        <v>0</v>
      </c>
      <c r="H28" s="65"/>
      <c r="I28" s="66">
        <f t="shared" si="1"/>
        <v>0</v>
      </c>
      <c r="J28" s="65"/>
      <c r="K28" s="66">
        <f t="shared" si="2"/>
        <v>0</v>
      </c>
      <c r="L28" s="66">
        <v>21</v>
      </c>
      <c r="M28" s="66">
        <f t="shared" si="3"/>
        <v>0</v>
      </c>
      <c r="N28" s="66">
        <v>0</v>
      </c>
      <c r="O28" s="66">
        <f t="shared" si="4"/>
        <v>0</v>
      </c>
      <c r="P28" s="66">
        <v>0</v>
      </c>
      <c r="Q28" s="66">
        <f t="shared" si="5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6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1697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21</v>
      </c>
      <c r="B29" s="68" t="s">
        <v>2597</v>
      </c>
      <c r="C29" s="69" t="s">
        <v>2598</v>
      </c>
      <c r="D29" s="63" t="s">
        <v>1817</v>
      </c>
      <c r="E29" s="64">
        <v>1</v>
      </c>
      <c r="F29" s="65"/>
      <c r="G29" s="66">
        <f t="shared" si="0"/>
        <v>0</v>
      </c>
      <c r="H29" s="65"/>
      <c r="I29" s="66">
        <f t="shared" si="1"/>
        <v>0</v>
      </c>
      <c r="J29" s="65"/>
      <c r="K29" s="66">
        <f t="shared" si="2"/>
        <v>0</v>
      </c>
      <c r="L29" s="66">
        <v>21</v>
      </c>
      <c r="M29" s="66">
        <f t="shared" si="3"/>
        <v>0</v>
      </c>
      <c r="N29" s="66">
        <v>0</v>
      </c>
      <c r="O29" s="66">
        <f t="shared" si="4"/>
        <v>0</v>
      </c>
      <c r="P29" s="66">
        <v>0</v>
      </c>
      <c r="Q29" s="66">
        <f t="shared" si="5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6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1697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x14ac:dyDescent="0.2">
      <c r="A30" s="18" t="s">
        <v>324</v>
      </c>
      <c r="B30" s="19" t="s">
        <v>231</v>
      </c>
      <c r="C30" s="20" t="s">
        <v>232</v>
      </c>
      <c r="D30" s="21"/>
      <c r="E30" s="22"/>
      <c r="F30" s="23"/>
      <c r="G30" s="23">
        <f>SUMIF(AG31:AG69,"&lt;&gt;NOR",G31:G69)</f>
        <v>0</v>
      </c>
      <c r="H30" s="23"/>
      <c r="I30" s="23">
        <f>SUM(I31:I69)</f>
        <v>0</v>
      </c>
      <c r="J30" s="23"/>
      <c r="K30" s="23">
        <f>SUM(K31:K69)</f>
        <v>0</v>
      </c>
      <c r="L30" s="23"/>
      <c r="M30" s="23">
        <f>SUM(M31:M69)</f>
        <v>0</v>
      </c>
      <c r="N30" s="23"/>
      <c r="O30" s="23">
        <f>SUM(O31:O69)</f>
        <v>0</v>
      </c>
      <c r="P30" s="23"/>
      <c r="Q30" s="23">
        <f>SUM(Q31:Q69)</f>
        <v>0</v>
      </c>
      <c r="R30" s="23"/>
      <c r="S30" s="23"/>
      <c r="T30" s="46"/>
      <c r="U30" s="47"/>
      <c r="V30" s="47">
        <f>SUM(V31:V69)</f>
        <v>0</v>
      </c>
      <c r="W30" s="47"/>
      <c r="X30" s="46"/>
      <c r="AG30" t="s">
        <v>325</v>
      </c>
    </row>
    <row r="31" spans="1:60" outlineLevel="1" x14ac:dyDescent="0.2">
      <c r="A31" s="60">
        <v>22</v>
      </c>
      <c r="B31" s="61" t="s">
        <v>2599</v>
      </c>
      <c r="C31" s="62" t="s">
        <v>2558</v>
      </c>
      <c r="D31" s="63" t="s">
        <v>1817</v>
      </c>
      <c r="E31" s="64">
        <v>1</v>
      </c>
      <c r="F31" s="65"/>
      <c r="G31" s="66">
        <f t="shared" ref="G31:G41" si="7">ROUND(E31*F31,2)</f>
        <v>0</v>
      </c>
      <c r="H31" s="65"/>
      <c r="I31" s="66">
        <f t="shared" ref="I31:I41" si="8">ROUND(E31*H31,2)</f>
        <v>0</v>
      </c>
      <c r="J31" s="65"/>
      <c r="K31" s="66">
        <f t="shared" ref="K31:K41" si="9">ROUND(E31*J31,2)</f>
        <v>0</v>
      </c>
      <c r="L31" s="66">
        <v>21</v>
      </c>
      <c r="M31" s="66">
        <f t="shared" ref="M31:M41" si="10">G31*(1+L31/100)</f>
        <v>0</v>
      </c>
      <c r="N31" s="66">
        <v>0</v>
      </c>
      <c r="O31" s="66">
        <f t="shared" ref="O31:O41" si="11">ROUND(E31*N31,2)</f>
        <v>0</v>
      </c>
      <c r="P31" s="66">
        <v>0</v>
      </c>
      <c r="Q31" s="66">
        <f t="shared" ref="Q31:Q41" si="12">ROUND(E31*P31,2)</f>
        <v>0</v>
      </c>
      <c r="R31" s="66"/>
      <c r="S31" s="66" t="s">
        <v>587</v>
      </c>
      <c r="T31" s="70" t="s">
        <v>330</v>
      </c>
      <c r="U31" s="35">
        <v>0</v>
      </c>
      <c r="V31" s="35">
        <f t="shared" ref="V31:V41" si="13">ROUND(E31*U31,2)</f>
        <v>0</v>
      </c>
      <c r="W31" s="35"/>
      <c r="X31" s="79"/>
      <c r="Y31" s="52"/>
      <c r="Z31" s="52"/>
      <c r="AA31" s="52"/>
      <c r="AB31" s="52"/>
      <c r="AC31" s="52"/>
      <c r="AD31" s="52"/>
      <c r="AE31" s="52"/>
      <c r="AF31" s="52"/>
      <c r="AG31" s="52" t="s">
        <v>1697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ht="22.5" outlineLevel="1" x14ac:dyDescent="0.2">
      <c r="A32" s="67">
        <v>23</v>
      </c>
      <c r="B32" s="68" t="s">
        <v>2600</v>
      </c>
      <c r="C32" s="69" t="s">
        <v>2601</v>
      </c>
      <c r="D32" s="63" t="s">
        <v>1817</v>
      </c>
      <c r="E32" s="64">
        <v>2</v>
      </c>
      <c r="F32" s="65"/>
      <c r="G32" s="66">
        <f t="shared" si="7"/>
        <v>0</v>
      </c>
      <c r="H32" s="65"/>
      <c r="I32" s="66">
        <f t="shared" si="8"/>
        <v>0</v>
      </c>
      <c r="J32" s="65"/>
      <c r="K32" s="66">
        <f t="shared" si="9"/>
        <v>0</v>
      </c>
      <c r="L32" s="66">
        <v>21</v>
      </c>
      <c r="M32" s="66">
        <f t="shared" si="10"/>
        <v>0</v>
      </c>
      <c r="N32" s="66">
        <v>0</v>
      </c>
      <c r="O32" s="66">
        <f t="shared" si="11"/>
        <v>0</v>
      </c>
      <c r="P32" s="66">
        <v>0</v>
      </c>
      <c r="Q32" s="66">
        <f t="shared" si="12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13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1697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ht="22.5" outlineLevel="1" x14ac:dyDescent="0.2">
      <c r="A33" s="67">
        <v>24</v>
      </c>
      <c r="B33" s="68" t="s">
        <v>2602</v>
      </c>
      <c r="C33" s="69" t="s">
        <v>2603</v>
      </c>
      <c r="D33" s="63" t="s">
        <v>1817</v>
      </c>
      <c r="E33" s="64">
        <v>2</v>
      </c>
      <c r="F33" s="65"/>
      <c r="G33" s="66">
        <f t="shared" si="7"/>
        <v>0</v>
      </c>
      <c r="H33" s="65"/>
      <c r="I33" s="66">
        <f t="shared" si="8"/>
        <v>0</v>
      </c>
      <c r="J33" s="65"/>
      <c r="K33" s="66">
        <f t="shared" si="9"/>
        <v>0</v>
      </c>
      <c r="L33" s="66">
        <v>21</v>
      </c>
      <c r="M33" s="66">
        <f t="shared" si="10"/>
        <v>0</v>
      </c>
      <c r="N33" s="66">
        <v>0</v>
      </c>
      <c r="O33" s="66">
        <f t="shared" si="11"/>
        <v>0</v>
      </c>
      <c r="P33" s="66">
        <v>0</v>
      </c>
      <c r="Q33" s="66">
        <f t="shared" si="12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13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1697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25</v>
      </c>
      <c r="B34" s="68" t="s">
        <v>2604</v>
      </c>
      <c r="C34" s="69" t="s">
        <v>2605</v>
      </c>
      <c r="D34" s="63" t="s">
        <v>640</v>
      </c>
      <c r="E34" s="64">
        <v>1</v>
      </c>
      <c r="F34" s="65"/>
      <c r="G34" s="66">
        <f t="shared" si="7"/>
        <v>0</v>
      </c>
      <c r="H34" s="65"/>
      <c r="I34" s="66">
        <f t="shared" si="8"/>
        <v>0</v>
      </c>
      <c r="J34" s="65"/>
      <c r="K34" s="66">
        <f t="shared" si="9"/>
        <v>0</v>
      </c>
      <c r="L34" s="66">
        <v>21</v>
      </c>
      <c r="M34" s="66">
        <f t="shared" si="10"/>
        <v>0</v>
      </c>
      <c r="N34" s="66">
        <v>0</v>
      </c>
      <c r="O34" s="66">
        <f t="shared" si="11"/>
        <v>0</v>
      </c>
      <c r="P34" s="66">
        <v>0</v>
      </c>
      <c r="Q34" s="66">
        <f t="shared" si="12"/>
        <v>0</v>
      </c>
      <c r="R34" s="66"/>
      <c r="S34" s="66" t="s">
        <v>587</v>
      </c>
      <c r="T34" s="70" t="s">
        <v>330</v>
      </c>
      <c r="U34" s="35">
        <v>0</v>
      </c>
      <c r="V34" s="35">
        <f t="shared" si="13"/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1697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67">
        <v>26</v>
      </c>
      <c r="B35" s="68" t="s">
        <v>2606</v>
      </c>
      <c r="C35" s="69" t="s">
        <v>2607</v>
      </c>
      <c r="D35" s="63" t="s">
        <v>640</v>
      </c>
      <c r="E35" s="64">
        <v>1</v>
      </c>
      <c r="F35" s="65"/>
      <c r="G35" s="66">
        <f t="shared" si="7"/>
        <v>0</v>
      </c>
      <c r="H35" s="65"/>
      <c r="I35" s="66">
        <f t="shared" si="8"/>
        <v>0</v>
      </c>
      <c r="J35" s="65"/>
      <c r="K35" s="66">
        <f t="shared" si="9"/>
        <v>0</v>
      </c>
      <c r="L35" s="66">
        <v>21</v>
      </c>
      <c r="M35" s="66">
        <f t="shared" si="10"/>
        <v>0</v>
      </c>
      <c r="N35" s="66">
        <v>0</v>
      </c>
      <c r="O35" s="66">
        <f t="shared" si="11"/>
        <v>0</v>
      </c>
      <c r="P35" s="66">
        <v>0</v>
      </c>
      <c r="Q35" s="66">
        <f t="shared" si="12"/>
        <v>0</v>
      </c>
      <c r="R35" s="66"/>
      <c r="S35" s="66" t="s">
        <v>587</v>
      </c>
      <c r="T35" s="70" t="s">
        <v>330</v>
      </c>
      <c r="U35" s="35">
        <v>0</v>
      </c>
      <c r="V35" s="35">
        <f t="shared" si="13"/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1697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27</v>
      </c>
      <c r="B36" s="68" t="s">
        <v>2608</v>
      </c>
      <c r="C36" s="69" t="s">
        <v>2609</v>
      </c>
      <c r="D36" s="63" t="s">
        <v>640</v>
      </c>
      <c r="E36" s="64">
        <v>1</v>
      </c>
      <c r="F36" s="65"/>
      <c r="G36" s="66">
        <f t="shared" si="7"/>
        <v>0</v>
      </c>
      <c r="H36" s="65"/>
      <c r="I36" s="66">
        <f t="shared" si="8"/>
        <v>0</v>
      </c>
      <c r="J36" s="65"/>
      <c r="K36" s="66">
        <f t="shared" si="9"/>
        <v>0</v>
      </c>
      <c r="L36" s="66">
        <v>21</v>
      </c>
      <c r="M36" s="66">
        <f t="shared" si="10"/>
        <v>0</v>
      </c>
      <c r="N36" s="66">
        <v>0</v>
      </c>
      <c r="O36" s="66">
        <f t="shared" si="11"/>
        <v>0</v>
      </c>
      <c r="P36" s="66">
        <v>0</v>
      </c>
      <c r="Q36" s="66">
        <f t="shared" si="12"/>
        <v>0</v>
      </c>
      <c r="R36" s="66"/>
      <c r="S36" s="66" t="s">
        <v>587</v>
      </c>
      <c r="T36" s="70" t="s">
        <v>330</v>
      </c>
      <c r="U36" s="35">
        <v>0</v>
      </c>
      <c r="V36" s="35">
        <f t="shared" si="13"/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1697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67">
        <v>28</v>
      </c>
      <c r="B37" s="68" t="s">
        <v>2610</v>
      </c>
      <c r="C37" s="69" t="s">
        <v>2611</v>
      </c>
      <c r="D37" s="63" t="s">
        <v>640</v>
      </c>
      <c r="E37" s="64">
        <v>1</v>
      </c>
      <c r="F37" s="65"/>
      <c r="G37" s="66">
        <f t="shared" si="7"/>
        <v>0</v>
      </c>
      <c r="H37" s="65"/>
      <c r="I37" s="66">
        <f t="shared" si="8"/>
        <v>0</v>
      </c>
      <c r="J37" s="65"/>
      <c r="K37" s="66">
        <f t="shared" si="9"/>
        <v>0</v>
      </c>
      <c r="L37" s="66">
        <v>21</v>
      </c>
      <c r="M37" s="66">
        <f t="shared" si="10"/>
        <v>0</v>
      </c>
      <c r="N37" s="66">
        <v>0</v>
      </c>
      <c r="O37" s="66">
        <f t="shared" si="11"/>
        <v>0</v>
      </c>
      <c r="P37" s="66">
        <v>0</v>
      </c>
      <c r="Q37" s="66">
        <f t="shared" si="12"/>
        <v>0</v>
      </c>
      <c r="R37" s="66"/>
      <c r="S37" s="66" t="s">
        <v>587</v>
      </c>
      <c r="T37" s="70" t="s">
        <v>330</v>
      </c>
      <c r="U37" s="35">
        <v>0</v>
      </c>
      <c r="V37" s="35">
        <f t="shared" si="13"/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1697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67">
        <v>29</v>
      </c>
      <c r="B38" s="68" t="s">
        <v>2612</v>
      </c>
      <c r="C38" s="69" t="s">
        <v>2613</v>
      </c>
      <c r="D38" s="63" t="s">
        <v>640</v>
      </c>
      <c r="E38" s="64">
        <v>1</v>
      </c>
      <c r="F38" s="65"/>
      <c r="G38" s="66">
        <f t="shared" si="7"/>
        <v>0</v>
      </c>
      <c r="H38" s="65"/>
      <c r="I38" s="66">
        <f t="shared" si="8"/>
        <v>0</v>
      </c>
      <c r="J38" s="65"/>
      <c r="K38" s="66">
        <f t="shared" si="9"/>
        <v>0</v>
      </c>
      <c r="L38" s="66">
        <v>21</v>
      </c>
      <c r="M38" s="66">
        <f t="shared" si="10"/>
        <v>0</v>
      </c>
      <c r="N38" s="66">
        <v>0</v>
      </c>
      <c r="O38" s="66">
        <f t="shared" si="11"/>
        <v>0</v>
      </c>
      <c r="P38" s="66">
        <v>0</v>
      </c>
      <c r="Q38" s="66">
        <f t="shared" si="12"/>
        <v>0</v>
      </c>
      <c r="R38" s="66"/>
      <c r="S38" s="66" t="s">
        <v>587</v>
      </c>
      <c r="T38" s="70" t="s">
        <v>330</v>
      </c>
      <c r="U38" s="35">
        <v>0</v>
      </c>
      <c r="V38" s="35">
        <f t="shared" si="13"/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1697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67">
        <v>30</v>
      </c>
      <c r="B39" s="68" t="s">
        <v>2614</v>
      </c>
      <c r="C39" s="69" t="s">
        <v>2615</v>
      </c>
      <c r="D39" s="63" t="s">
        <v>640</v>
      </c>
      <c r="E39" s="64">
        <v>1</v>
      </c>
      <c r="F39" s="65"/>
      <c r="G39" s="66">
        <f t="shared" si="7"/>
        <v>0</v>
      </c>
      <c r="H39" s="65"/>
      <c r="I39" s="66">
        <f t="shared" si="8"/>
        <v>0</v>
      </c>
      <c r="J39" s="65"/>
      <c r="K39" s="66">
        <f t="shared" si="9"/>
        <v>0</v>
      </c>
      <c r="L39" s="66">
        <v>21</v>
      </c>
      <c r="M39" s="66">
        <f t="shared" si="10"/>
        <v>0</v>
      </c>
      <c r="N39" s="66">
        <v>0</v>
      </c>
      <c r="O39" s="66">
        <f t="shared" si="11"/>
        <v>0</v>
      </c>
      <c r="P39" s="66">
        <v>0</v>
      </c>
      <c r="Q39" s="66">
        <f t="shared" si="12"/>
        <v>0</v>
      </c>
      <c r="R39" s="66"/>
      <c r="S39" s="66" t="s">
        <v>587</v>
      </c>
      <c r="T39" s="70" t="s">
        <v>330</v>
      </c>
      <c r="U39" s="35">
        <v>0</v>
      </c>
      <c r="V39" s="35">
        <f t="shared" si="13"/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1697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ht="22.5" outlineLevel="1" x14ac:dyDescent="0.2">
      <c r="A40" s="67">
        <v>31</v>
      </c>
      <c r="B40" s="68" t="s">
        <v>2616</v>
      </c>
      <c r="C40" s="69" t="s">
        <v>2617</v>
      </c>
      <c r="D40" s="63" t="s">
        <v>640</v>
      </c>
      <c r="E40" s="64">
        <v>20</v>
      </c>
      <c r="F40" s="65"/>
      <c r="G40" s="66">
        <f t="shared" si="7"/>
        <v>0</v>
      </c>
      <c r="H40" s="65"/>
      <c r="I40" s="66">
        <f t="shared" si="8"/>
        <v>0</v>
      </c>
      <c r="J40" s="65"/>
      <c r="K40" s="66">
        <f t="shared" si="9"/>
        <v>0</v>
      </c>
      <c r="L40" s="66">
        <v>21</v>
      </c>
      <c r="M40" s="66">
        <f t="shared" si="10"/>
        <v>0</v>
      </c>
      <c r="N40" s="66">
        <v>0</v>
      </c>
      <c r="O40" s="66">
        <f t="shared" si="11"/>
        <v>0</v>
      </c>
      <c r="P40" s="66">
        <v>0</v>
      </c>
      <c r="Q40" s="66">
        <f t="shared" si="12"/>
        <v>0</v>
      </c>
      <c r="R40" s="66"/>
      <c r="S40" s="66" t="s">
        <v>587</v>
      </c>
      <c r="T40" s="70" t="s">
        <v>330</v>
      </c>
      <c r="U40" s="35">
        <v>0</v>
      </c>
      <c r="V40" s="35">
        <f t="shared" si="13"/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1697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ht="22.5" outlineLevel="1" x14ac:dyDescent="0.2">
      <c r="A41" s="72">
        <v>32</v>
      </c>
      <c r="B41" s="73" t="s">
        <v>2618</v>
      </c>
      <c r="C41" s="74" t="s">
        <v>2619</v>
      </c>
      <c r="D41" s="27" t="s">
        <v>640</v>
      </c>
      <c r="E41" s="28">
        <v>2</v>
      </c>
      <c r="F41" s="29"/>
      <c r="G41" s="30">
        <f t="shared" si="7"/>
        <v>0</v>
      </c>
      <c r="H41" s="29"/>
      <c r="I41" s="30">
        <f t="shared" si="8"/>
        <v>0</v>
      </c>
      <c r="J41" s="29"/>
      <c r="K41" s="30">
        <f t="shared" si="9"/>
        <v>0</v>
      </c>
      <c r="L41" s="30">
        <v>21</v>
      </c>
      <c r="M41" s="30">
        <f t="shared" si="10"/>
        <v>0</v>
      </c>
      <c r="N41" s="30">
        <v>0</v>
      </c>
      <c r="O41" s="30">
        <f t="shared" si="11"/>
        <v>0</v>
      </c>
      <c r="P41" s="30">
        <v>0</v>
      </c>
      <c r="Q41" s="30">
        <f t="shared" si="12"/>
        <v>0</v>
      </c>
      <c r="R41" s="30"/>
      <c r="S41" s="30" t="s">
        <v>587</v>
      </c>
      <c r="T41" s="49" t="s">
        <v>330</v>
      </c>
      <c r="U41" s="35">
        <v>0</v>
      </c>
      <c r="V41" s="35">
        <f t="shared" si="13"/>
        <v>0</v>
      </c>
      <c r="W41" s="35"/>
      <c r="X41" s="49"/>
      <c r="Y41" s="52"/>
      <c r="Z41" s="52"/>
      <c r="AA41" s="52"/>
      <c r="AB41" s="52"/>
      <c r="AC41" s="52"/>
      <c r="AD41" s="52"/>
      <c r="AE41" s="52"/>
      <c r="AF41" s="52"/>
      <c r="AG41" s="52" t="s">
        <v>1697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ht="22.5" outlineLevel="1" x14ac:dyDescent="0.2">
      <c r="A42" s="31"/>
      <c r="B42" s="32"/>
      <c r="C42" s="292" t="s">
        <v>2620</v>
      </c>
      <c r="D42" s="293"/>
      <c r="E42" s="293"/>
      <c r="F42" s="293"/>
      <c r="G42" s="293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52"/>
      <c r="Z42" s="52"/>
      <c r="AA42" s="52"/>
      <c r="AB42" s="52"/>
      <c r="AC42" s="52"/>
      <c r="AD42" s="52"/>
      <c r="AE42" s="52"/>
      <c r="AF42" s="52"/>
      <c r="AG42" s="52" t="s">
        <v>642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9" t="str">
        <f>C42</f>
        <v>- včetně čtvercového plenum boxu rozměrů 600x600 mm, velikost připojovacího hrdla O200, přívodní s perforovaným plechem, připojení horizontální, bez těsnění s klapkou</v>
      </c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67">
        <v>33</v>
      </c>
      <c r="B43" s="68" t="s">
        <v>2621</v>
      </c>
      <c r="C43" s="69" t="s">
        <v>2622</v>
      </c>
      <c r="D43" s="63" t="s">
        <v>640</v>
      </c>
      <c r="E43" s="64">
        <v>6</v>
      </c>
      <c r="F43" s="65"/>
      <c r="G43" s="66">
        <f t="shared" ref="G43:G69" si="14">ROUND(E43*F43,2)</f>
        <v>0</v>
      </c>
      <c r="H43" s="65"/>
      <c r="I43" s="66">
        <f t="shared" ref="I43:I69" si="15">ROUND(E43*H43,2)</f>
        <v>0</v>
      </c>
      <c r="J43" s="65"/>
      <c r="K43" s="66">
        <f t="shared" ref="K43:K69" si="16">ROUND(E43*J43,2)</f>
        <v>0</v>
      </c>
      <c r="L43" s="66">
        <v>21</v>
      </c>
      <c r="M43" s="66">
        <f t="shared" ref="M43:M69" si="17">G43*(1+L43/100)</f>
        <v>0</v>
      </c>
      <c r="N43" s="66">
        <v>0</v>
      </c>
      <c r="O43" s="66">
        <f t="shared" ref="O43:O69" si="18">ROUND(E43*N43,2)</f>
        <v>0</v>
      </c>
      <c r="P43" s="66">
        <v>0</v>
      </c>
      <c r="Q43" s="66">
        <f t="shared" ref="Q43:Q69" si="19">ROUND(E43*P43,2)</f>
        <v>0</v>
      </c>
      <c r="R43" s="66"/>
      <c r="S43" s="66" t="s">
        <v>587</v>
      </c>
      <c r="T43" s="70" t="s">
        <v>330</v>
      </c>
      <c r="U43" s="35">
        <v>0</v>
      </c>
      <c r="V43" s="35">
        <f t="shared" ref="V43:V69" si="20">ROUND(E43*U43,2)</f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1697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67">
        <v>34</v>
      </c>
      <c r="B44" s="68" t="s">
        <v>2623</v>
      </c>
      <c r="C44" s="69" t="s">
        <v>2624</v>
      </c>
      <c r="D44" s="63" t="s">
        <v>640</v>
      </c>
      <c r="E44" s="64">
        <v>7</v>
      </c>
      <c r="F44" s="65"/>
      <c r="G44" s="66">
        <f t="shared" si="14"/>
        <v>0</v>
      </c>
      <c r="H44" s="65"/>
      <c r="I44" s="66">
        <f t="shared" si="15"/>
        <v>0</v>
      </c>
      <c r="J44" s="65"/>
      <c r="K44" s="66">
        <f t="shared" si="16"/>
        <v>0</v>
      </c>
      <c r="L44" s="66">
        <v>21</v>
      </c>
      <c r="M44" s="66">
        <f t="shared" si="17"/>
        <v>0</v>
      </c>
      <c r="N44" s="66">
        <v>0</v>
      </c>
      <c r="O44" s="66">
        <f t="shared" si="18"/>
        <v>0</v>
      </c>
      <c r="P44" s="66">
        <v>0</v>
      </c>
      <c r="Q44" s="66">
        <f t="shared" si="19"/>
        <v>0</v>
      </c>
      <c r="R44" s="66"/>
      <c r="S44" s="66" t="s">
        <v>587</v>
      </c>
      <c r="T44" s="70" t="s">
        <v>330</v>
      </c>
      <c r="U44" s="35">
        <v>0</v>
      </c>
      <c r="V44" s="35">
        <f t="shared" si="20"/>
        <v>0</v>
      </c>
      <c r="W44" s="35"/>
      <c r="X44" s="70"/>
      <c r="Y44" s="52"/>
      <c r="Z44" s="52"/>
      <c r="AA44" s="52"/>
      <c r="AB44" s="52"/>
      <c r="AC44" s="52"/>
      <c r="AD44" s="52"/>
      <c r="AE44" s="52"/>
      <c r="AF44" s="52"/>
      <c r="AG44" s="52" t="s">
        <v>1697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7">
        <v>35</v>
      </c>
      <c r="B45" s="68" t="s">
        <v>2625</v>
      </c>
      <c r="C45" s="69" t="s">
        <v>2626</v>
      </c>
      <c r="D45" s="63" t="s">
        <v>640</v>
      </c>
      <c r="E45" s="64">
        <v>4</v>
      </c>
      <c r="F45" s="65"/>
      <c r="G45" s="66">
        <f t="shared" si="14"/>
        <v>0</v>
      </c>
      <c r="H45" s="65"/>
      <c r="I45" s="66">
        <f t="shared" si="15"/>
        <v>0</v>
      </c>
      <c r="J45" s="65"/>
      <c r="K45" s="66">
        <f t="shared" si="16"/>
        <v>0</v>
      </c>
      <c r="L45" s="66">
        <v>21</v>
      </c>
      <c r="M45" s="66">
        <f t="shared" si="17"/>
        <v>0</v>
      </c>
      <c r="N45" s="66">
        <v>0</v>
      </c>
      <c r="O45" s="66">
        <f t="shared" si="18"/>
        <v>0</v>
      </c>
      <c r="P45" s="66">
        <v>0</v>
      </c>
      <c r="Q45" s="66">
        <f t="shared" si="19"/>
        <v>0</v>
      </c>
      <c r="R45" s="66"/>
      <c r="S45" s="66" t="s">
        <v>587</v>
      </c>
      <c r="T45" s="70" t="s">
        <v>330</v>
      </c>
      <c r="U45" s="35">
        <v>0</v>
      </c>
      <c r="V45" s="35">
        <f t="shared" si="20"/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1697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7">
        <v>36</v>
      </c>
      <c r="B46" s="68" t="s">
        <v>2627</v>
      </c>
      <c r="C46" s="69" t="s">
        <v>2628</v>
      </c>
      <c r="D46" s="63" t="s">
        <v>640</v>
      </c>
      <c r="E46" s="64">
        <v>3</v>
      </c>
      <c r="F46" s="65"/>
      <c r="G46" s="66">
        <f t="shared" si="14"/>
        <v>0</v>
      </c>
      <c r="H46" s="65"/>
      <c r="I46" s="66">
        <f t="shared" si="15"/>
        <v>0</v>
      </c>
      <c r="J46" s="65"/>
      <c r="K46" s="66">
        <f t="shared" si="16"/>
        <v>0</v>
      </c>
      <c r="L46" s="66">
        <v>21</v>
      </c>
      <c r="M46" s="66">
        <f t="shared" si="17"/>
        <v>0</v>
      </c>
      <c r="N46" s="66">
        <v>0</v>
      </c>
      <c r="O46" s="66">
        <f t="shared" si="18"/>
        <v>0</v>
      </c>
      <c r="P46" s="66">
        <v>0</v>
      </c>
      <c r="Q46" s="66">
        <f t="shared" si="19"/>
        <v>0</v>
      </c>
      <c r="R46" s="66"/>
      <c r="S46" s="66" t="s">
        <v>587</v>
      </c>
      <c r="T46" s="70" t="s">
        <v>330</v>
      </c>
      <c r="U46" s="35">
        <v>0</v>
      </c>
      <c r="V46" s="35">
        <f t="shared" si="20"/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1697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67">
        <v>37</v>
      </c>
      <c r="B47" s="68" t="s">
        <v>2629</v>
      </c>
      <c r="C47" s="69" t="s">
        <v>2630</v>
      </c>
      <c r="D47" s="63" t="s">
        <v>640</v>
      </c>
      <c r="E47" s="64">
        <v>2</v>
      </c>
      <c r="F47" s="65"/>
      <c r="G47" s="66">
        <f t="shared" si="14"/>
        <v>0</v>
      </c>
      <c r="H47" s="65"/>
      <c r="I47" s="66">
        <f t="shared" si="15"/>
        <v>0</v>
      </c>
      <c r="J47" s="65"/>
      <c r="K47" s="66">
        <f t="shared" si="16"/>
        <v>0</v>
      </c>
      <c r="L47" s="66">
        <v>21</v>
      </c>
      <c r="M47" s="66">
        <f t="shared" si="17"/>
        <v>0</v>
      </c>
      <c r="N47" s="66">
        <v>0</v>
      </c>
      <c r="O47" s="66">
        <f t="shared" si="18"/>
        <v>0</v>
      </c>
      <c r="P47" s="66">
        <v>0</v>
      </c>
      <c r="Q47" s="66">
        <f t="shared" si="19"/>
        <v>0</v>
      </c>
      <c r="R47" s="66"/>
      <c r="S47" s="66" t="s">
        <v>587</v>
      </c>
      <c r="T47" s="70" t="s">
        <v>330</v>
      </c>
      <c r="U47" s="35">
        <v>0</v>
      </c>
      <c r="V47" s="35">
        <f t="shared" si="20"/>
        <v>0</v>
      </c>
      <c r="W47" s="35"/>
      <c r="X47" s="70"/>
      <c r="Y47" s="52"/>
      <c r="Z47" s="52"/>
      <c r="AA47" s="52"/>
      <c r="AB47" s="52"/>
      <c r="AC47" s="52"/>
      <c r="AD47" s="52"/>
      <c r="AE47" s="52"/>
      <c r="AF47" s="52"/>
      <c r="AG47" s="52" t="s">
        <v>1697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7">
        <v>38</v>
      </c>
      <c r="B48" s="68" t="s">
        <v>2631</v>
      </c>
      <c r="C48" s="69" t="s">
        <v>2632</v>
      </c>
      <c r="D48" s="63" t="s">
        <v>640</v>
      </c>
      <c r="E48" s="64">
        <v>15</v>
      </c>
      <c r="F48" s="65"/>
      <c r="G48" s="66">
        <f t="shared" si="14"/>
        <v>0</v>
      </c>
      <c r="H48" s="65"/>
      <c r="I48" s="66">
        <f t="shared" si="15"/>
        <v>0</v>
      </c>
      <c r="J48" s="65"/>
      <c r="K48" s="66">
        <f t="shared" si="16"/>
        <v>0</v>
      </c>
      <c r="L48" s="66">
        <v>21</v>
      </c>
      <c r="M48" s="66">
        <f t="shared" si="17"/>
        <v>0</v>
      </c>
      <c r="N48" s="66">
        <v>0</v>
      </c>
      <c r="O48" s="66">
        <f t="shared" si="18"/>
        <v>0</v>
      </c>
      <c r="P48" s="66">
        <v>0</v>
      </c>
      <c r="Q48" s="66">
        <f t="shared" si="19"/>
        <v>0</v>
      </c>
      <c r="R48" s="66"/>
      <c r="S48" s="66" t="s">
        <v>587</v>
      </c>
      <c r="T48" s="70" t="s">
        <v>330</v>
      </c>
      <c r="U48" s="35">
        <v>0</v>
      </c>
      <c r="V48" s="35">
        <f t="shared" si="20"/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1697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39</v>
      </c>
      <c r="B49" s="68" t="s">
        <v>2633</v>
      </c>
      <c r="C49" s="69" t="s">
        <v>2634</v>
      </c>
      <c r="D49" s="63" t="s">
        <v>640</v>
      </c>
      <c r="E49" s="64">
        <v>22</v>
      </c>
      <c r="F49" s="65"/>
      <c r="G49" s="66">
        <f t="shared" si="14"/>
        <v>0</v>
      </c>
      <c r="H49" s="65"/>
      <c r="I49" s="66">
        <f t="shared" si="15"/>
        <v>0</v>
      </c>
      <c r="J49" s="65"/>
      <c r="K49" s="66">
        <f t="shared" si="16"/>
        <v>0</v>
      </c>
      <c r="L49" s="66">
        <v>21</v>
      </c>
      <c r="M49" s="66">
        <f t="shared" si="17"/>
        <v>0</v>
      </c>
      <c r="N49" s="66">
        <v>0</v>
      </c>
      <c r="O49" s="66">
        <f t="shared" si="18"/>
        <v>0</v>
      </c>
      <c r="P49" s="66">
        <v>0</v>
      </c>
      <c r="Q49" s="66">
        <f t="shared" si="19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20"/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1697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ht="33.75" outlineLevel="1" x14ac:dyDescent="0.2">
      <c r="A50" s="67">
        <v>40</v>
      </c>
      <c r="B50" s="68" t="s">
        <v>2635</v>
      </c>
      <c r="C50" s="69" t="s">
        <v>2636</v>
      </c>
      <c r="D50" s="63" t="s">
        <v>640</v>
      </c>
      <c r="E50" s="64">
        <v>16</v>
      </c>
      <c r="F50" s="65"/>
      <c r="G50" s="66">
        <f t="shared" si="14"/>
        <v>0</v>
      </c>
      <c r="H50" s="65"/>
      <c r="I50" s="66">
        <f t="shared" si="15"/>
        <v>0</v>
      </c>
      <c r="J50" s="65"/>
      <c r="K50" s="66">
        <f t="shared" si="16"/>
        <v>0</v>
      </c>
      <c r="L50" s="66">
        <v>21</v>
      </c>
      <c r="M50" s="66">
        <f t="shared" si="17"/>
        <v>0</v>
      </c>
      <c r="N50" s="66">
        <v>0</v>
      </c>
      <c r="O50" s="66">
        <f t="shared" si="18"/>
        <v>0</v>
      </c>
      <c r="P50" s="66">
        <v>0</v>
      </c>
      <c r="Q50" s="66">
        <f t="shared" si="19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20"/>
        <v>0</v>
      </c>
      <c r="W50" s="35"/>
      <c r="X50" s="70"/>
      <c r="Y50" s="52"/>
      <c r="Z50" s="52"/>
      <c r="AA50" s="52"/>
      <c r="AB50" s="52"/>
      <c r="AC50" s="52"/>
      <c r="AD50" s="52"/>
      <c r="AE50" s="52"/>
      <c r="AF50" s="52"/>
      <c r="AG50" s="52" t="s">
        <v>1697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ht="33.75" outlineLevel="1" x14ac:dyDescent="0.2">
      <c r="A51" s="67">
        <v>41</v>
      </c>
      <c r="B51" s="68" t="s">
        <v>2637</v>
      </c>
      <c r="C51" s="69" t="s">
        <v>2638</v>
      </c>
      <c r="D51" s="63" t="s">
        <v>640</v>
      </c>
      <c r="E51" s="64">
        <v>14</v>
      </c>
      <c r="F51" s="65"/>
      <c r="G51" s="66">
        <f t="shared" si="14"/>
        <v>0</v>
      </c>
      <c r="H51" s="65"/>
      <c r="I51" s="66">
        <f t="shared" si="15"/>
        <v>0</v>
      </c>
      <c r="J51" s="65"/>
      <c r="K51" s="66">
        <f t="shared" si="16"/>
        <v>0</v>
      </c>
      <c r="L51" s="66">
        <v>21</v>
      </c>
      <c r="M51" s="66">
        <f t="shared" si="17"/>
        <v>0</v>
      </c>
      <c r="N51" s="66">
        <v>0</v>
      </c>
      <c r="O51" s="66">
        <f t="shared" si="18"/>
        <v>0</v>
      </c>
      <c r="P51" s="66">
        <v>0</v>
      </c>
      <c r="Q51" s="66">
        <f t="shared" si="19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20"/>
        <v>0</v>
      </c>
      <c r="W51" s="35"/>
      <c r="X51" s="70"/>
      <c r="Y51" s="52"/>
      <c r="Z51" s="52"/>
      <c r="AA51" s="52"/>
      <c r="AB51" s="52"/>
      <c r="AC51" s="52"/>
      <c r="AD51" s="52"/>
      <c r="AE51" s="52"/>
      <c r="AF51" s="52"/>
      <c r="AG51" s="52" t="s">
        <v>1697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ht="22.5" outlineLevel="1" x14ac:dyDescent="0.2">
      <c r="A52" s="67">
        <v>42</v>
      </c>
      <c r="B52" s="68" t="s">
        <v>2639</v>
      </c>
      <c r="C52" s="69" t="s">
        <v>2640</v>
      </c>
      <c r="D52" s="63" t="s">
        <v>640</v>
      </c>
      <c r="E52" s="64">
        <v>9</v>
      </c>
      <c r="F52" s="65"/>
      <c r="G52" s="66">
        <f t="shared" si="14"/>
        <v>0</v>
      </c>
      <c r="H52" s="65"/>
      <c r="I52" s="66">
        <f t="shared" si="15"/>
        <v>0</v>
      </c>
      <c r="J52" s="65"/>
      <c r="K52" s="66">
        <f t="shared" si="16"/>
        <v>0</v>
      </c>
      <c r="L52" s="66">
        <v>21</v>
      </c>
      <c r="M52" s="66">
        <f t="shared" si="17"/>
        <v>0</v>
      </c>
      <c r="N52" s="66">
        <v>0</v>
      </c>
      <c r="O52" s="66">
        <f t="shared" si="18"/>
        <v>0</v>
      </c>
      <c r="P52" s="66">
        <v>0</v>
      </c>
      <c r="Q52" s="66">
        <f t="shared" si="19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20"/>
        <v>0</v>
      </c>
      <c r="W52" s="35"/>
      <c r="X52" s="70"/>
      <c r="Y52" s="52"/>
      <c r="Z52" s="52"/>
      <c r="AA52" s="52"/>
      <c r="AB52" s="52"/>
      <c r="AC52" s="52"/>
      <c r="AD52" s="52"/>
      <c r="AE52" s="52"/>
      <c r="AF52" s="52"/>
      <c r="AG52" s="52" t="s">
        <v>1697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ht="22.5" outlineLevel="1" x14ac:dyDescent="0.2">
      <c r="A53" s="67">
        <v>43</v>
      </c>
      <c r="B53" s="68" t="s">
        <v>2641</v>
      </c>
      <c r="C53" s="69" t="s">
        <v>2642</v>
      </c>
      <c r="D53" s="63" t="s">
        <v>640</v>
      </c>
      <c r="E53" s="64">
        <v>1</v>
      </c>
      <c r="F53" s="65"/>
      <c r="G53" s="66">
        <f t="shared" si="14"/>
        <v>0</v>
      </c>
      <c r="H53" s="65"/>
      <c r="I53" s="66">
        <f t="shared" si="15"/>
        <v>0</v>
      </c>
      <c r="J53" s="65"/>
      <c r="K53" s="66">
        <f t="shared" si="16"/>
        <v>0</v>
      </c>
      <c r="L53" s="66">
        <v>21</v>
      </c>
      <c r="M53" s="66">
        <f t="shared" si="17"/>
        <v>0</v>
      </c>
      <c r="N53" s="66">
        <v>0</v>
      </c>
      <c r="O53" s="66">
        <f t="shared" si="18"/>
        <v>0</v>
      </c>
      <c r="P53" s="66">
        <v>0</v>
      </c>
      <c r="Q53" s="66">
        <f t="shared" si="19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20"/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1697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ht="22.5" outlineLevel="1" x14ac:dyDescent="0.2">
      <c r="A54" s="67">
        <v>44</v>
      </c>
      <c r="B54" s="68" t="s">
        <v>2643</v>
      </c>
      <c r="C54" s="69" t="s">
        <v>2644</v>
      </c>
      <c r="D54" s="63" t="s">
        <v>640</v>
      </c>
      <c r="E54" s="64">
        <v>3</v>
      </c>
      <c r="F54" s="65"/>
      <c r="G54" s="66">
        <f t="shared" si="14"/>
        <v>0</v>
      </c>
      <c r="H54" s="65"/>
      <c r="I54" s="66">
        <f t="shared" si="15"/>
        <v>0</v>
      </c>
      <c r="J54" s="65"/>
      <c r="K54" s="66">
        <f t="shared" si="16"/>
        <v>0</v>
      </c>
      <c r="L54" s="66">
        <v>21</v>
      </c>
      <c r="M54" s="66">
        <f t="shared" si="17"/>
        <v>0</v>
      </c>
      <c r="N54" s="66">
        <v>0</v>
      </c>
      <c r="O54" s="66">
        <f t="shared" si="18"/>
        <v>0</v>
      </c>
      <c r="P54" s="66">
        <v>0</v>
      </c>
      <c r="Q54" s="66">
        <f t="shared" si="19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20"/>
        <v>0</v>
      </c>
      <c r="W54" s="35"/>
      <c r="X54" s="70"/>
      <c r="Y54" s="52"/>
      <c r="Z54" s="52"/>
      <c r="AA54" s="52"/>
      <c r="AB54" s="52"/>
      <c r="AC54" s="52"/>
      <c r="AD54" s="52"/>
      <c r="AE54" s="52"/>
      <c r="AF54" s="52"/>
      <c r="AG54" s="52" t="s">
        <v>1697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ht="22.5" outlineLevel="1" x14ac:dyDescent="0.2">
      <c r="A55" s="67">
        <v>45</v>
      </c>
      <c r="B55" s="68" t="s">
        <v>2645</v>
      </c>
      <c r="C55" s="69" t="s">
        <v>2646</v>
      </c>
      <c r="D55" s="63" t="s">
        <v>640</v>
      </c>
      <c r="E55" s="64">
        <v>2</v>
      </c>
      <c r="F55" s="65"/>
      <c r="G55" s="66">
        <f t="shared" si="14"/>
        <v>0</v>
      </c>
      <c r="H55" s="65"/>
      <c r="I55" s="66">
        <f t="shared" si="15"/>
        <v>0</v>
      </c>
      <c r="J55" s="65"/>
      <c r="K55" s="66">
        <f t="shared" si="16"/>
        <v>0</v>
      </c>
      <c r="L55" s="66">
        <v>21</v>
      </c>
      <c r="M55" s="66">
        <f t="shared" si="17"/>
        <v>0</v>
      </c>
      <c r="N55" s="66">
        <v>0</v>
      </c>
      <c r="O55" s="66">
        <f t="shared" si="18"/>
        <v>0</v>
      </c>
      <c r="P55" s="66">
        <v>0</v>
      </c>
      <c r="Q55" s="66">
        <f t="shared" si="19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20"/>
        <v>0</v>
      </c>
      <c r="W55" s="35"/>
      <c r="X55" s="70"/>
      <c r="Y55" s="52"/>
      <c r="Z55" s="52"/>
      <c r="AA55" s="52"/>
      <c r="AB55" s="52"/>
      <c r="AC55" s="52"/>
      <c r="AD55" s="52"/>
      <c r="AE55" s="52"/>
      <c r="AF55" s="52"/>
      <c r="AG55" s="52" t="s">
        <v>1697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ht="22.5" outlineLevel="1" x14ac:dyDescent="0.2">
      <c r="A56" s="67">
        <v>46</v>
      </c>
      <c r="B56" s="68" t="s">
        <v>2647</v>
      </c>
      <c r="C56" s="69" t="s">
        <v>2648</v>
      </c>
      <c r="D56" s="63" t="s">
        <v>640</v>
      </c>
      <c r="E56" s="64">
        <v>1</v>
      </c>
      <c r="F56" s="65"/>
      <c r="G56" s="66">
        <f t="shared" si="14"/>
        <v>0</v>
      </c>
      <c r="H56" s="65"/>
      <c r="I56" s="66">
        <f t="shared" si="15"/>
        <v>0</v>
      </c>
      <c r="J56" s="65"/>
      <c r="K56" s="66">
        <f t="shared" si="16"/>
        <v>0</v>
      </c>
      <c r="L56" s="66">
        <v>21</v>
      </c>
      <c r="M56" s="66">
        <f t="shared" si="17"/>
        <v>0</v>
      </c>
      <c r="N56" s="66">
        <v>0</v>
      </c>
      <c r="O56" s="66">
        <f t="shared" si="18"/>
        <v>0</v>
      </c>
      <c r="P56" s="66">
        <v>0</v>
      </c>
      <c r="Q56" s="66">
        <f t="shared" si="19"/>
        <v>0</v>
      </c>
      <c r="R56" s="66"/>
      <c r="S56" s="66" t="s">
        <v>587</v>
      </c>
      <c r="T56" s="70" t="s">
        <v>330</v>
      </c>
      <c r="U56" s="35">
        <v>0</v>
      </c>
      <c r="V56" s="35">
        <f t="shared" si="20"/>
        <v>0</v>
      </c>
      <c r="W56" s="35"/>
      <c r="X56" s="70"/>
      <c r="Y56" s="52"/>
      <c r="Z56" s="52"/>
      <c r="AA56" s="52"/>
      <c r="AB56" s="52"/>
      <c r="AC56" s="52"/>
      <c r="AD56" s="52"/>
      <c r="AE56" s="52"/>
      <c r="AF56" s="52"/>
      <c r="AG56" s="52" t="s">
        <v>1697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ht="22.5" outlineLevel="1" x14ac:dyDescent="0.2">
      <c r="A57" s="67">
        <v>47</v>
      </c>
      <c r="B57" s="68" t="s">
        <v>2649</v>
      </c>
      <c r="C57" s="69" t="s">
        <v>2650</v>
      </c>
      <c r="D57" s="63" t="s">
        <v>640</v>
      </c>
      <c r="E57" s="64">
        <v>2</v>
      </c>
      <c r="F57" s="65"/>
      <c r="G57" s="66">
        <f t="shared" si="14"/>
        <v>0</v>
      </c>
      <c r="H57" s="65"/>
      <c r="I57" s="66">
        <f t="shared" si="15"/>
        <v>0</v>
      </c>
      <c r="J57" s="65"/>
      <c r="K57" s="66">
        <f t="shared" si="16"/>
        <v>0</v>
      </c>
      <c r="L57" s="66">
        <v>21</v>
      </c>
      <c r="M57" s="66">
        <f t="shared" si="17"/>
        <v>0</v>
      </c>
      <c r="N57" s="66">
        <v>0</v>
      </c>
      <c r="O57" s="66">
        <f t="shared" si="18"/>
        <v>0</v>
      </c>
      <c r="P57" s="66">
        <v>0</v>
      </c>
      <c r="Q57" s="66">
        <f t="shared" si="19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20"/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1697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ht="22.5" outlineLevel="1" x14ac:dyDescent="0.2">
      <c r="A58" s="67">
        <v>48</v>
      </c>
      <c r="B58" s="68" t="s">
        <v>2651</v>
      </c>
      <c r="C58" s="69" t="s">
        <v>2652</v>
      </c>
      <c r="D58" s="63" t="s">
        <v>640</v>
      </c>
      <c r="E58" s="64">
        <v>1</v>
      </c>
      <c r="F58" s="65"/>
      <c r="G58" s="66">
        <f t="shared" si="14"/>
        <v>0</v>
      </c>
      <c r="H58" s="65"/>
      <c r="I58" s="66">
        <f t="shared" si="15"/>
        <v>0</v>
      </c>
      <c r="J58" s="65"/>
      <c r="K58" s="66">
        <f t="shared" si="16"/>
        <v>0</v>
      </c>
      <c r="L58" s="66">
        <v>21</v>
      </c>
      <c r="M58" s="66">
        <f t="shared" si="17"/>
        <v>0</v>
      </c>
      <c r="N58" s="66">
        <v>0</v>
      </c>
      <c r="O58" s="66">
        <f t="shared" si="18"/>
        <v>0</v>
      </c>
      <c r="P58" s="66">
        <v>0</v>
      </c>
      <c r="Q58" s="66">
        <f t="shared" si="19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20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1697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7">
        <v>49</v>
      </c>
      <c r="B59" s="68" t="s">
        <v>2653</v>
      </c>
      <c r="C59" s="69" t="s">
        <v>2578</v>
      </c>
      <c r="D59" s="63" t="s">
        <v>380</v>
      </c>
      <c r="E59" s="64">
        <v>363</v>
      </c>
      <c r="F59" s="65"/>
      <c r="G59" s="66">
        <f t="shared" si="14"/>
        <v>0</v>
      </c>
      <c r="H59" s="65"/>
      <c r="I59" s="66">
        <f t="shared" si="15"/>
        <v>0</v>
      </c>
      <c r="J59" s="65"/>
      <c r="K59" s="66">
        <f t="shared" si="16"/>
        <v>0</v>
      </c>
      <c r="L59" s="66">
        <v>21</v>
      </c>
      <c r="M59" s="66">
        <f t="shared" si="17"/>
        <v>0</v>
      </c>
      <c r="N59" s="66">
        <v>0</v>
      </c>
      <c r="O59" s="66">
        <f t="shared" si="18"/>
        <v>0</v>
      </c>
      <c r="P59" s="66">
        <v>0</v>
      </c>
      <c r="Q59" s="66">
        <f t="shared" si="19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20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1697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ht="22.5" outlineLevel="1" x14ac:dyDescent="0.2">
      <c r="A60" s="67">
        <v>50</v>
      </c>
      <c r="B60" s="68" t="s">
        <v>2654</v>
      </c>
      <c r="C60" s="69" t="s">
        <v>2655</v>
      </c>
      <c r="D60" s="63" t="s">
        <v>2186</v>
      </c>
      <c r="E60" s="64">
        <v>72</v>
      </c>
      <c r="F60" s="65"/>
      <c r="G60" s="66">
        <f t="shared" si="14"/>
        <v>0</v>
      </c>
      <c r="H60" s="65"/>
      <c r="I60" s="66">
        <f t="shared" si="15"/>
        <v>0</v>
      </c>
      <c r="J60" s="65"/>
      <c r="K60" s="66">
        <f t="shared" si="16"/>
        <v>0</v>
      </c>
      <c r="L60" s="66">
        <v>21</v>
      </c>
      <c r="M60" s="66">
        <f t="shared" si="17"/>
        <v>0</v>
      </c>
      <c r="N60" s="66">
        <v>0</v>
      </c>
      <c r="O60" s="66">
        <f t="shared" si="18"/>
        <v>0</v>
      </c>
      <c r="P60" s="66">
        <v>0</v>
      </c>
      <c r="Q60" s="66">
        <f t="shared" si="19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20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1697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ht="22.5" outlineLevel="1" x14ac:dyDescent="0.2">
      <c r="A61" s="67">
        <v>51</v>
      </c>
      <c r="B61" s="68" t="s">
        <v>2656</v>
      </c>
      <c r="C61" s="69" t="s">
        <v>2657</v>
      </c>
      <c r="D61" s="63" t="s">
        <v>2186</v>
      </c>
      <c r="E61" s="64">
        <v>33</v>
      </c>
      <c r="F61" s="65"/>
      <c r="G61" s="66">
        <f t="shared" si="14"/>
        <v>0</v>
      </c>
      <c r="H61" s="65"/>
      <c r="I61" s="66">
        <f t="shared" si="15"/>
        <v>0</v>
      </c>
      <c r="J61" s="65"/>
      <c r="K61" s="66">
        <f t="shared" si="16"/>
        <v>0</v>
      </c>
      <c r="L61" s="66">
        <v>21</v>
      </c>
      <c r="M61" s="66">
        <f t="shared" si="17"/>
        <v>0</v>
      </c>
      <c r="N61" s="66">
        <v>0</v>
      </c>
      <c r="O61" s="66">
        <f t="shared" si="18"/>
        <v>0</v>
      </c>
      <c r="P61" s="66">
        <v>0</v>
      </c>
      <c r="Q61" s="66">
        <f t="shared" si="19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20"/>
        <v>0</v>
      </c>
      <c r="W61" s="35"/>
      <c r="X61" s="70"/>
      <c r="Y61" s="52"/>
      <c r="Z61" s="52"/>
      <c r="AA61" s="52"/>
      <c r="AB61" s="52"/>
      <c r="AC61" s="52"/>
      <c r="AD61" s="52"/>
      <c r="AE61" s="52"/>
      <c r="AF61" s="52"/>
      <c r="AG61" s="52" t="s">
        <v>1697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ht="22.5" outlineLevel="1" x14ac:dyDescent="0.2">
      <c r="A62" s="67">
        <v>52</v>
      </c>
      <c r="B62" s="68" t="s">
        <v>2658</v>
      </c>
      <c r="C62" s="69" t="s">
        <v>2659</v>
      </c>
      <c r="D62" s="63" t="s">
        <v>2186</v>
      </c>
      <c r="E62" s="64">
        <v>171</v>
      </c>
      <c r="F62" s="65"/>
      <c r="G62" s="66">
        <f t="shared" si="14"/>
        <v>0</v>
      </c>
      <c r="H62" s="65"/>
      <c r="I62" s="66">
        <f t="shared" si="15"/>
        <v>0</v>
      </c>
      <c r="J62" s="65"/>
      <c r="K62" s="66">
        <f t="shared" si="16"/>
        <v>0</v>
      </c>
      <c r="L62" s="66">
        <v>21</v>
      </c>
      <c r="M62" s="66">
        <f t="shared" si="17"/>
        <v>0</v>
      </c>
      <c r="N62" s="66">
        <v>0</v>
      </c>
      <c r="O62" s="66">
        <f t="shared" si="18"/>
        <v>0</v>
      </c>
      <c r="P62" s="66">
        <v>0</v>
      </c>
      <c r="Q62" s="66">
        <f t="shared" si="19"/>
        <v>0</v>
      </c>
      <c r="R62" s="66"/>
      <c r="S62" s="66" t="s">
        <v>587</v>
      </c>
      <c r="T62" s="70" t="s">
        <v>330</v>
      </c>
      <c r="U62" s="35">
        <v>0</v>
      </c>
      <c r="V62" s="35">
        <f t="shared" si="20"/>
        <v>0</v>
      </c>
      <c r="W62" s="35"/>
      <c r="X62" s="70"/>
      <c r="Y62" s="52"/>
      <c r="Z62" s="52"/>
      <c r="AA62" s="52"/>
      <c r="AB62" s="52"/>
      <c r="AC62" s="52"/>
      <c r="AD62" s="52"/>
      <c r="AE62" s="52"/>
      <c r="AF62" s="52"/>
      <c r="AG62" s="52" t="s">
        <v>1697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ht="22.5" outlineLevel="1" x14ac:dyDescent="0.2">
      <c r="A63" s="67">
        <v>53</v>
      </c>
      <c r="B63" s="68" t="s">
        <v>2660</v>
      </c>
      <c r="C63" s="69" t="s">
        <v>2661</v>
      </c>
      <c r="D63" s="63" t="s">
        <v>2186</v>
      </c>
      <c r="E63" s="64">
        <v>10</v>
      </c>
      <c r="F63" s="65"/>
      <c r="G63" s="66">
        <f t="shared" si="14"/>
        <v>0</v>
      </c>
      <c r="H63" s="65"/>
      <c r="I63" s="66">
        <f t="shared" si="15"/>
        <v>0</v>
      </c>
      <c r="J63" s="65"/>
      <c r="K63" s="66">
        <f t="shared" si="16"/>
        <v>0</v>
      </c>
      <c r="L63" s="66">
        <v>21</v>
      </c>
      <c r="M63" s="66">
        <f t="shared" si="17"/>
        <v>0</v>
      </c>
      <c r="N63" s="66">
        <v>0</v>
      </c>
      <c r="O63" s="66">
        <f t="shared" si="18"/>
        <v>0</v>
      </c>
      <c r="P63" s="66">
        <v>0</v>
      </c>
      <c r="Q63" s="66">
        <f t="shared" si="19"/>
        <v>0</v>
      </c>
      <c r="R63" s="66"/>
      <c r="S63" s="66" t="s">
        <v>587</v>
      </c>
      <c r="T63" s="70" t="s">
        <v>330</v>
      </c>
      <c r="U63" s="35">
        <v>0</v>
      </c>
      <c r="V63" s="35">
        <f t="shared" si="20"/>
        <v>0</v>
      </c>
      <c r="W63" s="35"/>
      <c r="X63" s="70"/>
      <c r="Y63" s="52"/>
      <c r="Z63" s="52"/>
      <c r="AA63" s="52"/>
      <c r="AB63" s="52"/>
      <c r="AC63" s="52"/>
      <c r="AD63" s="52"/>
      <c r="AE63" s="52"/>
      <c r="AF63" s="52"/>
      <c r="AG63" s="52" t="s">
        <v>1697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67">
        <v>54</v>
      </c>
      <c r="B64" s="68" t="s">
        <v>2662</v>
      </c>
      <c r="C64" s="69" t="s">
        <v>2663</v>
      </c>
      <c r="D64" s="63" t="s">
        <v>2186</v>
      </c>
      <c r="E64" s="64">
        <v>40</v>
      </c>
      <c r="F64" s="65"/>
      <c r="G64" s="66">
        <f t="shared" si="14"/>
        <v>0</v>
      </c>
      <c r="H64" s="65"/>
      <c r="I64" s="66">
        <f t="shared" si="15"/>
        <v>0</v>
      </c>
      <c r="J64" s="65"/>
      <c r="K64" s="66">
        <f t="shared" si="16"/>
        <v>0</v>
      </c>
      <c r="L64" s="66">
        <v>21</v>
      </c>
      <c r="M64" s="66">
        <f t="shared" si="17"/>
        <v>0</v>
      </c>
      <c r="N64" s="66">
        <v>0</v>
      </c>
      <c r="O64" s="66">
        <f t="shared" si="18"/>
        <v>0</v>
      </c>
      <c r="P64" s="66">
        <v>0</v>
      </c>
      <c r="Q64" s="66">
        <f t="shared" si="19"/>
        <v>0</v>
      </c>
      <c r="R64" s="66"/>
      <c r="S64" s="66" t="s">
        <v>587</v>
      </c>
      <c r="T64" s="70" t="s">
        <v>330</v>
      </c>
      <c r="U64" s="35">
        <v>0</v>
      </c>
      <c r="V64" s="35">
        <f t="shared" si="20"/>
        <v>0</v>
      </c>
      <c r="W64" s="35"/>
      <c r="X64" s="70"/>
      <c r="Y64" s="52"/>
      <c r="Z64" s="52"/>
      <c r="AA64" s="52"/>
      <c r="AB64" s="52"/>
      <c r="AC64" s="52"/>
      <c r="AD64" s="52"/>
      <c r="AE64" s="52"/>
      <c r="AF64" s="52"/>
      <c r="AG64" s="52" t="s">
        <v>1697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67">
        <v>55</v>
      </c>
      <c r="B65" s="68" t="s">
        <v>2664</v>
      </c>
      <c r="C65" s="69" t="s">
        <v>2665</v>
      </c>
      <c r="D65" s="63" t="s">
        <v>2186</v>
      </c>
      <c r="E65" s="64">
        <v>5</v>
      </c>
      <c r="F65" s="65"/>
      <c r="G65" s="66">
        <f t="shared" si="14"/>
        <v>0</v>
      </c>
      <c r="H65" s="65"/>
      <c r="I65" s="66">
        <f t="shared" si="15"/>
        <v>0</v>
      </c>
      <c r="J65" s="65"/>
      <c r="K65" s="66">
        <f t="shared" si="16"/>
        <v>0</v>
      </c>
      <c r="L65" s="66">
        <v>21</v>
      </c>
      <c r="M65" s="66">
        <f t="shared" si="17"/>
        <v>0</v>
      </c>
      <c r="N65" s="66">
        <v>0</v>
      </c>
      <c r="O65" s="66">
        <f t="shared" si="18"/>
        <v>0</v>
      </c>
      <c r="P65" s="66">
        <v>0</v>
      </c>
      <c r="Q65" s="66">
        <f t="shared" si="19"/>
        <v>0</v>
      </c>
      <c r="R65" s="66"/>
      <c r="S65" s="66" t="s">
        <v>587</v>
      </c>
      <c r="T65" s="70" t="s">
        <v>330</v>
      </c>
      <c r="U65" s="35">
        <v>0</v>
      </c>
      <c r="V65" s="35">
        <f t="shared" si="20"/>
        <v>0</v>
      </c>
      <c r="W65" s="35"/>
      <c r="X65" s="70"/>
      <c r="Y65" s="52"/>
      <c r="Z65" s="52"/>
      <c r="AA65" s="52"/>
      <c r="AB65" s="52"/>
      <c r="AC65" s="52"/>
      <c r="AD65" s="52"/>
      <c r="AE65" s="52"/>
      <c r="AF65" s="52"/>
      <c r="AG65" s="52" t="s">
        <v>1697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67">
        <v>56</v>
      </c>
      <c r="B66" s="68" t="s">
        <v>2666</v>
      </c>
      <c r="C66" s="69" t="s">
        <v>2667</v>
      </c>
      <c r="D66" s="63" t="s">
        <v>2186</v>
      </c>
      <c r="E66" s="64">
        <v>52</v>
      </c>
      <c r="F66" s="65"/>
      <c r="G66" s="66">
        <f t="shared" si="14"/>
        <v>0</v>
      </c>
      <c r="H66" s="65"/>
      <c r="I66" s="66">
        <f t="shared" si="15"/>
        <v>0</v>
      </c>
      <c r="J66" s="65"/>
      <c r="K66" s="66">
        <f t="shared" si="16"/>
        <v>0</v>
      </c>
      <c r="L66" s="66">
        <v>21</v>
      </c>
      <c r="M66" s="66">
        <f t="shared" si="17"/>
        <v>0</v>
      </c>
      <c r="N66" s="66">
        <v>0</v>
      </c>
      <c r="O66" s="66">
        <f t="shared" si="18"/>
        <v>0</v>
      </c>
      <c r="P66" s="66">
        <v>0</v>
      </c>
      <c r="Q66" s="66">
        <f t="shared" si="19"/>
        <v>0</v>
      </c>
      <c r="R66" s="66"/>
      <c r="S66" s="66" t="s">
        <v>587</v>
      </c>
      <c r="T66" s="70" t="s">
        <v>330</v>
      </c>
      <c r="U66" s="35">
        <v>0</v>
      </c>
      <c r="V66" s="35">
        <f t="shared" si="20"/>
        <v>0</v>
      </c>
      <c r="W66" s="35"/>
      <c r="X66" s="70"/>
      <c r="Y66" s="52"/>
      <c r="Z66" s="52"/>
      <c r="AA66" s="52"/>
      <c r="AB66" s="52"/>
      <c r="AC66" s="52"/>
      <c r="AD66" s="52"/>
      <c r="AE66" s="52"/>
      <c r="AF66" s="52"/>
      <c r="AG66" s="52" t="s">
        <v>1697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67">
        <v>57</v>
      </c>
      <c r="B67" s="68" t="s">
        <v>2668</v>
      </c>
      <c r="C67" s="69" t="s">
        <v>2594</v>
      </c>
      <c r="D67" s="63" t="s">
        <v>380</v>
      </c>
      <c r="E67" s="64">
        <v>104</v>
      </c>
      <c r="F67" s="65"/>
      <c r="G67" s="66">
        <f t="shared" si="14"/>
        <v>0</v>
      </c>
      <c r="H67" s="65"/>
      <c r="I67" s="66">
        <f t="shared" si="15"/>
        <v>0</v>
      </c>
      <c r="J67" s="65"/>
      <c r="K67" s="66">
        <f t="shared" si="16"/>
        <v>0</v>
      </c>
      <c r="L67" s="66">
        <v>21</v>
      </c>
      <c r="M67" s="66">
        <f t="shared" si="17"/>
        <v>0</v>
      </c>
      <c r="N67" s="66">
        <v>0</v>
      </c>
      <c r="O67" s="66">
        <f t="shared" si="18"/>
        <v>0</v>
      </c>
      <c r="P67" s="66">
        <v>0</v>
      </c>
      <c r="Q67" s="66">
        <f t="shared" si="19"/>
        <v>0</v>
      </c>
      <c r="R67" s="66"/>
      <c r="S67" s="66" t="s">
        <v>587</v>
      </c>
      <c r="T67" s="70" t="s">
        <v>330</v>
      </c>
      <c r="U67" s="35">
        <v>0</v>
      </c>
      <c r="V67" s="35">
        <f t="shared" si="20"/>
        <v>0</v>
      </c>
      <c r="W67" s="35"/>
      <c r="X67" s="70"/>
      <c r="Y67" s="52"/>
      <c r="Z67" s="52"/>
      <c r="AA67" s="52"/>
      <c r="AB67" s="52"/>
      <c r="AC67" s="52"/>
      <c r="AD67" s="52"/>
      <c r="AE67" s="52"/>
      <c r="AF67" s="52"/>
      <c r="AG67" s="52" t="s">
        <v>1697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67">
        <v>58</v>
      </c>
      <c r="B68" s="68" t="s">
        <v>2669</v>
      </c>
      <c r="C68" s="69" t="s">
        <v>2596</v>
      </c>
      <c r="D68" s="63" t="s">
        <v>1817</v>
      </c>
      <c r="E68" s="64">
        <v>1</v>
      </c>
      <c r="F68" s="65"/>
      <c r="G68" s="66">
        <f t="shared" si="14"/>
        <v>0</v>
      </c>
      <c r="H68" s="65"/>
      <c r="I68" s="66">
        <f t="shared" si="15"/>
        <v>0</v>
      </c>
      <c r="J68" s="65"/>
      <c r="K68" s="66">
        <f t="shared" si="16"/>
        <v>0</v>
      </c>
      <c r="L68" s="66">
        <v>21</v>
      </c>
      <c r="M68" s="66">
        <f t="shared" si="17"/>
        <v>0</v>
      </c>
      <c r="N68" s="66">
        <v>0</v>
      </c>
      <c r="O68" s="66">
        <f t="shared" si="18"/>
        <v>0</v>
      </c>
      <c r="P68" s="66">
        <v>0</v>
      </c>
      <c r="Q68" s="66">
        <f t="shared" si="19"/>
        <v>0</v>
      </c>
      <c r="R68" s="66"/>
      <c r="S68" s="66" t="s">
        <v>587</v>
      </c>
      <c r="T68" s="70" t="s">
        <v>330</v>
      </c>
      <c r="U68" s="35">
        <v>0</v>
      </c>
      <c r="V68" s="35">
        <f t="shared" si="20"/>
        <v>0</v>
      </c>
      <c r="W68" s="35"/>
      <c r="X68" s="70"/>
      <c r="Y68" s="52"/>
      <c r="Z68" s="52"/>
      <c r="AA68" s="52"/>
      <c r="AB68" s="52"/>
      <c r="AC68" s="52"/>
      <c r="AD68" s="52"/>
      <c r="AE68" s="52"/>
      <c r="AF68" s="52"/>
      <c r="AG68" s="52" t="s">
        <v>1697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67">
        <v>59</v>
      </c>
      <c r="B69" s="68" t="s">
        <v>2670</v>
      </c>
      <c r="C69" s="69" t="s">
        <v>2598</v>
      </c>
      <c r="D69" s="63" t="s">
        <v>1817</v>
      </c>
      <c r="E69" s="64">
        <v>1</v>
      </c>
      <c r="F69" s="65"/>
      <c r="G69" s="66">
        <f t="shared" si="14"/>
        <v>0</v>
      </c>
      <c r="H69" s="65"/>
      <c r="I69" s="66">
        <f t="shared" si="15"/>
        <v>0</v>
      </c>
      <c r="J69" s="65"/>
      <c r="K69" s="66">
        <f t="shared" si="16"/>
        <v>0</v>
      </c>
      <c r="L69" s="66">
        <v>21</v>
      </c>
      <c r="M69" s="66">
        <f t="shared" si="17"/>
        <v>0</v>
      </c>
      <c r="N69" s="66">
        <v>0</v>
      </c>
      <c r="O69" s="66">
        <f t="shared" si="18"/>
        <v>0</v>
      </c>
      <c r="P69" s="66">
        <v>0</v>
      </c>
      <c r="Q69" s="66">
        <f t="shared" si="19"/>
        <v>0</v>
      </c>
      <c r="R69" s="66"/>
      <c r="S69" s="66" t="s">
        <v>587</v>
      </c>
      <c r="T69" s="70" t="s">
        <v>330</v>
      </c>
      <c r="U69" s="35">
        <v>0</v>
      </c>
      <c r="V69" s="35">
        <f t="shared" si="20"/>
        <v>0</v>
      </c>
      <c r="W69" s="35"/>
      <c r="X69" s="70"/>
      <c r="Y69" s="52"/>
      <c r="Z69" s="52"/>
      <c r="AA69" s="52"/>
      <c r="AB69" s="52"/>
      <c r="AC69" s="52"/>
      <c r="AD69" s="52"/>
      <c r="AE69" s="52"/>
      <c r="AF69" s="52"/>
      <c r="AG69" s="52" t="s">
        <v>1697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x14ac:dyDescent="0.2">
      <c r="A70" s="18" t="s">
        <v>324</v>
      </c>
      <c r="B70" s="19" t="s">
        <v>233</v>
      </c>
      <c r="C70" s="20" t="s">
        <v>234</v>
      </c>
      <c r="D70" s="21"/>
      <c r="E70" s="22"/>
      <c r="F70" s="23"/>
      <c r="G70" s="23">
        <f>SUMIF(AG71:AG97,"&lt;&gt;NOR",G71:G97)</f>
        <v>0</v>
      </c>
      <c r="H70" s="23"/>
      <c r="I70" s="23">
        <f>SUM(I71:I97)</f>
        <v>0</v>
      </c>
      <c r="J70" s="23"/>
      <c r="K70" s="23">
        <f>SUM(K71:K97)</f>
        <v>0</v>
      </c>
      <c r="L70" s="23"/>
      <c r="M70" s="23">
        <f>SUM(M71:M97)</f>
        <v>0</v>
      </c>
      <c r="N70" s="23"/>
      <c r="O70" s="23">
        <f>SUM(O71:O97)</f>
        <v>0</v>
      </c>
      <c r="P70" s="23"/>
      <c r="Q70" s="23">
        <f>SUM(Q71:Q97)</f>
        <v>0</v>
      </c>
      <c r="R70" s="23"/>
      <c r="S70" s="23"/>
      <c r="T70" s="46"/>
      <c r="U70" s="47"/>
      <c r="V70" s="47">
        <f>SUM(V71:V97)</f>
        <v>0</v>
      </c>
      <c r="W70" s="47"/>
      <c r="X70" s="46"/>
      <c r="AG70" t="s">
        <v>325</v>
      </c>
    </row>
    <row r="71" spans="1:60" outlineLevel="1" x14ac:dyDescent="0.2">
      <c r="A71" s="60">
        <v>60</v>
      </c>
      <c r="B71" s="61" t="s">
        <v>2671</v>
      </c>
      <c r="C71" s="62" t="s">
        <v>2558</v>
      </c>
      <c r="D71" s="63" t="s">
        <v>1817</v>
      </c>
      <c r="E71" s="64">
        <v>1</v>
      </c>
      <c r="F71" s="65"/>
      <c r="G71" s="66">
        <f t="shared" ref="G71:G97" si="21">ROUND(E71*F71,2)</f>
        <v>0</v>
      </c>
      <c r="H71" s="65"/>
      <c r="I71" s="66">
        <f t="shared" ref="I71:I97" si="22">ROUND(E71*H71,2)</f>
        <v>0</v>
      </c>
      <c r="J71" s="65"/>
      <c r="K71" s="66">
        <f t="shared" ref="K71:K97" si="23">ROUND(E71*J71,2)</f>
        <v>0</v>
      </c>
      <c r="L71" s="66">
        <v>21</v>
      </c>
      <c r="M71" s="66">
        <f t="shared" ref="M71:M97" si="24">G71*(1+L71/100)</f>
        <v>0</v>
      </c>
      <c r="N71" s="66">
        <v>0</v>
      </c>
      <c r="O71" s="66">
        <f t="shared" ref="O71:O97" si="25">ROUND(E71*N71,2)</f>
        <v>0</v>
      </c>
      <c r="P71" s="66">
        <v>0</v>
      </c>
      <c r="Q71" s="66">
        <f t="shared" ref="Q71:Q97" si="26">ROUND(E71*P71,2)</f>
        <v>0</v>
      </c>
      <c r="R71" s="66"/>
      <c r="S71" s="66" t="s">
        <v>587</v>
      </c>
      <c r="T71" s="70" t="s">
        <v>330</v>
      </c>
      <c r="U71" s="35">
        <v>0</v>
      </c>
      <c r="V71" s="35">
        <f t="shared" ref="V71:V97" si="27">ROUND(E71*U71,2)</f>
        <v>0</v>
      </c>
      <c r="W71" s="35"/>
      <c r="X71" s="79"/>
      <c r="Y71" s="52"/>
      <c r="Z71" s="52"/>
      <c r="AA71" s="52"/>
      <c r="AB71" s="52"/>
      <c r="AC71" s="52"/>
      <c r="AD71" s="52"/>
      <c r="AE71" s="52"/>
      <c r="AF71" s="52"/>
      <c r="AG71" s="52" t="s">
        <v>1697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ht="22.5" outlineLevel="1" x14ac:dyDescent="0.2">
      <c r="A72" s="67">
        <v>61</v>
      </c>
      <c r="B72" s="68" t="s">
        <v>2672</v>
      </c>
      <c r="C72" s="69" t="s">
        <v>2673</v>
      </c>
      <c r="D72" s="63" t="s">
        <v>1817</v>
      </c>
      <c r="E72" s="64">
        <v>2</v>
      </c>
      <c r="F72" s="65"/>
      <c r="G72" s="66">
        <f t="shared" si="21"/>
        <v>0</v>
      </c>
      <c r="H72" s="65"/>
      <c r="I72" s="66">
        <f t="shared" si="22"/>
        <v>0</v>
      </c>
      <c r="J72" s="65"/>
      <c r="K72" s="66">
        <f t="shared" si="23"/>
        <v>0</v>
      </c>
      <c r="L72" s="66">
        <v>21</v>
      </c>
      <c r="M72" s="66">
        <f t="shared" si="24"/>
        <v>0</v>
      </c>
      <c r="N72" s="66">
        <v>0</v>
      </c>
      <c r="O72" s="66">
        <f t="shared" si="25"/>
        <v>0</v>
      </c>
      <c r="P72" s="66">
        <v>0</v>
      </c>
      <c r="Q72" s="66">
        <f t="shared" si="26"/>
        <v>0</v>
      </c>
      <c r="R72" s="66"/>
      <c r="S72" s="66" t="s">
        <v>587</v>
      </c>
      <c r="T72" s="70" t="s">
        <v>330</v>
      </c>
      <c r="U72" s="35">
        <v>0</v>
      </c>
      <c r="V72" s="35">
        <f t="shared" si="27"/>
        <v>0</v>
      </c>
      <c r="W72" s="35"/>
      <c r="X72" s="70"/>
      <c r="Y72" s="52"/>
      <c r="Z72" s="52"/>
      <c r="AA72" s="52"/>
      <c r="AB72" s="52"/>
      <c r="AC72" s="52"/>
      <c r="AD72" s="52"/>
      <c r="AE72" s="52"/>
      <c r="AF72" s="52"/>
      <c r="AG72" s="52" t="s">
        <v>1697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ht="22.5" outlineLevel="1" x14ac:dyDescent="0.2">
      <c r="A73" s="67">
        <v>62</v>
      </c>
      <c r="B73" s="68" t="s">
        <v>2674</v>
      </c>
      <c r="C73" s="69" t="s">
        <v>2675</v>
      </c>
      <c r="D73" s="63" t="s">
        <v>1817</v>
      </c>
      <c r="E73" s="64">
        <v>2</v>
      </c>
      <c r="F73" s="65"/>
      <c r="G73" s="66">
        <f t="shared" si="21"/>
        <v>0</v>
      </c>
      <c r="H73" s="65"/>
      <c r="I73" s="66">
        <f t="shared" si="22"/>
        <v>0</v>
      </c>
      <c r="J73" s="65"/>
      <c r="K73" s="66">
        <f t="shared" si="23"/>
        <v>0</v>
      </c>
      <c r="L73" s="66">
        <v>21</v>
      </c>
      <c r="M73" s="66">
        <f t="shared" si="24"/>
        <v>0</v>
      </c>
      <c r="N73" s="66">
        <v>0</v>
      </c>
      <c r="O73" s="66">
        <f t="shared" si="25"/>
        <v>0</v>
      </c>
      <c r="P73" s="66">
        <v>0</v>
      </c>
      <c r="Q73" s="66">
        <f t="shared" si="26"/>
        <v>0</v>
      </c>
      <c r="R73" s="66"/>
      <c r="S73" s="66" t="s">
        <v>587</v>
      </c>
      <c r="T73" s="70" t="s">
        <v>330</v>
      </c>
      <c r="U73" s="35">
        <v>0</v>
      </c>
      <c r="V73" s="35">
        <f t="shared" si="27"/>
        <v>0</v>
      </c>
      <c r="W73" s="35"/>
      <c r="X73" s="70"/>
      <c r="Y73" s="52"/>
      <c r="Z73" s="52"/>
      <c r="AA73" s="52"/>
      <c r="AB73" s="52"/>
      <c r="AC73" s="52"/>
      <c r="AD73" s="52"/>
      <c r="AE73" s="52"/>
      <c r="AF73" s="52"/>
      <c r="AG73" s="52" t="s">
        <v>1697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67">
        <v>63</v>
      </c>
      <c r="B74" s="68" t="s">
        <v>2676</v>
      </c>
      <c r="C74" s="69" t="s">
        <v>2677</v>
      </c>
      <c r="D74" s="63" t="s">
        <v>640</v>
      </c>
      <c r="E74" s="64">
        <v>1</v>
      </c>
      <c r="F74" s="65"/>
      <c r="G74" s="66">
        <f t="shared" si="21"/>
        <v>0</v>
      </c>
      <c r="H74" s="65"/>
      <c r="I74" s="66">
        <f t="shared" si="22"/>
        <v>0</v>
      </c>
      <c r="J74" s="65"/>
      <c r="K74" s="66">
        <f t="shared" si="23"/>
        <v>0</v>
      </c>
      <c r="L74" s="66">
        <v>21</v>
      </c>
      <c r="M74" s="66">
        <f t="shared" si="24"/>
        <v>0</v>
      </c>
      <c r="N74" s="66">
        <v>0</v>
      </c>
      <c r="O74" s="66">
        <f t="shared" si="25"/>
        <v>0</v>
      </c>
      <c r="P74" s="66">
        <v>0</v>
      </c>
      <c r="Q74" s="66">
        <f t="shared" si="26"/>
        <v>0</v>
      </c>
      <c r="R74" s="66"/>
      <c r="S74" s="66" t="s">
        <v>587</v>
      </c>
      <c r="T74" s="70" t="s">
        <v>330</v>
      </c>
      <c r="U74" s="35">
        <v>0</v>
      </c>
      <c r="V74" s="35">
        <f t="shared" si="27"/>
        <v>0</v>
      </c>
      <c r="W74" s="35"/>
      <c r="X74" s="70"/>
      <c r="Y74" s="52"/>
      <c r="Z74" s="52"/>
      <c r="AA74" s="52"/>
      <c r="AB74" s="52"/>
      <c r="AC74" s="52"/>
      <c r="AD74" s="52"/>
      <c r="AE74" s="52"/>
      <c r="AF74" s="52"/>
      <c r="AG74" s="52" t="s">
        <v>1697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67">
        <v>64</v>
      </c>
      <c r="B75" s="68" t="s">
        <v>2678</v>
      </c>
      <c r="C75" s="69" t="s">
        <v>2679</v>
      </c>
      <c r="D75" s="63" t="s">
        <v>640</v>
      </c>
      <c r="E75" s="64">
        <v>1</v>
      </c>
      <c r="F75" s="65"/>
      <c r="G75" s="66">
        <f t="shared" si="21"/>
        <v>0</v>
      </c>
      <c r="H75" s="65"/>
      <c r="I75" s="66">
        <f t="shared" si="22"/>
        <v>0</v>
      </c>
      <c r="J75" s="65"/>
      <c r="K75" s="66">
        <f t="shared" si="23"/>
        <v>0</v>
      </c>
      <c r="L75" s="66">
        <v>21</v>
      </c>
      <c r="M75" s="66">
        <f t="shared" si="24"/>
        <v>0</v>
      </c>
      <c r="N75" s="66">
        <v>0</v>
      </c>
      <c r="O75" s="66">
        <f t="shared" si="25"/>
        <v>0</v>
      </c>
      <c r="P75" s="66">
        <v>0</v>
      </c>
      <c r="Q75" s="66">
        <f t="shared" si="26"/>
        <v>0</v>
      </c>
      <c r="R75" s="66"/>
      <c r="S75" s="66" t="s">
        <v>587</v>
      </c>
      <c r="T75" s="70" t="s">
        <v>330</v>
      </c>
      <c r="U75" s="35">
        <v>0</v>
      </c>
      <c r="V75" s="35">
        <f t="shared" si="27"/>
        <v>0</v>
      </c>
      <c r="W75" s="35"/>
      <c r="X75" s="70"/>
      <c r="Y75" s="52"/>
      <c r="Z75" s="52"/>
      <c r="AA75" s="52"/>
      <c r="AB75" s="52"/>
      <c r="AC75" s="52"/>
      <c r="AD75" s="52"/>
      <c r="AE75" s="52"/>
      <c r="AF75" s="52"/>
      <c r="AG75" s="52" t="s">
        <v>1697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ht="22.5" outlineLevel="1" x14ac:dyDescent="0.2">
      <c r="A76" s="67">
        <v>65</v>
      </c>
      <c r="B76" s="68" t="s">
        <v>2680</v>
      </c>
      <c r="C76" s="69" t="s">
        <v>2681</v>
      </c>
      <c r="D76" s="63" t="s">
        <v>640</v>
      </c>
      <c r="E76" s="64">
        <v>7</v>
      </c>
      <c r="F76" s="65"/>
      <c r="G76" s="66">
        <f t="shared" si="21"/>
        <v>0</v>
      </c>
      <c r="H76" s="65"/>
      <c r="I76" s="66">
        <f t="shared" si="22"/>
        <v>0</v>
      </c>
      <c r="J76" s="65"/>
      <c r="K76" s="66">
        <f t="shared" si="23"/>
        <v>0</v>
      </c>
      <c r="L76" s="66">
        <v>21</v>
      </c>
      <c r="M76" s="66">
        <f t="shared" si="24"/>
        <v>0</v>
      </c>
      <c r="N76" s="66">
        <v>0</v>
      </c>
      <c r="O76" s="66">
        <f t="shared" si="25"/>
        <v>0</v>
      </c>
      <c r="P76" s="66">
        <v>0</v>
      </c>
      <c r="Q76" s="66">
        <f t="shared" si="26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27"/>
        <v>0</v>
      </c>
      <c r="W76" s="35"/>
      <c r="X76" s="70"/>
      <c r="Y76" s="52"/>
      <c r="Z76" s="52"/>
      <c r="AA76" s="52"/>
      <c r="AB76" s="52"/>
      <c r="AC76" s="52"/>
      <c r="AD76" s="52"/>
      <c r="AE76" s="52"/>
      <c r="AF76" s="52"/>
      <c r="AG76" s="52" t="s">
        <v>1697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ht="22.5" outlineLevel="1" x14ac:dyDescent="0.2">
      <c r="A77" s="67">
        <v>66</v>
      </c>
      <c r="B77" s="68" t="s">
        <v>2682</v>
      </c>
      <c r="C77" s="69" t="s">
        <v>2683</v>
      </c>
      <c r="D77" s="63" t="s">
        <v>640</v>
      </c>
      <c r="E77" s="64">
        <v>3</v>
      </c>
      <c r="F77" s="65"/>
      <c r="G77" s="66">
        <f t="shared" si="21"/>
        <v>0</v>
      </c>
      <c r="H77" s="65"/>
      <c r="I77" s="66">
        <f t="shared" si="22"/>
        <v>0</v>
      </c>
      <c r="J77" s="65"/>
      <c r="K77" s="66">
        <f t="shared" si="23"/>
        <v>0</v>
      </c>
      <c r="L77" s="66">
        <v>21</v>
      </c>
      <c r="M77" s="66">
        <f t="shared" si="24"/>
        <v>0</v>
      </c>
      <c r="N77" s="66">
        <v>0</v>
      </c>
      <c r="O77" s="66">
        <f t="shared" si="25"/>
        <v>0</v>
      </c>
      <c r="P77" s="66">
        <v>0</v>
      </c>
      <c r="Q77" s="66">
        <f t="shared" si="26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27"/>
        <v>0</v>
      </c>
      <c r="W77" s="35"/>
      <c r="X77" s="70"/>
      <c r="Y77" s="52"/>
      <c r="Z77" s="52"/>
      <c r="AA77" s="52"/>
      <c r="AB77" s="52"/>
      <c r="AC77" s="52"/>
      <c r="AD77" s="52"/>
      <c r="AE77" s="52"/>
      <c r="AF77" s="52"/>
      <c r="AG77" s="52" t="s">
        <v>1697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7">
        <v>67</v>
      </c>
      <c r="B78" s="68" t="s">
        <v>2684</v>
      </c>
      <c r="C78" s="69" t="s">
        <v>2624</v>
      </c>
      <c r="D78" s="63" t="s">
        <v>640</v>
      </c>
      <c r="E78" s="64">
        <v>2</v>
      </c>
      <c r="F78" s="65"/>
      <c r="G78" s="66">
        <f t="shared" si="21"/>
        <v>0</v>
      </c>
      <c r="H78" s="65"/>
      <c r="I78" s="66">
        <f t="shared" si="22"/>
        <v>0</v>
      </c>
      <c r="J78" s="65"/>
      <c r="K78" s="66">
        <f t="shared" si="23"/>
        <v>0</v>
      </c>
      <c r="L78" s="66">
        <v>21</v>
      </c>
      <c r="M78" s="66">
        <f t="shared" si="24"/>
        <v>0</v>
      </c>
      <c r="N78" s="66">
        <v>0</v>
      </c>
      <c r="O78" s="66">
        <f t="shared" si="25"/>
        <v>0</v>
      </c>
      <c r="P78" s="66">
        <v>0</v>
      </c>
      <c r="Q78" s="66">
        <f t="shared" si="26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27"/>
        <v>0</v>
      </c>
      <c r="W78" s="35"/>
      <c r="X78" s="70"/>
      <c r="Y78" s="52"/>
      <c r="Z78" s="52"/>
      <c r="AA78" s="52"/>
      <c r="AB78" s="52"/>
      <c r="AC78" s="52"/>
      <c r="AD78" s="52"/>
      <c r="AE78" s="52"/>
      <c r="AF78" s="52"/>
      <c r="AG78" s="52" t="s">
        <v>1697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67">
        <v>68</v>
      </c>
      <c r="B79" s="68" t="s">
        <v>2685</v>
      </c>
      <c r="C79" s="69" t="s">
        <v>2632</v>
      </c>
      <c r="D79" s="63" t="s">
        <v>640</v>
      </c>
      <c r="E79" s="64">
        <v>4</v>
      </c>
      <c r="F79" s="65"/>
      <c r="G79" s="66">
        <f t="shared" si="21"/>
        <v>0</v>
      </c>
      <c r="H79" s="65"/>
      <c r="I79" s="66">
        <f t="shared" si="22"/>
        <v>0</v>
      </c>
      <c r="J79" s="65"/>
      <c r="K79" s="66">
        <f t="shared" si="23"/>
        <v>0</v>
      </c>
      <c r="L79" s="66">
        <v>21</v>
      </c>
      <c r="M79" s="66">
        <f t="shared" si="24"/>
        <v>0</v>
      </c>
      <c r="N79" s="66">
        <v>0</v>
      </c>
      <c r="O79" s="66">
        <f t="shared" si="25"/>
        <v>0</v>
      </c>
      <c r="P79" s="66">
        <v>0</v>
      </c>
      <c r="Q79" s="66">
        <f t="shared" si="26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27"/>
        <v>0</v>
      </c>
      <c r="W79" s="35"/>
      <c r="X79" s="70"/>
      <c r="Y79" s="52"/>
      <c r="Z79" s="52"/>
      <c r="AA79" s="52"/>
      <c r="AB79" s="52"/>
      <c r="AC79" s="52"/>
      <c r="AD79" s="52"/>
      <c r="AE79" s="52"/>
      <c r="AF79" s="52"/>
      <c r="AG79" s="52" t="s">
        <v>1697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67">
        <v>69</v>
      </c>
      <c r="B80" s="68" t="s">
        <v>2686</v>
      </c>
      <c r="C80" s="69" t="s">
        <v>2687</v>
      </c>
      <c r="D80" s="63" t="s">
        <v>640</v>
      </c>
      <c r="E80" s="64">
        <v>4</v>
      </c>
      <c r="F80" s="65"/>
      <c r="G80" s="66">
        <f t="shared" si="21"/>
        <v>0</v>
      </c>
      <c r="H80" s="65"/>
      <c r="I80" s="66">
        <f t="shared" si="22"/>
        <v>0</v>
      </c>
      <c r="J80" s="65"/>
      <c r="K80" s="66">
        <f t="shared" si="23"/>
        <v>0</v>
      </c>
      <c r="L80" s="66">
        <v>21</v>
      </c>
      <c r="M80" s="66">
        <f t="shared" si="24"/>
        <v>0</v>
      </c>
      <c r="N80" s="66">
        <v>0</v>
      </c>
      <c r="O80" s="66">
        <f t="shared" si="25"/>
        <v>0</v>
      </c>
      <c r="P80" s="66">
        <v>0</v>
      </c>
      <c r="Q80" s="66">
        <f t="shared" si="26"/>
        <v>0</v>
      </c>
      <c r="R80" s="66"/>
      <c r="S80" s="66" t="s">
        <v>587</v>
      </c>
      <c r="T80" s="70" t="s">
        <v>330</v>
      </c>
      <c r="U80" s="35">
        <v>0</v>
      </c>
      <c r="V80" s="35">
        <f t="shared" si="27"/>
        <v>0</v>
      </c>
      <c r="W80" s="35"/>
      <c r="X80" s="70"/>
      <c r="Y80" s="52"/>
      <c r="Z80" s="52"/>
      <c r="AA80" s="52"/>
      <c r="AB80" s="52"/>
      <c r="AC80" s="52"/>
      <c r="AD80" s="52"/>
      <c r="AE80" s="52"/>
      <c r="AF80" s="52"/>
      <c r="AG80" s="52" t="s">
        <v>1697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67">
        <v>70</v>
      </c>
      <c r="B81" s="68" t="s">
        <v>2688</v>
      </c>
      <c r="C81" s="69" t="s">
        <v>2634</v>
      </c>
      <c r="D81" s="63" t="s">
        <v>640</v>
      </c>
      <c r="E81" s="64">
        <v>1</v>
      </c>
      <c r="F81" s="65"/>
      <c r="G81" s="66">
        <f t="shared" si="21"/>
        <v>0</v>
      </c>
      <c r="H81" s="65"/>
      <c r="I81" s="66">
        <f t="shared" si="22"/>
        <v>0</v>
      </c>
      <c r="J81" s="65"/>
      <c r="K81" s="66">
        <f t="shared" si="23"/>
        <v>0</v>
      </c>
      <c r="L81" s="66">
        <v>21</v>
      </c>
      <c r="M81" s="66">
        <f t="shared" si="24"/>
        <v>0</v>
      </c>
      <c r="N81" s="66">
        <v>0</v>
      </c>
      <c r="O81" s="66">
        <f t="shared" si="25"/>
        <v>0</v>
      </c>
      <c r="P81" s="66">
        <v>0</v>
      </c>
      <c r="Q81" s="66">
        <f t="shared" si="26"/>
        <v>0</v>
      </c>
      <c r="R81" s="66"/>
      <c r="S81" s="66" t="s">
        <v>587</v>
      </c>
      <c r="T81" s="70" t="s">
        <v>330</v>
      </c>
      <c r="U81" s="35">
        <v>0</v>
      </c>
      <c r="V81" s="35">
        <f t="shared" si="27"/>
        <v>0</v>
      </c>
      <c r="W81" s="35"/>
      <c r="X81" s="70"/>
      <c r="Y81" s="52"/>
      <c r="Z81" s="52"/>
      <c r="AA81" s="52"/>
      <c r="AB81" s="52"/>
      <c r="AC81" s="52"/>
      <c r="AD81" s="52"/>
      <c r="AE81" s="52"/>
      <c r="AF81" s="52"/>
      <c r="AG81" s="52" t="s">
        <v>1697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ht="33.75" outlineLevel="1" x14ac:dyDescent="0.2">
      <c r="A82" s="67">
        <v>71</v>
      </c>
      <c r="B82" s="68" t="s">
        <v>2689</v>
      </c>
      <c r="C82" s="69" t="s">
        <v>2690</v>
      </c>
      <c r="D82" s="63" t="s">
        <v>640</v>
      </c>
      <c r="E82" s="64">
        <v>6</v>
      </c>
      <c r="F82" s="65"/>
      <c r="G82" s="66">
        <f t="shared" si="21"/>
        <v>0</v>
      </c>
      <c r="H82" s="65"/>
      <c r="I82" s="66">
        <f t="shared" si="22"/>
        <v>0</v>
      </c>
      <c r="J82" s="65"/>
      <c r="K82" s="66">
        <f t="shared" si="23"/>
        <v>0</v>
      </c>
      <c r="L82" s="66">
        <v>21</v>
      </c>
      <c r="M82" s="66">
        <f t="shared" si="24"/>
        <v>0</v>
      </c>
      <c r="N82" s="66">
        <v>0</v>
      </c>
      <c r="O82" s="66">
        <f t="shared" si="25"/>
        <v>0</v>
      </c>
      <c r="P82" s="66">
        <v>0</v>
      </c>
      <c r="Q82" s="66">
        <f t="shared" si="26"/>
        <v>0</v>
      </c>
      <c r="R82" s="66"/>
      <c r="S82" s="66" t="s">
        <v>587</v>
      </c>
      <c r="T82" s="70" t="s">
        <v>330</v>
      </c>
      <c r="U82" s="35">
        <v>0</v>
      </c>
      <c r="V82" s="35">
        <f t="shared" si="27"/>
        <v>0</v>
      </c>
      <c r="W82" s="35"/>
      <c r="X82" s="70"/>
      <c r="Y82" s="52"/>
      <c r="Z82" s="52"/>
      <c r="AA82" s="52"/>
      <c r="AB82" s="52"/>
      <c r="AC82" s="52"/>
      <c r="AD82" s="52"/>
      <c r="AE82" s="52"/>
      <c r="AF82" s="52"/>
      <c r="AG82" s="52" t="s">
        <v>1697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ht="33.75" outlineLevel="1" x14ac:dyDescent="0.2">
      <c r="A83" s="67">
        <v>72</v>
      </c>
      <c r="B83" s="68" t="s">
        <v>2691</v>
      </c>
      <c r="C83" s="69" t="s">
        <v>2638</v>
      </c>
      <c r="D83" s="63" t="s">
        <v>640</v>
      </c>
      <c r="E83" s="64">
        <v>2</v>
      </c>
      <c r="F83" s="65"/>
      <c r="G83" s="66">
        <f t="shared" si="21"/>
        <v>0</v>
      </c>
      <c r="H83" s="65"/>
      <c r="I83" s="66">
        <f t="shared" si="22"/>
        <v>0</v>
      </c>
      <c r="J83" s="65"/>
      <c r="K83" s="66">
        <f t="shared" si="23"/>
        <v>0</v>
      </c>
      <c r="L83" s="66">
        <v>21</v>
      </c>
      <c r="M83" s="66">
        <f t="shared" si="24"/>
        <v>0</v>
      </c>
      <c r="N83" s="66">
        <v>0</v>
      </c>
      <c r="O83" s="66">
        <f t="shared" si="25"/>
        <v>0</v>
      </c>
      <c r="P83" s="66">
        <v>0</v>
      </c>
      <c r="Q83" s="66">
        <f t="shared" si="26"/>
        <v>0</v>
      </c>
      <c r="R83" s="66"/>
      <c r="S83" s="66" t="s">
        <v>587</v>
      </c>
      <c r="T83" s="70" t="s">
        <v>330</v>
      </c>
      <c r="U83" s="35">
        <v>0</v>
      </c>
      <c r="V83" s="35">
        <f t="shared" si="27"/>
        <v>0</v>
      </c>
      <c r="W83" s="35"/>
      <c r="X83" s="70"/>
      <c r="Y83" s="52"/>
      <c r="Z83" s="52"/>
      <c r="AA83" s="52"/>
      <c r="AB83" s="52"/>
      <c r="AC83" s="52"/>
      <c r="AD83" s="52"/>
      <c r="AE83" s="52"/>
      <c r="AF83" s="52"/>
      <c r="AG83" s="52" t="s">
        <v>1697</v>
      </c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ht="33.75" outlineLevel="1" x14ac:dyDescent="0.2">
      <c r="A84" s="67">
        <v>73</v>
      </c>
      <c r="B84" s="68" t="s">
        <v>2692</v>
      </c>
      <c r="C84" s="69" t="s">
        <v>2693</v>
      </c>
      <c r="D84" s="63" t="s">
        <v>640</v>
      </c>
      <c r="E84" s="64">
        <v>2</v>
      </c>
      <c r="F84" s="65"/>
      <c r="G84" s="66">
        <f t="shared" si="21"/>
        <v>0</v>
      </c>
      <c r="H84" s="65"/>
      <c r="I84" s="66">
        <f t="shared" si="22"/>
        <v>0</v>
      </c>
      <c r="J84" s="65"/>
      <c r="K84" s="66">
        <f t="shared" si="23"/>
        <v>0</v>
      </c>
      <c r="L84" s="66">
        <v>21</v>
      </c>
      <c r="M84" s="66">
        <f t="shared" si="24"/>
        <v>0</v>
      </c>
      <c r="N84" s="66">
        <v>0</v>
      </c>
      <c r="O84" s="66">
        <f t="shared" si="25"/>
        <v>0</v>
      </c>
      <c r="P84" s="66">
        <v>0</v>
      </c>
      <c r="Q84" s="66">
        <f t="shared" si="26"/>
        <v>0</v>
      </c>
      <c r="R84" s="66"/>
      <c r="S84" s="66" t="s">
        <v>587</v>
      </c>
      <c r="T84" s="70" t="s">
        <v>330</v>
      </c>
      <c r="U84" s="35">
        <v>0</v>
      </c>
      <c r="V84" s="35">
        <f t="shared" si="27"/>
        <v>0</v>
      </c>
      <c r="W84" s="35"/>
      <c r="X84" s="70"/>
      <c r="Y84" s="52"/>
      <c r="Z84" s="52"/>
      <c r="AA84" s="52"/>
      <c r="AB84" s="52"/>
      <c r="AC84" s="52"/>
      <c r="AD84" s="52"/>
      <c r="AE84" s="52"/>
      <c r="AF84" s="52"/>
      <c r="AG84" s="52" t="s">
        <v>1697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67">
        <v>74</v>
      </c>
      <c r="B85" s="68" t="s">
        <v>2694</v>
      </c>
      <c r="C85" s="69" t="s">
        <v>2578</v>
      </c>
      <c r="D85" s="63" t="s">
        <v>380</v>
      </c>
      <c r="E85" s="64">
        <v>127</v>
      </c>
      <c r="F85" s="65"/>
      <c r="G85" s="66">
        <f t="shared" si="21"/>
        <v>0</v>
      </c>
      <c r="H85" s="65"/>
      <c r="I85" s="66">
        <f t="shared" si="22"/>
        <v>0</v>
      </c>
      <c r="J85" s="65"/>
      <c r="K85" s="66">
        <f t="shared" si="23"/>
        <v>0</v>
      </c>
      <c r="L85" s="66">
        <v>21</v>
      </c>
      <c r="M85" s="66">
        <f t="shared" si="24"/>
        <v>0</v>
      </c>
      <c r="N85" s="66">
        <v>0</v>
      </c>
      <c r="O85" s="66">
        <f t="shared" si="25"/>
        <v>0</v>
      </c>
      <c r="P85" s="66">
        <v>0</v>
      </c>
      <c r="Q85" s="66">
        <f t="shared" si="26"/>
        <v>0</v>
      </c>
      <c r="R85" s="66"/>
      <c r="S85" s="66" t="s">
        <v>587</v>
      </c>
      <c r="T85" s="70" t="s">
        <v>330</v>
      </c>
      <c r="U85" s="35">
        <v>0</v>
      </c>
      <c r="V85" s="35">
        <f t="shared" si="27"/>
        <v>0</v>
      </c>
      <c r="W85" s="35"/>
      <c r="X85" s="70"/>
      <c r="Y85" s="52"/>
      <c r="Z85" s="52"/>
      <c r="AA85" s="52"/>
      <c r="AB85" s="52"/>
      <c r="AC85" s="52"/>
      <c r="AD85" s="52"/>
      <c r="AE85" s="52"/>
      <c r="AF85" s="52"/>
      <c r="AG85" s="52" t="s">
        <v>1697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ht="22.5" outlineLevel="1" x14ac:dyDescent="0.2">
      <c r="A86" s="67">
        <v>75</v>
      </c>
      <c r="B86" s="68" t="s">
        <v>2695</v>
      </c>
      <c r="C86" s="69" t="s">
        <v>2655</v>
      </c>
      <c r="D86" s="63" t="s">
        <v>2186</v>
      </c>
      <c r="E86" s="64">
        <v>12</v>
      </c>
      <c r="F86" s="65"/>
      <c r="G86" s="66">
        <f t="shared" si="21"/>
        <v>0</v>
      </c>
      <c r="H86" s="65"/>
      <c r="I86" s="66">
        <f t="shared" si="22"/>
        <v>0</v>
      </c>
      <c r="J86" s="65"/>
      <c r="K86" s="66">
        <f t="shared" si="23"/>
        <v>0</v>
      </c>
      <c r="L86" s="66">
        <v>21</v>
      </c>
      <c r="M86" s="66">
        <f t="shared" si="24"/>
        <v>0</v>
      </c>
      <c r="N86" s="66">
        <v>0</v>
      </c>
      <c r="O86" s="66">
        <f t="shared" si="25"/>
        <v>0</v>
      </c>
      <c r="P86" s="66">
        <v>0</v>
      </c>
      <c r="Q86" s="66">
        <f t="shared" si="26"/>
        <v>0</v>
      </c>
      <c r="R86" s="66"/>
      <c r="S86" s="66" t="s">
        <v>587</v>
      </c>
      <c r="T86" s="70" t="s">
        <v>330</v>
      </c>
      <c r="U86" s="35">
        <v>0</v>
      </c>
      <c r="V86" s="35">
        <f t="shared" si="27"/>
        <v>0</v>
      </c>
      <c r="W86" s="35"/>
      <c r="X86" s="70"/>
      <c r="Y86" s="52"/>
      <c r="Z86" s="52"/>
      <c r="AA86" s="52"/>
      <c r="AB86" s="52"/>
      <c r="AC86" s="52"/>
      <c r="AD86" s="52"/>
      <c r="AE86" s="52"/>
      <c r="AF86" s="52"/>
      <c r="AG86" s="52" t="s">
        <v>1697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ht="22.5" outlineLevel="1" x14ac:dyDescent="0.2">
      <c r="A87" s="67">
        <v>76</v>
      </c>
      <c r="B87" s="68" t="s">
        <v>2696</v>
      </c>
      <c r="C87" s="69" t="s">
        <v>2657</v>
      </c>
      <c r="D87" s="63" t="s">
        <v>2186</v>
      </c>
      <c r="E87" s="64">
        <v>9</v>
      </c>
      <c r="F87" s="65"/>
      <c r="G87" s="66">
        <f t="shared" si="21"/>
        <v>0</v>
      </c>
      <c r="H87" s="65"/>
      <c r="I87" s="66">
        <f t="shared" si="22"/>
        <v>0</v>
      </c>
      <c r="J87" s="65"/>
      <c r="K87" s="66">
        <f t="shared" si="23"/>
        <v>0</v>
      </c>
      <c r="L87" s="66">
        <v>21</v>
      </c>
      <c r="M87" s="66">
        <f t="shared" si="24"/>
        <v>0</v>
      </c>
      <c r="N87" s="66">
        <v>0</v>
      </c>
      <c r="O87" s="66">
        <f t="shared" si="25"/>
        <v>0</v>
      </c>
      <c r="P87" s="66">
        <v>0</v>
      </c>
      <c r="Q87" s="66">
        <f t="shared" si="26"/>
        <v>0</v>
      </c>
      <c r="R87" s="66"/>
      <c r="S87" s="66" t="s">
        <v>587</v>
      </c>
      <c r="T87" s="70" t="s">
        <v>330</v>
      </c>
      <c r="U87" s="35">
        <v>0</v>
      </c>
      <c r="V87" s="35">
        <f t="shared" si="27"/>
        <v>0</v>
      </c>
      <c r="W87" s="35"/>
      <c r="X87" s="70"/>
      <c r="Y87" s="52"/>
      <c r="Z87" s="52"/>
      <c r="AA87" s="52"/>
      <c r="AB87" s="52"/>
      <c r="AC87" s="52"/>
      <c r="AD87" s="52"/>
      <c r="AE87" s="52"/>
      <c r="AF87" s="52"/>
      <c r="AG87" s="52" t="s">
        <v>1697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ht="22.5" outlineLevel="1" x14ac:dyDescent="0.2">
      <c r="A88" s="67">
        <v>77</v>
      </c>
      <c r="B88" s="68" t="s">
        <v>2697</v>
      </c>
      <c r="C88" s="69" t="s">
        <v>2659</v>
      </c>
      <c r="D88" s="63" t="s">
        <v>2186</v>
      </c>
      <c r="E88" s="64">
        <v>7</v>
      </c>
      <c r="F88" s="65"/>
      <c r="G88" s="66">
        <f t="shared" si="21"/>
        <v>0</v>
      </c>
      <c r="H88" s="65"/>
      <c r="I88" s="66">
        <f t="shared" si="22"/>
        <v>0</v>
      </c>
      <c r="J88" s="65"/>
      <c r="K88" s="66">
        <f t="shared" si="23"/>
        <v>0</v>
      </c>
      <c r="L88" s="66">
        <v>21</v>
      </c>
      <c r="M88" s="66">
        <f t="shared" si="24"/>
        <v>0</v>
      </c>
      <c r="N88" s="66">
        <v>0</v>
      </c>
      <c r="O88" s="66">
        <f t="shared" si="25"/>
        <v>0</v>
      </c>
      <c r="P88" s="66">
        <v>0</v>
      </c>
      <c r="Q88" s="66">
        <f t="shared" si="26"/>
        <v>0</v>
      </c>
      <c r="R88" s="66"/>
      <c r="S88" s="66" t="s">
        <v>587</v>
      </c>
      <c r="T88" s="70" t="s">
        <v>330</v>
      </c>
      <c r="U88" s="35">
        <v>0</v>
      </c>
      <c r="V88" s="35">
        <f t="shared" si="27"/>
        <v>0</v>
      </c>
      <c r="W88" s="35"/>
      <c r="X88" s="70"/>
      <c r="Y88" s="52"/>
      <c r="Z88" s="52"/>
      <c r="AA88" s="52"/>
      <c r="AB88" s="52"/>
      <c r="AC88" s="52"/>
      <c r="AD88" s="52"/>
      <c r="AE88" s="52"/>
      <c r="AF88" s="52"/>
      <c r="AG88" s="52" t="s">
        <v>1697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ht="22.5" outlineLevel="1" x14ac:dyDescent="0.2">
      <c r="A89" s="67">
        <v>78</v>
      </c>
      <c r="B89" s="68" t="s">
        <v>2698</v>
      </c>
      <c r="C89" s="69" t="s">
        <v>2699</v>
      </c>
      <c r="D89" s="63" t="s">
        <v>2186</v>
      </c>
      <c r="E89" s="64">
        <v>24</v>
      </c>
      <c r="F89" s="65"/>
      <c r="G89" s="66">
        <f t="shared" si="21"/>
        <v>0</v>
      </c>
      <c r="H89" s="65"/>
      <c r="I89" s="66">
        <f t="shared" si="22"/>
        <v>0</v>
      </c>
      <c r="J89" s="65"/>
      <c r="K89" s="66">
        <f t="shared" si="23"/>
        <v>0</v>
      </c>
      <c r="L89" s="66">
        <v>21</v>
      </c>
      <c r="M89" s="66">
        <f t="shared" si="24"/>
        <v>0</v>
      </c>
      <c r="N89" s="66">
        <v>0</v>
      </c>
      <c r="O89" s="66">
        <f t="shared" si="25"/>
        <v>0</v>
      </c>
      <c r="P89" s="66">
        <v>0</v>
      </c>
      <c r="Q89" s="66">
        <f t="shared" si="26"/>
        <v>0</v>
      </c>
      <c r="R89" s="66"/>
      <c r="S89" s="66" t="s">
        <v>587</v>
      </c>
      <c r="T89" s="70" t="s">
        <v>330</v>
      </c>
      <c r="U89" s="35">
        <v>0</v>
      </c>
      <c r="V89" s="35">
        <f t="shared" si="27"/>
        <v>0</v>
      </c>
      <c r="W89" s="35"/>
      <c r="X89" s="70"/>
      <c r="Y89" s="52"/>
      <c r="Z89" s="52"/>
      <c r="AA89" s="52"/>
      <c r="AB89" s="52"/>
      <c r="AC89" s="52"/>
      <c r="AD89" s="52"/>
      <c r="AE89" s="52"/>
      <c r="AF89" s="52"/>
      <c r="AG89" s="52" t="s">
        <v>1697</v>
      </c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ht="22.5" outlineLevel="1" x14ac:dyDescent="0.2">
      <c r="A90" s="67">
        <v>79</v>
      </c>
      <c r="B90" s="68" t="s">
        <v>2700</v>
      </c>
      <c r="C90" s="69" t="s">
        <v>2701</v>
      </c>
      <c r="D90" s="63" t="s">
        <v>2186</v>
      </c>
      <c r="E90" s="64">
        <v>13</v>
      </c>
      <c r="F90" s="65"/>
      <c r="G90" s="66">
        <f t="shared" si="21"/>
        <v>0</v>
      </c>
      <c r="H90" s="65"/>
      <c r="I90" s="66">
        <f t="shared" si="22"/>
        <v>0</v>
      </c>
      <c r="J90" s="65"/>
      <c r="K90" s="66">
        <f t="shared" si="23"/>
        <v>0</v>
      </c>
      <c r="L90" s="66">
        <v>21</v>
      </c>
      <c r="M90" s="66">
        <f t="shared" si="24"/>
        <v>0</v>
      </c>
      <c r="N90" s="66">
        <v>0</v>
      </c>
      <c r="O90" s="66">
        <f t="shared" si="25"/>
        <v>0</v>
      </c>
      <c r="P90" s="66">
        <v>0</v>
      </c>
      <c r="Q90" s="66">
        <f t="shared" si="26"/>
        <v>0</v>
      </c>
      <c r="R90" s="66"/>
      <c r="S90" s="66" t="s">
        <v>587</v>
      </c>
      <c r="T90" s="70" t="s">
        <v>330</v>
      </c>
      <c r="U90" s="35">
        <v>0</v>
      </c>
      <c r="V90" s="35">
        <f t="shared" si="27"/>
        <v>0</v>
      </c>
      <c r="W90" s="35"/>
      <c r="X90" s="70"/>
      <c r="Y90" s="52"/>
      <c r="Z90" s="52"/>
      <c r="AA90" s="52"/>
      <c r="AB90" s="52"/>
      <c r="AC90" s="52"/>
      <c r="AD90" s="52"/>
      <c r="AE90" s="52"/>
      <c r="AF90" s="52"/>
      <c r="AG90" s="52" t="s">
        <v>1697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ht="22.5" outlineLevel="1" x14ac:dyDescent="0.2">
      <c r="A91" s="67">
        <v>80</v>
      </c>
      <c r="B91" s="68" t="s">
        <v>2702</v>
      </c>
      <c r="C91" s="69" t="s">
        <v>2703</v>
      </c>
      <c r="D91" s="63" t="s">
        <v>2186</v>
      </c>
      <c r="E91" s="64">
        <v>7</v>
      </c>
      <c r="F91" s="65"/>
      <c r="G91" s="66">
        <f t="shared" si="21"/>
        <v>0</v>
      </c>
      <c r="H91" s="65"/>
      <c r="I91" s="66">
        <f t="shared" si="22"/>
        <v>0</v>
      </c>
      <c r="J91" s="65"/>
      <c r="K91" s="66">
        <f t="shared" si="23"/>
        <v>0</v>
      </c>
      <c r="L91" s="66">
        <v>21</v>
      </c>
      <c r="M91" s="66">
        <f t="shared" si="24"/>
        <v>0</v>
      </c>
      <c r="N91" s="66">
        <v>0</v>
      </c>
      <c r="O91" s="66">
        <f t="shared" si="25"/>
        <v>0</v>
      </c>
      <c r="P91" s="66">
        <v>0</v>
      </c>
      <c r="Q91" s="66">
        <f t="shared" si="26"/>
        <v>0</v>
      </c>
      <c r="R91" s="66"/>
      <c r="S91" s="66" t="s">
        <v>587</v>
      </c>
      <c r="T91" s="70" t="s">
        <v>330</v>
      </c>
      <c r="U91" s="35">
        <v>0</v>
      </c>
      <c r="V91" s="35">
        <f t="shared" si="27"/>
        <v>0</v>
      </c>
      <c r="W91" s="35"/>
      <c r="X91" s="70"/>
      <c r="Y91" s="52"/>
      <c r="Z91" s="52"/>
      <c r="AA91" s="52"/>
      <c r="AB91" s="52"/>
      <c r="AC91" s="52"/>
      <c r="AD91" s="52"/>
      <c r="AE91" s="52"/>
      <c r="AF91" s="52"/>
      <c r="AG91" s="52" t="s">
        <v>1697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67">
        <v>81</v>
      </c>
      <c r="B92" s="68" t="s">
        <v>2704</v>
      </c>
      <c r="C92" s="69" t="s">
        <v>2663</v>
      </c>
      <c r="D92" s="63" t="s">
        <v>2186</v>
      </c>
      <c r="E92" s="64">
        <v>9</v>
      </c>
      <c r="F92" s="65"/>
      <c r="G92" s="66">
        <f t="shared" si="21"/>
        <v>0</v>
      </c>
      <c r="H92" s="65"/>
      <c r="I92" s="66">
        <f t="shared" si="22"/>
        <v>0</v>
      </c>
      <c r="J92" s="65"/>
      <c r="K92" s="66">
        <f t="shared" si="23"/>
        <v>0</v>
      </c>
      <c r="L92" s="66">
        <v>21</v>
      </c>
      <c r="M92" s="66">
        <f t="shared" si="24"/>
        <v>0</v>
      </c>
      <c r="N92" s="66">
        <v>0</v>
      </c>
      <c r="O92" s="66">
        <f t="shared" si="25"/>
        <v>0</v>
      </c>
      <c r="P92" s="66">
        <v>0</v>
      </c>
      <c r="Q92" s="66">
        <f t="shared" si="26"/>
        <v>0</v>
      </c>
      <c r="R92" s="66"/>
      <c r="S92" s="66" t="s">
        <v>587</v>
      </c>
      <c r="T92" s="70" t="s">
        <v>330</v>
      </c>
      <c r="U92" s="35">
        <v>0</v>
      </c>
      <c r="V92" s="35">
        <f t="shared" si="27"/>
        <v>0</v>
      </c>
      <c r="W92" s="35"/>
      <c r="X92" s="70"/>
      <c r="Y92" s="52"/>
      <c r="Z92" s="52"/>
      <c r="AA92" s="52"/>
      <c r="AB92" s="52"/>
      <c r="AC92" s="52"/>
      <c r="AD92" s="52"/>
      <c r="AE92" s="52"/>
      <c r="AF92" s="52"/>
      <c r="AG92" s="52" t="s">
        <v>1697</v>
      </c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67">
        <v>82</v>
      </c>
      <c r="B93" s="68" t="s">
        <v>2705</v>
      </c>
      <c r="C93" s="69" t="s">
        <v>2665</v>
      </c>
      <c r="D93" s="63" t="s">
        <v>2186</v>
      </c>
      <c r="E93" s="64">
        <v>9</v>
      </c>
      <c r="F93" s="65"/>
      <c r="G93" s="66">
        <f t="shared" si="21"/>
        <v>0</v>
      </c>
      <c r="H93" s="65"/>
      <c r="I93" s="66">
        <f t="shared" si="22"/>
        <v>0</v>
      </c>
      <c r="J93" s="65"/>
      <c r="K93" s="66">
        <f t="shared" si="23"/>
        <v>0</v>
      </c>
      <c r="L93" s="66">
        <v>21</v>
      </c>
      <c r="M93" s="66">
        <f t="shared" si="24"/>
        <v>0</v>
      </c>
      <c r="N93" s="66">
        <v>0</v>
      </c>
      <c r="O93" s="66">
        <f t="shared" si="25"/>
        <v>0</v>
      </c>
      <c r="P93" s="66">
        <v>0</v>
      </c>
      <c r="Q93" s="66">
        <f t="shared" si="26"/>
        <v>0</v>
      </c>
      <c r="R93" s="66"/>
      <c r="S93" s="66" t="s">
        <v>587</v>
      </c>
      <c r="T93" s="70" t="s">
        <v>330</v>
      </c>
      <c r="U93" s="35">
        <v>0</v>
      </c>
      <c r="V93" s="35">
        <f t="shared" si="27"/>
        <v>0</v>
      </c>
      <c r="W93" s="35"/>
      <c r="X93" s="70"/>
      <c r="Y93" s="52"/>
      <c r="Z93" s="52"/>
      <c r="AA93" s="52"/>
      <c r="AB93" s="52"/>
      <c r="AC93" s="52"/>
      <c r="AD93" s="52"/>
      <c r="AE93" s="52"/>
      <c r="AF93" s="52"/>
      <c r="AG93" s="52" t="s">
        <v>1697</v>
      </c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67">
        <v>83</v>
      </c>
      <c r="B94" s="68" t="s">
        <v>2706</v>
      </c>
      <c r="C94" s="69" t="s">
        <v>2667</v>
      </c>
      <c r="D94" s="63" t="s">
        <v>2186</v>
      </c>
      <c r="E94" s="64">
        <v>3</v>
      </c>
      <c r="F94" s="65"/>
      <c r="G94" s="66">
        <f t="shared" si="21"/>
        <v>0</v>
      </c>
      <c r="H94" s="65"/>
      <c r="I94" s="66">
        <f t="shared" si="22"/>
        <v>0</v>
      </c>
      <c r="J94" s="65"/>
      <c r="K94" s="66">
        <f t="shared" si="23"/>
        <v>0</v>
      </c>
      <c r="L94" s="66">
        <v>21</v>
      </c>
      <c r="M94" s="66">
        <f t="shared" si="24"/>
        <v>0</v>
      </c>
      <c r="N94" s="66">
        <v>0</v>
      </c>
      <c r="O94" s="66">
        <f t="shared" si="25"/>
        <v>0</v>
      </c>
      <c r="P94" s="66">
        <v>0</v>
      </c>
      <c r="Q94" s="66">
        <f t="shared" si="26"/>
        <v>0</v>
      </c>
      <c r="R94" s="66"/>
      <c r="S94" s="66" t="s">
        <v>587</v>
      </c>
      <c r="T94" s="70" t="s">
        <v>330</v>
      </c>
      <c r="U94" s="35">
        <v>0</v>
      </c>
      <c r="V94" s="35">
        <f t="shared" si="27"/>
        <v>0</v>
      </c>
      <c r="W94" s="35"/>
      <c r="X94" s="70"/>
      <c r="Y94" s="52"/>
      <c r="Z94" s="52"/>
      <c r="AA94" s="52"/>
      <c r="AB94" s="52"/>
      <c r="AC94" s="52"/>
      <c r="AD94" s="52"/>
      <c r="AE94" s="52"/>
      <c r="AF94" s="52"/>
      <c r="AG94" s="52" t="s">
        <v>1697</v>
      </c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67">
        <v>84</v>
      </c>
      <c r="B95" s="68" t="s">
        <v>2707</v>
      </c>
      <c r="C95" s="69" t="s">
        <v>2594</v>
      </c>
      <c r="D95" s="63" t="s">
        <v>380</v>
      </c>
      <c r="E95" s="64">
        <v>74</v>
      </c>
      <c r="F95" s="65"/>
      <c r="G95" s="66">
        <f t="shared" si="21"/>
        <v>0</v>
      </c>
      <c r="H95" s="65"/>
      <c r="I95" s="66">
        <f t="shared" si="22"/>
        <v>0</v>
      </c>
      <c r="J95" s="65"/>
      <c r="K95" s="66">
        <f t="shared" si="23"/>
        <v>0</v>
      </c>
      <c r="L95" s="66">
        <v>21</v>
      </c>
      <c r="M95" s="66">
        <f t="shared" si="24"/>
        <v>0</v>
      </c>
      <c r="N95" s="66">
        <v>0</v>
      </c>
      <c r="O95" s="66">
        <f t="shared" si="25"/>
        <v>0</v>
      </c>
      <c r="P95" s="66">
        <v>0</v>
      </c>
      <c r="Q95" s="66">
        <f t="shared" si="26"/>
        <v>0</v>
      </c>
      <c r="R95" s="66"/>
      <c r="S95" s="66" t="s">
        <v>587</v>
      </c>
      <c r="T95" s="70" t="s">
        <v>330</v>
      </c>
      <c r="U95" s="35">
        <v>0</v>
      </c>
      <c r="V95" s="35">
        <f t="shared" si="27"/>
        <v>0</v>
      </c>
      <c r="W95" s="35"/>
      <c r="X95" s="70"/>
      <c r="Y95" s="52"/>
      <c r="Z95" s="52"/>
      <c r="AA95" s="52"/>
      <c r="AB95" s="52"/>
      <c r="AC95" s="52"/>
      <c r="AD95" s="52"/>
      <c r="AE95" s="52"/>
      <c r="AF95" s="52"/>
      <c r="AG95" s="52" t="s">
        <v>1697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67">
        <v>85</v>
      </c>
      <c r="B96" s="68" t="s">
        <v>2708</v>
      </c>
      <c r="C96" s="69" t="s">
        <v>2596</v>
      </c>
      <c r="D96" s="63" t="s">
        <v>1817</v>
      </c>
      <c r="E96" s="64">
        <v>1</v>
      </c>
      <c r="F96" s="65"/>
      <c r="G96" s="66">
        <f t="shared" si="21"/>
        <v>0</v>
      </c>
      <c r="H96" s="65"/>
      <c r="I96" s="66">
        <f t="shared" si="22"/>
        <v>0</v>
      </c>
      <c r="J96" s="65"/>
      <c r="K96" s="66">
        <f t="shared" si="23"/>
        <v>0</v>
      </c>
      <c r="L96" s="66">
        <v>21</v>
      </c>
      <c r="M96" s="66">
        <f t="shared" si="24"/>
        <v>0</v>
      </c>
      <c r="N96" s="66">
        <v>0</v>
      </c>
      <c r="O96" s="66">
        <f t="shared" si="25"/>
        <v>0</v>
      </c>
      <c r="P96" s="66">
        <v>0</v>
      </c>
      <c r="Q96" s="66">
        <f t="shared" si="26"/>
        <v>0</v>
      </c>
      <c r="R96" s="66"/>
      <c r="S96" s="66" t="s">
        <v>587</v>
      </c>
      <c r="T96" s="70" t="s">
        <v>330</v>
      </c>
      <c r="U96" s="35">
        <v>0</v>
      </c>
      <c r="V96" s="35">
        <f t="shared" si="27"/>
        <v>0</v>
      </c>
      <c r="W96" s="35"/>
      <c r="X96" s="70"/>
      <c r="Y96" s="52"/>
      <c r="Z96" s="52"/>
      <c r="AA96" s="52"/>
      <c r="AB96" s="52"/>
      <c r="AC96" s="52"/>
      <c r="AD96" s="52"/>
      <c r="AE96" s="52"/>
      <c r="AF96" s="52"/>
      <c r="AG96" s="52" t="s">
        <v>1697</v>
      </c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67">
        <v>86</v>
      </c>
      <c r="B97" s="68" t="s">
        <v>2709</v>
      </c>
      <c r="C97" s="69" t="s">
        <v>2598</v>
      </c>
      <c r="D97" s="63" t="s">
        <v>1817</v>
      </c>
      <c r="E97" s="64">
        <v>1</v>
      </c>
      <c r="F97" s="65"/>
      <c r="G97" s="66">
        <f t="shared" si="21"/>
        <v>0</v>
      </c>
      <c r="H97" s="65"/>
      <c r="I97" s="66">
        <f t="shared" si="22"/>
        <v>0</v>
      </c>
      <c r="J97" s="65"/>
      <c r="K97" s="66">
        <f t="shared" si="23"/>
        <v>0</v>
      </c>
      <c r="L97" s="66">
        <v>21</v>
      </c>
      <c r="M97" s="66">
        <f t="shared" si="24"/>
        <v>0</v>
      </c>
      <c r="N97" s="66">
        <v>0</v>
      </c>
      <c r="O97" s="66">
        <f t="shared" si="25"/>
        <v>0</v>
      </c>
      <c r="P97" s="66">
        <v>0</v>
      </c>
      <c r="Q97" s="66">
        <f t="shared" si="26"/>
        <v>0</v>
      </c>
      <c r="R97" s="66"/>
      <c r="S97" s="66" t="s">
        <v>587</v>
      </c>
      <c r="T97" s="70" t="s">
        <v>330</v>
      </c>
      <c r="U97" s="35">
        <v>0</v>
      </c>
      <c r="V97" s="35">
        <f t="shared" si="27"/>
        <v>0</v>
      </c>
      <c r="W97" s="35"/>
      <c r="X97" s="70"/>
      <c r="Y97" s="52"/>
      <c r="Z97" s="52"/>
      <c r="AA97" s="52"/>
      <c r="AB97" s="52"/>
      <c r="AC97" s="52"/>
      <c r="AD97" s="52"/>
      <c r="AE97" s="52"/>
      <c r="AF97" s="52"/>
      <c r="AG97" s="52" t="s">
        <v>1697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x14ac:dyDescent="0.2">
      <c r="A98" s="18" t="s">
        <v>324</v>
      </c>
      <c r="B98" s="19" t="s">
        <v>235</v>
      </c>
      <c r="C98" s="20" t="s">
        <v>236</v>
      </c>
      <c r="D98" s="21"/>
      <c r="E98" s="22"/>
      <c r="F98" s="23"/>
      <c r="G98" s="23">
        <f>SUMIF(AG99:AG126,"&lt;&gt;NOR",G99:G126)</f>
        <v>0</v>
      </c>
      <c r="H98" s="23"/>
      <c r="I98" s="23">
        <f>SUM(I99:I126)</f>
        <v>0</v>
      </c>
      <c r="J98" s="23"/>
      <c r="K98" s="23">
        <f>SUM(K99:K126)</f>
        <v>0</v>
      </c>
      <c r="L98" s="23"/>
      <c r="M98" s="23">
        <f>SUM(M99:M126)</f>
        <v>0</v>
      </c>
      <c r="N98" s="23"/>
      <c r="O98" s="23">
        <f>SUM(O99:O126)</f>
        <v>0</v>
      </c>
      <c r="P98" s="23"/>
      <c r="Q98" s="23">
        <f>SUM(Q99:Q126)</f>
        <v>0</v>
      </c>
      <c r="R98" s="23"/>
      <c r="S98" s="23"/>
      <c r="T98" s="46"/>
      <c r="U98" s="47"/>
      <c r="V98" s="47">
        <f>SUM(V99:V126)</f>
        <v>0</v>
      </c>
      <c r="W98" s="47"/>
      <c r="X98" s="46"/>
      <c r="AG98" t="s">
        <v>325</v>
      </c>
    </row>
    <row r="99" spans="1:60" outlineLevel="1" x14ac:dyDescent="0.2">
      <c r="A99" s="60">
        <v>87</v>
      </c>
      <c r="B99" s="61" t="s">
        <v>2710</v>
      </c>
      <c r="C99" s="62" t="s">
        <v>2711</v>
      </c>
      <c r="D99" s="63" t="s">
        <v>640</v>
      </c>
      <c r="E99" s="64">
        <v>1</v>
      </c>
      <c r="F99" s="65"/>
      <c r="G99" s="66">
        <f t="shared" ref="G99:G126" si="28">ROUND(E99*F99,2)</f>
        <v>0</v>
      </c>
      <c r="H99" s="65"/>
      <c r="I99" s="66">
        <f t="shared" ref="I99:I126" si="29">ROUND(E99*H99,2)</f>
        <v>0</v>
      </c>
      <c r="J99" s="65"/>
      <c r="K99" s="66">
        <f t="shared" ref="K99:K126" si="30">ROUND(E99*J99,2)</f>
        <v>0</v>
      </c>
      <c r="L99" s="66">
        <v>21</v>
      </c>
      <c r="M99" s="66">
        <f t="shared" ref="M99:M126" si="31">G99*(1+L99/100)</f>
        <v>0</v>
      </c>
      <c r="N99" s="66">
        <v>0</v>
      </c>
      <c r="O99" s="66">
        <f t="shared" ref="O99:O126" si="32">ROUND(E99*N99,2)</f>
        <v>0</v>
      </c>
      <c r="P99" s="66">
        <v>0</v>
      </c>
      <c r="Q99" s="66">
        <f t="shared" ref="Q99:Q126" si="33">ROUND(E99*P99,2)</f>
        <v>0</v>
      </c>
      <c r="R99" s="66"/>
      <c r="S99" s="66" t="s">
        <v>587</v>
      </c>
      <c r="T99" s="70" t="s">
        <v>330</v>
      </c>
      <c r="U99" s="35">
        <v>0</v>
      </c>
      <c r="V99" s="35">
        <f t="shared" ref="V99:V126" si="34">ROUND(E99*U99,2)</f>
        <v>0</v>
      </c>
      <c r="W99" s="35"/>
      <c r="X99" s="79"/>
      <c r="Y99" s="52"/>
      <c r="Z99" s="52"/>
      <c r="AA99" s="52"/>
      <c r="AB99" s="52"/>
      <c r="AC99" s="52"/>
      <c r="AD99" s="52"/>
      <c r="AE99" s="52"/>
      <c r="AF99" s="52"/>
      <c r="AG99" s="52" t="s">
        <v>1697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67">
        <v>88</v>
      </c>
      <c r="B100" s="68" t="s">
        <v>2712</v>
      </c>
      <c r="C100" s="69" t="s">
        <v>2713</v>
      </c>
      <c r="D100" s="63" t="s">
        <v>640</v>
      </c>
      <c r="E100" s="64">
        <v>1</v>
      </c>
      <c r="F100" s="65"/>
      <c r="G100" s="66">
        <f t="shared" si="28"/>
        <v>0</v>
      </c>
      <c r="H100" s="65"/>
      <c r="I100" s="66">
        <f t="shared" si="29"/>
        <v>0</v>
      </c>
      <c r="J100" s="65"/>
      <c r="K100" s="66">
        <f t="shared" si="30"/>
        <v>0</v>
      </c>
      <c r="L100" s="66">
        <v>21</v>
      </c>
      <c r="M100" s="66">
        <f t="shared" si="31"/>
        <v>0</v>
      </c>
      <c r="N100" s="66">
        <v>0</v>
      </c>
      <c r="O100" s="66">
        <f t="shared" si="32"/>
        <v>0</v>
      </c>
      <c r="P100" s="66">
        <v>0</v>
      </c>
      <c r="Q100" s="66">
        <f t="shared" si="33"/>
        <v>0</v>
      </c>
      <c r="R100" s="66"/>
      <c r="S100" s="66" t="s">
        <v>587</v>
      </c>
      <c r="T100" s="70" t="s">
        <v>330</v>
      </c>
      <c r="U100" s="35">
        <v>0</v>
      </c>
      <c r="V100" s="35">
        <f t="shared" si="34"/>
        <v>0</v>
      </c>
      <c r="W100" s="35"/>
      <c r="X100" s="70"/>
      <c r="Y100" s="52"/>
      <c r="Z100" s="52"/>
      <c r="AA100" s="52"/>
      <c r="AB100" s="52"/>
      <c r="AC100" s="52"/>
      <c r="AD100" s="52"/>
      <c r="AE100" s="52"/>
      <c r="AF100" s="52"/>
      <c r="AG100" s="52" t="s">
        <v>1697</v>
      </c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67">
        <v>89</v>
      </c>
      <c r="B101" s="68" t="s">
        <v>2714</v>
      </c>
      <c r="C101" s="69" t="s">
        <v>2715</v>
      </c>
      <c r="D101" s="63" t="s">
        <v>640</v>
      </c>
      <c r="E101" s="64">
        <v>1</v>
      </c>
      <c r="F101" s="65"/>
      <c r="G101" s="66">
        <f t="shared" si="28"/>
        <v>0</v>
      </c>
      <c r="H101" s="65"/>
      <c r="I101" s="66">
        <f t="shared" si="29"/>
        <v>0</v>
      </c>
      <c r="J101" s="65"/>
      <c r="K101" s="66">
        <f t="shared" si="30"/>
        <v>0</v>
      </c>
      <c r="L101" s="66">
        <v>21</v>
      </c>
      <c r="M101" s="66">
        <f t="shared" si="31"/>
        <v>0</v>
      </c>
      <c r="N101" s="66">
        <v>0</v>
      </c>
      <c r="O101" s="66">
        <f t="shared" si="32"/>
        <v>0</v>
      </c>
      <c r="P101" s="66">
        <v>0</v>
      </c>
      <c r="Q101" s="66">
        <f t="shared" si="33"/>
        <v>0</v>
      </c>
      <c r="R101" s="66"/>
      <c r="S101" s="66" t="s">
        <v>587</v>
      </c>
      <c r="T101" s="70" t="s">
        <v>330</v>
      </c>
      <c r="U101" s="35">
        <v>0</v>
      </c>
      <c r="V101" s="35">
        <f t="shared" si="34"/>
        <v>0</v>
      </c>
      <c r="W101" s="35"/>
      <c r="X101" s="70"/>
      <c r="Y101" s="52"/>
      <c r="Z101" s="52"/>
      <c r="AA101" s="52"/>
      <c r="AB101" s="52"/>
      <c r="AC101" s="52"/>
      <c r="AD101" s="52"/>
      <c r="AE101" s="52"/>
      <c r="AF101" s="52"/>
      <c r="AG101" s="52" t="s">
        <v>1697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67">
        <v>90</v>
      </c>
      <c r="B102" s="68" t="s">
        <v>2716</v>
      </c>
      <c r="C102" s="69" t="s">
        <v>2717</v>
      </c>
      <c r="D102" s="63" t="s">
        <v>640</v>
      </c>
      <c r="E102" s="64">
        <v>1</v>
      </c>
      <c r="F102" s="65"/>
      <c r="G102" s="66">
        <f t="shared" si="28"/>
        <v>0</v>
      </c>
      <c r="H102" s="65"/>
      <c r="I102" s="66">
        <f t="shared" si="29"/>
        <v>0</v>
      </c>
      <c r="J102" s="65"/>
      <c r="K102" s="66">
        <f t="shared" si="30"/>
        <v>0</v>
      </c>
      <c r="L102" s="66">
        <v>21</v>
      </c>
      <c r="M102" s="66">
        <f t="shared" si="31"/>
        <v>0</v>
      </c>
      <c r="N102" s="66">
        <v>0</v>
      </c>
      <c r="O102" s="66">
        <f t="shared" si="32"/>
        <v>0</v>
      </c>
      <c r="P102" s="66">
        <v>0</v>
      </c>
      <c r="Q102" s="66">
        <f t="shared" si="33"/>
        <v>0</v>
      </c>
      <c r="R102" s="66"/>
      <c r="S102" s="66" t="s">
        <v>587</v>
      </c>
      <c r="T102" s="70" t="s">
        <v>330</v>
      </c>
      <c r="U102" s="35">
        <v>0</v>
      </c>
      <c r="V102" s="35">
        <f t="shared" si="34"/>
        <v>0</v>
      </c>
      <c r="W102" s="35"/>
      <c r="X102" s="70"/>
      <c r="Y102" s="52"/>
      <c r="Z102" s="52"/>
      <c r="AA102" s="52"/>
      <c r="AB102" s="52"/>
      <c r="AC102" s="52"/>
      <c r="AD102" s="52"/>
      <c r="AE102" s="52"/>
      <c r="AF102" s="52"/>
      <c r="AG102" s="52" t="s">
        <v>1697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67">
        <v>91</v>
      </c>
      <c r="B103" s="68" t="s">
        <v>2718</v>
      </c>
      <c r="C103" s="69" t="s">
        <v>2715</v>
      </c>
      <c r="D103" s="63" t="s">
        <v>640</v>
      </c>
      <c r="E103" s="64">
        <v>1</v>
      </c>
      <c r="F103" s="65"/>
      <c r="G103" s="66">
        <f t="shared" si="28"/>
        <v>0</v>
      </c>
      <c r="H103" s="65"/>
      <c r="I103" s="66">
        <f t="shared" si="29"/>
        <v>0</v>
      </c>
      <c r="J103" s="65"/>
      <c r="K103" s="66">
        <f t="shared" si="30"/>
        <v>0</v>
      </c>
      <c r="L103" s="66">
        <v>21</v>
      </c>
      <c r="M103" s="66">
        <f t="shared" si="31"/>
        <v>0</v>
      </c>
      <c r="N103" s="66">
        <v>0</v>
      </c>
      <c r="O103" s="66">
        <f t="shared" si="32"/>
        <v>0</v>
      </c>
      <c r="P103" s="66">
        <v>0</v>
      </c>
      <c r="Q103" s="66">
        <f t="shared" si="33"/>
        <v>0</v>
      </c>
      <c r="R103" s="66"/>
      <c r="S103" s="66" t="s">
        <v>587</v>
      </c>
      <c r="T103" s="70" t="s">
        <v>330</v>
      </c>
      <c r="U103" s="35">
        <v>0</v>
      </c>
      <c r="V103" s="35">
        <f t="shared" si="34"/>
        <v>0</v>
      </c>
      <c r="W103" s="35"/>
      <c r="X103" s="70"/>
      <c r="Y103" s="52"/>
      <c r="Z103" s="52"/>
      <c r="AA103" s="52"/>
      <c r="AB103" s="52"/>
      <c r="AC103" s="52"/>
      <c r="AD103" s="52"/>
      <c r="AE103" s="52"/>
      <c r="AF103" s="52"/>
      <c r="AG103" s="52" t="s">
        <v>1697</v>
      </c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67">
        <v>92</v>
      </c>
      <c r="B104" s="68" t="s">
        <v>2719</v>
      </c>
      <c r="C104" s="69" t="s">
        <v>2717</v>
      </c>
      <c r="D104" s="63" t="s">
        <v>640</v>
      </c>
      <c r="E104" s="64">
        <v>1</v>
      </c>
      <c r="F104" s="65"/>
      <c r="G104" s="66">
        <f t="shared" si="28"/>
        <v>0</v>
      </c>
      <c r="H104" s="65"/>
      <c r="I104" s="66">
        <f t="shared" si="29"/>
        <v>0</v>
      </c>
      <c r="J104" s="65"/>
      <c r="K104" s="66">
        <f t="shared" si="30"/>
        <v>0</v>
      </c>
      <c r="L104" s="66">
        <v>21</v>
      </c>
      <c r="M104" s="66">
        <f t="shared" si="31"/>
        <v>0</v>
      </c>
      <c r="N104" s="66">
        <v>0</v>
      </c>
      <c r="O104" s="66">
        <f t="shared" si="32"/>
        <v>0</v>
      </c>
      <c r="P104" s="66">
        <v>0</v>
      </c>
      <c r="Q104" s="66">
        <f t="shared" si="33"/>
        <v>0</v>
      </c>
      <c r="R104" s="66"/>
      <c r="S104" s="66" t="s">
        <v>587</v>
      </c>
      <c r="T104" s="70" t="s">
        <v>330</v>
      </c>
      <c r="U104" s="35">
        <v>0</v>
      </c>
      <c r="V104" s="35">
        <f t="shared" si="34"/>
        <v>0</v>
      </c>
      <c r="W104" s="35"/>
      <c r="X104" s="70"/>
      <c r="Y104" s="52"/>
      <c r="Z104" s="52"/>
      <c r="AA104" s="52"/>
      <c r="AB104" s="52"/>
      <c r="AC104" s="52"/>
      <c r="AD104" s="52"/>
      <c r="AE104" s="52"/>
      <c r="AF104" s="52"/>
      <c r="AG104" s="52" t="s">
        <v>1697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outlineLevel="1" x14ac:dyDescent="0.2">
      <c r="A105" s="67">
        <v>93</v>
      </c>
      <c r="B105" s="68" t="s">
        <v>2720</v>
      </c>
      <c r="C105" s="69" t="s">
        <v>2715</v>
      </c>
      <c r="D105" s="63" t="s">
        <v>640</v>
      </c>
      <c r="E105" s="64">
        <v>1</v>
      </c>
      <c r="F105" s="65"/>
      <c r="G105" s="66">
        <f t="shared" si="28"/>
        <v>0</v>
      </c>
      <c r="H105" s="65"/>
      <c r="I105" s="66">
        <f t="shared" si="29"/>
        <v>0</v>
      </c>
      <c r="J105" s="65"/>
      <c r="K105" s="66">
        <f t="shared" si="30"/>
        <v>0</v>
      </c>
      <c r="L105" s="66">
        <v>21</v>
      </c>
      <c r="M105" s="66">
        <f t="shared" si="31"/>
        <v>0</v>
      </c>
      <c r="N105" s="66">
        <v>0</v>
      </c>
      <c r="O105" s="66">
        <f t="shared" si="32"/>
        <v>0</v>
      </c>
      <c r="P105" s="66">
        <v>0</v>
      </c>
      <c r="Q105" s="66">
        <f t="shared" si="33"/>
        <v>0</v>
      </c>
      <c r="R105" s="66"/>
      <c r="S105" s="66" t="s">
        <v>587</v>
      </c>
      <c r="T105" s="70" t="s">
        <v>330</v>
      </c>
      <c r="U105" s="35">
        <v>0</v>
      </c>
      <c r="V105" s="35">
        <f t="shared" si="34"/>
        <v>0</v>
      </c>
      <c r="W105" s="35"/>
      <c r="X105" s="70"/>
      <c r="Y105" s="52"/>
      <c r="Z105" s="52"/>
      <c r="AA105" s="52"/>
      <c r="AB105" s="52"/>
      <c r="AC105" s="52"/>
      <c r="AD105" s="52"/>
      <c r="AE105" s="52"/>
      <c r="AF105" s="52"/>
      <c r="AG105" s="52" t="s">
        <v>1697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67">
        <v>94</v>
      </c>
      <c r="B106" s="68" t="s">
        <v>2721</v>
      </c>
      <c r="C106" s="69" t="s">
        <v>2717</v>
      </c>
      <c r="D106" s="63" t="s">
        <v>640</v>
      </c>
      <c r="E106" s="64">
        <v>1</v>
      </c>
      <c r="F106" s="65"/>
      <c r="G106" s="66">
        <f t="shared" si="28"/>
        <v>0</v>
      </c>
      <c r="H106" s="65"/>
      <c r="I106" s="66">
        <f t="shared" si="29"/>
        <v>0</v>
      </c>
      <c r="J106" s="65"/>
      <c r="K106" s="66">
        <f t="shared" si="30"/>
        <v>0</v>
      </c>
      <c r="L106" s="66">
        <v>21</v>
      </c>
      <c r="M106" s="66">
        <f t="shared" si="31"/>
        <v>0</v>
      </c>
      <c r="N106" s="66">
        <v>0</v>
      </c>
      <c r="O106" s="66">
        <f t="shared" si="32"/>
        <v>0</v>
      </c>
      <c r="P106" s="66">
        <v>0</v>
      </c>
      <c r="Q106" s="66">
        <f t="shared" si="33"/>
        <v>0</v>
      </c>
      <c r="R106" s="66"/>
      <c r="S106" s="66" t="s">
        <v>587</v>
      </c>
      <c r="T106" s="70" t="s">
        <v>330</v>
      </c>
      <c r="U106" s="35">
        <v>0</v>
      </c>
      <c r="V106" s="35">
        <f t="shared" si="34"/>
        <v>0</v>
      </c>
      <c r="W106" s="35"/>
      <c r="X106" s="70"/>
      <c r="Y106" s="52"/>
      <c r="Z106" s="52"/>
      <c r="AA106" s="52"/>
      <c r="AB106" s="52"/>
      <c r="AC106" s="52"/>
      <c r="AD106" s="52"/>
      <c r="AE106" s="52"/>
      <c r="AF106" s="52"/>
      <c r="AG106" s="52" t="s">
        <v>1697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67">
        <v>95</v>
      </c>
      <c r="B107" s="68" t="s">
        <v>2722</v>
      </c>
      <c r="C107" s="69" t="s">
        <v>2715</v>
      </c>
      <c r="D107" s="63" t="s">
        <v>640</v>
      </c>
      <c r="E107" s="64">
        <v>1</v>
      </c>
      <c r="F107" s="65"/>
      <c r="G107" s="66">
        <f t="shared" si="28"/>
        <v>0</v>
      </c>
      <c r="H107" s="65"/>
      <c r="I107" s="66">
        <f t="shared" si="29"/>
        <v>0</v>
      </c>
      <c r="J107" s="65"/>
      <c r="K107" s="66">
        <f t="shared" si="30"/>
        <v>0</v>
      </c>
      <c r="L107" s="66">
        <v>21</v>
      </c>
      <c r="M107" s="66">
        <f t="shared" si="31"/>
        <v>0</v>
      </c>
      <c r="N107" s="66">
        <v>0</v>
      </c>
      <c r="O107" s="66">
        <f t="shared" si="32"/>
        <v>0</v>
      </c>
      <c r="P107" s="66">
        <v>0</v>
      </c>
      <c r="Q107" s="66">
        <f t="shared" si="33"/>
        <v>0</v>
      </c>
      <c r="R107" s="66"/>
      <c r="S107" s="66" t="s">
        <v>587</v>
      </c>
      <c r="T107" s="70" t="s">
        <v>330</v>
      </c>
      <c r="U107" s="35">
        <v>0</v>
      </c>
      <c r="V107" s="35">
        <f t="shared" si="34"/>
        <v>0</v>
      </c>
      <c r="W107" s="35"/>
      <c r="X107" s="70"/>
      <c r="Y107" s="52"/>
      <c r="Z107" s="52"/>
      <c r="AA107" s="52"/>
      <c r="AB107" s="52"/>
      <c r="AC107" s="52"/>
      <c r="AD107" s="52"/>
      <c r="AE107" s="52"/>
      <c r="AF107" s="52"/>
      <c r="AG107" s="52" t="s">
        <v>1697</v>
      </c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67">
        <v>96</v>
      </c>
      <c r="B108" s="68" t="s">
        <v>2723</v>
      </c>
      <c r="C108" s="69" t="s">
        <v>2717</v>
      </c>
      <c r="D108" s="63" t="s">
        <v>640</v>
      </c>
      <c r="E108" s="64">
        <v>1</v>
      </c>
      <c r="F108" s="65"/>
      <c r="G108" s="66">
        <f t="shared" si="28"/>
        <v>0</v>
      </c>
      <c r="H108" s="65"/>
      <c r="I108" s="66">
        <f t="shared" si="29"/>
        <v>0</v>
      </c>
      <c r="J108" s="65"/>
      <c r="K108" s="66">
        <f t="shared" si="30"/>
        <v>0</v>
      </c>
      <c r="L108" s="66">
        <v>21</v>
      </c>
      <c r="M108" s="66">
        <f t="shared" si="31"/>
        <v>0</v>
      </c>
      <c r="N108" s="66">
        <v>0</v>
      </c>
      <c r="O108" s="66">
        <f t="shared" si="32"/>
        <v>0</v>
      </c>
      <c r="P108" s="66">
        <v>0</v>
      </c>
      <c r="Q108" s="66">
        <f t="shared" si="33"/>
        <v>0</v>
      </c>
      <c r="R108" s="66"/>
      <c r="S108" s="66" t="s">
        <v>587</v>
      </c>
      <c r="T108" s="70" t="s">
        <v>330</v>
      </c>
      <c r="U108" s="35">
        <v>0</v>
      </c>
      <c r="V108" s="35">
        <f t="shared" si="34"/>
        <v>0</v>
      </c>
      <c r="W108" s="35"/>
      <c r="X108" s="70"/>
      <c r="Y108" s="52"/>
      <c r="Z108" s="52"/>
      <c r="AA108" s="52"/>
      <c r="AB108" s="52"/>
      <c r="AC108" s="52"/>
      <c r="AD108" s="52"/>
      <c r="AE108" s="52"/>
      <c r="AF108" s="52"/>
      <c r="AG108" s="52" t="s">
        <v>1697</v>
      </c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ht="22.5" outlineLevel="1" x14ac:dyDescent="0.2">
      <c r="A109" s="67">
        <v>97</v>
      </c>
      <c r="B109" s="68" t="s">
        <v>2724</v>
      </c>
      <c r="C109" s="69" t="s">
        <v>2725</v>
      </c>
      <c r="D109" s="63" t="s">
        <v>640</v>
      </c>
      <c r="E109" s="64">
        <v>1</v>
      </c>
      <c r="F109" s="65"/>
      <c r="G109" s="66">
        <f t="shared" si="28"/>
        <v>0</v>
      </c>
      <c r="H109" s="65"/>
      <c r="I109" s="66">
        <f t="shared" si="29"/>
        <v>0</v>
      </c>
      <c r="J109" s="65"/>
      <c r="K109" s="66">
        <f t="shared" si="30"/>
        <v>0</v>
      </c>
      <c r="L109" s="66">
        <v>21</v>
      </c>
      <c r="M109" s="66">
        <f t="shared" si="31"/>
        <v>0</v>
      </c>
      <c r="N109" s="66">
        <v>0</v>
      </c>
      <c r="O109" s="66">
        <f t="shared" si="32"/>
        <v>0</v>
      </c>
      <c r="P109" s="66">
        <v>0</v>
      </c>
      <c r="Q109" s="66">
        <f t="shared" si="33"/>
        <v>0</v>
      </c>
      <c r="R109" s="66"/>
      <c r="S109" s="66" t="s">
        <v>587</v>
      </c>
      <c r="T109" s="70" t="s">
        <v>330</v>
      </c>
      <c r="U109" s="35">
        <v>0</v>
      </c>
      <c r="V109" s="35">
        <f t="shared" si="34"/>
        <v>0</v>
      </c>
      <c r="W109" s="35"/>
      <c r="X109" s="70"/>
      <c r="Y109" s="52"/>
      <c r="Z109" s="52"/>
      <c r="AA109" s="52"/>
      <c r="AB109" s="52"/>
      <c r="AC109" s="52"/>
      <c r="AD109" s="52"/>
      <c r="AE109" s="52"/>
      <c r="AF109" s="52"/>
      <c r="AG109" s="52" t="s">
        <v>1697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ht="22.5" outlineLevel="1" x14ac:dyDescent="0.2">
      <c r="A110" s="67">
        <v>98</v>
      </c>
      <c r="B110" s="68" t="s">
        <v>2726</v>
      </c>
      <c r="C110" s="69" t="s">
        <v>2727</v>
      </c>
      <c r="D110" s="63" t="s">
        <v>640</v>
      </c>
      <c r="E110" s="64">
        <v>1</v>
      </c>
      <c r="F110" s="65"/>
      <c r="G110" s="66">
        <f t="shared" si="28"/>
        <v>0</v>
      </c>
      <c r="H110" s="65"/>
      <c r="I110" s="66">
        <f t="shared" si="29"/>
        <v>0</v>
      </c>
      <c r="J110" s="65"/>
      <c r="K110" s="66">
        <f t="shared" si="30"/>
        <v>0</v>
      </c>
      <c r="L110" s="66">
        <v>21</v>
      </c>
      <c r="M110" s="66">
        <f t="shared" si="31"/>
        <v>0</v>
      </c>
      <c r="N110" s="66">
        <v>0</v>
      </c>
      <c r="O110" s="66">
        <f t="shared" si="32"/>
        <v>0</v>
      </c>
      <c r="P110" s="66">
        <v>0</v>
      </c>
      <c r="Q110" s="66">
        <f t="shared" si="33"/>
        <v>0</v>
      </c>
      <c r="R110" s="66"/>
      <c r="S110" s="66" t="s">
        <v>587</v>
      </c>
      <c r="T110" s="70" t="s">
        <v>330</v>
      </c>
      <c r="U110" s="35">
        <v>0</v>
      </c>
      <c r="V110" s="35">
        <f t="shared" si="34"/>
        <v>0</v>
      </c>
      <c r="W110" s="35"/>
      <c r="X110" s="70"/>
      <c r="Y110" s="52"/>
      <c r="Z110" s="52"/>
      <c r="AA110" s="52"/>
      <c r="AB110" s="52"/>
      <c r="AC110" s="52"/>
      <c r="AD110" s="52"/>
      <c r="AE110" s="52"/>
      <c r="AF110" s="52"/>
      <c r="AG110" s="52" t="s">
        <v>1697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ht="22.5" outlineLevel="1" x14ac:dyDescent="0.2">
      <c r="A111" s="67">
        <v>99</v>
      </c>
      <c r="B111" s="68" t="s">
        <v>2728</v>
      </c>
      <c r="C111" s="69" t="s">
        <v>2729</v>
      </c>
      <c r="D111" s="63" t="s">
        <v>640</v>
      </c>
      <c r="E111" s="64">
        <v>1</v>
      </c>
      <c r="F111" s="65"/>
      <c r="G111" s="66">
        <f t="shared" si="28"/>
        <v>0</v>
      </c>
      <c r="H111" s="65"/>
      <c r="I111" s="66">
        <f t="shared" si="29"/>
        <v>0</v>
      </c>
      <c r="J111" s="65"/>
      <c r="K111" s="66">
        <f t="shared" si="30"/>
        <v>0</v>
      </c>
      <c r="L111" s="66">
        <v>21</v>
      </c>
      <c r="M111" s="66">
        <f t="shared" si="31"/>
        <v>0</v>
      </c>
      <c r="N111" s="66">
        <v>0</v>
      </c>
      <c r="O111" s="66">
        <f t="shared" si="32"/>
        <v>0</v>
      </c>
      <c r="P111" s="66">
        <v>0</v>
      </c>
      <c r="Q111" s="66">
        <f t="shared" si="33"/>
        <v>0</v>
      </c>
      <c r="R111" s="66"/>
      <c r="S111" s="66" t="s">
        <v>587</v>
      </c>
      <c r="T111" s="70" t="s">
        <v>330</v>
      </c>
      <c r="U111" s="35">
        <v>0</v>
      </c>
      <c r="V111" s="35">
        <f t="shared" si="34"/>
        <v>0</v>
      </c>
      <c r="W111" s="35"/>
      <c r="X111" s="70"/>
      <c r="Y111" s="52"/>
      <c r="Z111" s="52"/>
      <c r="AA111" s="52"/>
      <c r="AB111" s="52"/>
      <c r="AC111" s="52"/>
      <c r="AD111" s="52"/>
      <c r="AE111" s="52"/>
      <c r="AF111" s="52"/>
      <c r="AG111" s="52" t="s">
        <v>1697</v>
      </c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ht="22.5" outlineLevel="1" x14ac:dyDescent="0.2">
      <c r="A112" s="67">
        <v>100</v>
      </c>
      <c r="B112" s="68" t="s">
        <v>2730</v>
      </c>
      <c r="C112" s="69" t="s">
        <v>2729</v>
      </c>
      <c r="D112" s="63" t="s">
        <v>640</v>
      </c>
      <c r="E112" s="64">
        <v>7</v>
      </c>
      <c r="F112" s="65"/>
      <c r="G112" s="66">
        <f t="shared" si="28"/>
        <v>0</v>
      </c>
      <c r="H112" s="65"/>
      <c r="I112" s="66">
        <f t="shared" si="29"/>
        <v>0</v>
      </c>
      <c r="J112" s="65"/>
      <c r="K112" s="66">
        <f t="shared" si="30"/>
        <v>0</v>
      </c>
      <c r="L112" s="66">
        <v>21</v>
      </c>
      <c r="M112" s="66">
        <f t="shared" si="31"/>
        <v>0</v>
      </c>
      <c r="N112" s="66">
        <v>0</v>
      </c>
      <c r="O112" s="66">
        <f t="shared" si="32"/>
        <v>0</v>
      </c>
      <c r="P112" s="66">
        <v>0</v>
      </c>
      <c r="Q112" s="66">
        <f t="shared" si="33"/>
        <v>0</v>
      </c>
      <c r="R112" s="66"/>
      <c r="S112" s="66" t="s">
        <v>587</v>
      </c>
      <c r="T112" s="70" t="s">
        <v>330</v>
      </c>
      <c r="U112" s="35">
        <v>0</v>
      </c>
      <c r="V112" s="35">
        <f t="shared" si="34"/>
        <v>0</v>
      </c>
      <c r="W112" s="35"/>
      <c r="X112" s="70"/>
      <c r="Y112" s="52"/>
      <c r="Z112" s="52"/>
      <c r="AA112" s="52"/>
      <c r="AB112" s="52"/>
      <c r="AC112" s="52"/>
      <c r="AD112" s="52"/>
      <c r="AE112" s="52"/>
      <c r="AF112" s="52"/>
      <c r="AG112" s="52" t="s">
        <v>1697</v>
      </c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67">
        <v>101</v>
      </c>
      <c r="B113" s="68" t="s">
        <v>2731</v>
      </c>
      <c r="C113" s="69" t="s">
        <v>2732</v>
      </c>
      <c r="D113" s="63" t="s">
        <v>640</v>
      </c>
      <c r="E113" s="64">
        <v>1</v>
      </c>
      <c r="F113" s="65"/>
      <c r="G113" s="66">
        <f t="shared" si="28"/>
        <v>0</v>
      </c>
      <c r="H113" s="65"/>
      <c r="I113" s="66">
        <f t="shared" si="29"/>
        <v>0</v>
      </c>
      <c r="J113" s="65"/>
      <c r="K113" s="66">
        <f t="shared" si="30"/>
        <v>0</v>
      </c>
      <c r="L113" s="66">
        <v>21</v>
      </c>
      <c r="M113" s="66">
        <f t="shared" si="31"/>
        <v>0</v>
      </c>
      <c r="N113" s="66">
        <v>0</v>
      </c>
      <c r="O113" s="66">
        <f t="shared" si="32"/>
        <v>0</v>
      </c>
      <c r="P113" s="66">
        <v>0</v>
      </c>
      <c r="Q113" s="66">
        <f t="shared" si="33"/>
        <v>0</v>
      </c>
      <c r="R113" s="66"/>
      <c r="S113" s="66" t="s">
        <v>587</v>
      </c>
      <c r="T113" s="70" t="s">
        <v>330</v>
      </c>
      <c r="U113" s="35">
        <v>0</v>
      </c>
      <c r="V113" s="35">
        <f t="shared" si="34"/>
        <v>0</v>
      </c>
      <c r="W113" s="35"/>
      <c r="X113" s="70"/>
      <c r="Y113" s="52"/>
      <c r="Z113" s="52"/>
      <c r="AA113" s="52"/>
      <c r="AB113" s="52"/>
      <c r="AC113" s="52"/>
      <c r="AD113" s="52"/>
      <c r="AE113" s="52"/>
      <c r="AF113" s="52"/>
      <c r="AG113" s="52" t="s">
        <v>1697</v>
      </c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67">
        <v>102</v>
      </c>
      <c r="B114" s="68" t="s">
        <v>2733</v>
      </c>
      <c r="C114" s="69" t="s">
        <v>2734</v>
      </c>
      <c r="D114" s="63" t="s">
        <v>640</v>
      </c>
      <c r="E114" s="64">
        <v>4</v>
      </c>
      <c r="F114" s="65"/>
      <c r="G114" s="66">
        <f t="shared" si="28"/>
        <v>0</v>
      </c>
      <c r="H114" s="65"/>
      <c r="I114" s="66">
        <f t="shared" si="29"/>
        <v>0</v>
      </c>
      <c r="J114" s="65"/>
      <c r="K114" s="66">
        <f t="shared" si="30"/>
        <v>0</v>
      </c>
      <c r="L114" s="66">
        <v>21</v>
      </c>
      <c r="M114" s="66">
        <f t="shared" si="31"/>
        <v>0</v>
      </c>
      <c r="N114" s="66">
        <v>0</v>
      </c>
      <c r="O114" s="66">
        <f t="shared" si="32"/>
        <v>0</v>
      </c>
      <c r="P114" s="66">
        <v>0</v>
      </c>
      <c r="Q114" s="66">
        <f t="shared" si="33"/>
        <v>0</v>
      </c>
      <c r="R114" s="66"/>
      <c r="S114" s="66" t="s">
        <v>587</v>
      </c>
      <c r="T114" s="70" t="s">
        <v>330</v>
      </c>
      <c r="U114" s="35">
        <v>0</v>
      </c>
      <c r="V114" s="35">
        <f t="shared" si="34"/>
        <v>0</v>
      </c>
      <c r="W114" s="35"/>
      <c r="X114" s="70"/>
      <c r="Y114" s="52"/>
      <c r="Z114" s="52"/>
      <c r="AA114" s="52"/>
      <c r="AB114" s="52"/>
      <c r="AC114" s="52"/>
      <c r="AD114" s="52"/>
      <c r="AE114" s="52"/>
      <c r="AF114" s="52"/>
      <c r="AG114" s="52" t="s">
        <v>1697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67">
        <v>103</v>
      </c>
      <c r="B115" s="68" t="s">
        <v>2735</v>
      </c>
      <c r="C115" s="69" t="s">
        <v>2736</v>
      </c>
      <c r="D115" s="63" t="s">
        <v>640</v>
      </c>
      <c r="E115" s="64">
        <v>2</v>
      </c>
      <c r="F115" s="65"/>
      <c r="G115" s="66">
        <f t="shared" si="28"/>
        <v>0</v>
      </c>
      <c r="H115" s="65"/>
      <c r="I115" s="66">
        <f t="shared" si="29"/>
        <v>0</v>
      </c>
      <c r="J115" s="65"/>
      <c r="K115" s="66">
        <f t="shared" si="30"/>
        <v>0</v>
      </c>
      <c r="L115" s="66">
        <v>21</v>
      </c>
      <c r="M115" s="66">
        <f t="shared" si="31"/>
        <v>0</v>
      </c>
      <c r="N115" s="66">
        <v>0</v>
      </c>
      <c r="O115" s="66">
        <f t="shared" si="32"/>
        <v>0</v>
      </c>
      <c r="P115" s="66">
        <v>0</v>
      </c>
      <c r="Q115" s="66">
        <f t="shared" si="33"/>
        <v>0</v>
      </c>
      <c r="R115" s="66"/>
      <c r="S115" s="66" t="s">
        <v>587</v>
      </c>
      <c r="T115" s="70" t="s">
        <v>330</v>
      </c>
      <c r="U115" s="35">
        <v>0</v>
      </c>
      <c r="V115" s="35">
        <f t="shared" si="34"/>
        <v>0</v>
      </c>
      <c r="W115" s="35"/>
      <c r="X115" s="70"/>
      <c r="Y115" s="52"/>
      <c r="Z115" s="52"/>
      <c r="AA115" s="52"/>
      <c r="AB115" s="52"/>
      <c r="AC115" s="52"/>
      <c r="AD115" s="52"/>
      <c r="AE115" s="52"/>
      <c r="AF115" s="52"/>
      <c r="AG115" s="52" t="s">
        <v>1697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67">
        <v>104</v>
      </c>
      <c r="B116" s="68" t="s">
        <v>2737</v>
      </c>
      <c r="C116" s="69" t="s">
        <v>2738</v>
      </c>
      <c r="D116" s="63" t="s">
        <v>640</v>
      </c>
      <c r="E116" s="64">
        <v>5</v>
      </c>
      <c r="F116" s="65"/>
      <c r="G116" s="66">
        <f t="shared" si="28"/>
        <v>0</v>
      </c>
      <c r="H116" s="65"/>
      <c r="I116" s="66">
        <f t="shared" si="29"/>
        <v>0</v>
      </c>
      <c r="J116" s="65"/>
      <c r="K116" s="66">
        <f t="shared" si="30"/>
        <v>0</v>
      </c>
      <c r="L116" s="66">
        <v>21</v>
      </c>
      <c r="M116" s="66">
        <f t="shared" si="31"/>
        <v>0</v>
      </c>
      <c r="N116" s="66">
        <v>0</v>
      </c>
      <c r="O116" s="66">
        <f t="shared" si="32"/>
        <v>0</v>
      </c>
      <c r="P116" s="66">
        <v>0</v>
      </c>
      <c r="Q116" s="66">
        <f t="shared" si="33"/>
        <v>0</v>
      </c>
      <c r="R116" s="66"/>
      <c r="S116" s="66" t="s">
        <v>587</v>
      </c>
      <c r="T116" s="70" t="s">
        <v>330</v>
      </c>
      <c r="U116" s="35">
        <v>0</v>
      </c>
      <c r="V116" s="35">
        <f t="shared" si="34"/>
        <v>0</v>
      </c>
      <c r="W116" s="35"/>
      <c r="X116" s="70"/>
      <c r="Y116" s="52"/>
      <c r="Z116" s="52"/>
      <c r="AA116" s="52"/>
      <c r="AB116" s="52"/>
      <c r="AC116" s="52"/>
      <c r="AD116" s="52"/>
      <c r="AE116" s="52"/>
      <c r="AF116" s="52"/>
      <c r="AG116" s="52" t="s">
        <v>1697</v>
      </c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67">
        <v>105</v>
      </c>
      <c r="B117" s="68" t="s">
        <v>2739</v>
      </c>
      <c r="C117" s="69" t="s">
        <v>2740</v>
      </c>
      <c r="D117" s="63" t="s">
        <v>640</v>
      </c>
      <c r="E117" s="64">
        <v>3</v>
      </c>
      <c r="F117" s="65"/>
      <c r="G117" s="66">
        <f t="shared" si="28"/>
        <v>0</v>
      </c>
      <c r="H117" s="65"/>
      <c r="I117" s="66">
        <f t="shared" si="29"/>
        <v>0</v>
      </c>
      <c r="J117" s="65"/>
      <c r="K117" s="66">
        <f t="shared" si="30"/>
        <v>0</v>
      </c>
      <c r="L117" s="66">
        <v>21</v>
      </c>
      <c r="M117" s="66">
        <f t="shared" si="31"/>
        <v>0</v>
      </c>
      <c r="N117" s="66">
        <v>0</v>
      </c>
      <c r="O117" s="66">
        <f t="shared" si="32"/>
        <v>0</v>
      </c>
      <c r="P117" s="66">
        <v>0</v>
      </c>
      <c r="Q117" s="66">
        <f t="shared" si="33"/>
        <v>0</v>
      </c>
      <c r="R117" s="66"/>
      <c r="S117" s="66" t="s">
        <v>587</v>
      </c>
      <c r="T117" s="70" t="s">
        <v>330</v>
      </c>
      <c r="U117" s="35">
        <v>0</v>
      </c>
      <c r="V117" s="35">
        <f t="shared" si="34"/>
        <v>0</v>
      </c>
      <c r="W117" s="35"/>
      <c r="X117" s="70"/>
      <c r="Y117" s="52"/>
      <c r="Z117" s="52"/>
      <c r="AA117" s="52"/>
      <c r="AB117" s="52"/>
      <c r="AC117" s="52"/>
      <c r="AD117" s="52"/>
      <c r="AE117" s="52"/>
      <c r="AF117" s="52"/>
      <c r="AG117" s="52" t="s">
        <v>1697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67">
        <v>106</v>
      </c>
      <c r="B118" s="68" t="s">
        <v>2741</v>
      </c>
      <c r="C118" s="69" t="s">
        <v>2742</v>
      </c>
      <c r="D118" s="63" t="s">
        <v>640</v>
      </c>
      <c r="E118" s="64">
        <v>1</v>
      </c>
      <c r="F118" s="65"/>
      <c r="G118" s="66">
        <f t="shared" si="28"/>
        <v>0</v>
      </c>
      <c r="H118" s="65"/>
      <c r="I118" s="66">
        <f t="shared" si="29"/>
        <v>0</v>
      </c>
      <c r="J118" s="65"/>
      <c r="K118" s="66">
        <f t="shared" si="30"/>
        <v>0</v>
      </c>
      <c r="L118" s="66">
        <v>21</v>
      </c>
      <c r="M118" s="66">
        <f t="shared" si="31"/>
        <v>0</v>
      </c>
      <c r="N118" s="66">
        <v>0</v>
      </c>
      <c r="O118" s="66">
        <f t="shared" si="32"/>
        <v>0</v>
      </c>
      <c r="P118" s="66">
        <v>0</v>
      </c>
      <c r="Q118" s="66">
        <f t="shared" si="33"/>
        <v>0</v>
      </c>
      <c r="R118" s="66"/>
      <c r="S118" s="66" t="s">
        <v>587</v>
      </c>
      <c r="T118" s="70" t="s">
        <v>330</v>
      </c>
      <c r="U118" s="35">
        <v>0</v>
      </c>
      <c r="V118" s="35">
        <f t="shared" si="34"/>
        <v>0</v>
      </c>
      <c r="W118" s="35"/>
      <c r="X118" s="70"/>
      <c r="Y118" s="52"/>
      <c r="Z118" s="52"/>
      <c r="AA118" s="52"/>
      <c r="AB118" s="52"/>
      <c r="AC118" s="52"/>
      <c r="AD118" s="52"/>
      <c r="AE118" s="52"/>
      <c r="AF118" s="52"/>
      <c r="AG118" s="52" t="s">
        <v>1697</v>
      </c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ht="22.5" outlineLevel="1" x14ac:dyDescent="0.2">
      <c r="A119" s="67">
        <v>107</v>
      </c>
      <c r="B119" s="68" t="s">
        <v>2743</v>
      </c>
      <c r="C119" s="69" t="s">
        <v>2744</v>
      </c>
      <c r="D119" s="63" t="s">
        <v>640</v>
      </c>
      <c r="E119" s="64">
        <v>2</v>
      </c>
      <c r="F119" s="65"/>
      <c r="G119" s="66">
        <f t="shared" si="28"/>
        <v>0</v>
      </c>
      <c r="H119" s="65"/>
      <c r="I119" s="66">
        <f t="shared" si="29"/>
        <v>0</v>
      </c>
      <c r="J119" s="65"/>
      <c r="K119" s="66">
        <f t="shared" si="30"/>
        <v>0</v>
      </c>
      <c r="L119" s="66">
        <v>21</v>
      </c>
      <c r="M119" s="66">
        <f t="shared" si="31"/>
        <v>0</v>
      </c>
      <c r="N119" s="66">
        <v>0</v>
      </c>
      <c r="O119" s="66">
        <f t="shared" si="32"/>
        <v>0</v>
      </c>
      <c r="P119" s="66">
        <v>0</v>
      </c>
      <c r="Q119" s="66">
        <f t="shared" si="33"/>
        <v>0</v>
      </c>
      <c r="R119" s="66"/>
      <c r="S119" s="66" t="s">
        <v>587</v>
      </c>
      <c r="T119" s="70" t="s">
        <v>330</v>
      </c>
      <c r="U119" s="35">
        <v>0</v>
      </c>
      <c r="V119" s="35">
        <f t="shared" si="34"/>
        <v>0</v>
      </c>
      <c r="W119" s="35"/>
      <c r="X119" s="70"/>
      <c r="Y119" s="52"/>
      <c r="Z119" s="52"/>
      <c r="AA119" s="52"/>
      <c r="AB119" s="52"/>
      <c r="AC119" s="52"/>
      <c r="AD119" s="52"/>
      <c r="AE119" s="52"/>
      <c r="AF119" s="52"/>
      <c r="AG119" s="52" t="s">
        <v>1697</v>
      </c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67">
        <v>108</v>
      </c>
      <c r="B120" s="68" t="s">
        <v>2745</v>
      </c>
      <c r="C120" s="69" t="s">
        <v>2746</v>
      </c>
      <c r="D120" s="63" t="s">
        <v>640</v>
      </c>
      <c r="E120" s="64">
        <v>3</v>
      </c>
      <c r="F120" s="65"/>
      <c r="G120" s="66">
        <f t="shared" si="28"/>
        <v>0</v>
      </c>
      <c r="H120" s="65"/>
      <c r="I120" s="66">
        <f t="shared" si="29"/>
        <v>0</v>
      </c>
      <c r="J120" s="65"/>
      <c r="K120" s="66">
        <f t="shared" si="30"/>
        <v>0</v>
      </c>
      <c r="L120" s="66">
        <v>21</v>
      </c>
      <c r="M120" s="66">
        <f t="shared" si="31"/>
        <v>0</v>
      </c>
      <c r="N120" s="66">
        <v>0</v>
      </c>
      <c r="O120" s="66">
        <f t="shared" si="32"/>
        <v>0</v>
      </c>
      <c r="P120" s="66">
        <v>0</v>
      </c>
      <c r="Q120" s="66">
        <f t="shared" si="33"/>
        <v>0</v>
      </c>
      <c r="R120" s="66"/>
      <c r="S120" s="66" t="s">
        <v>587</v>
      </c>
      <c r="T120" s="70" t="s">
        <v>330</v>
      </c>
      <c r="U120" s="35">
        <v>0</v>
      </c>
      <c r="V120" s="35">
        <f t="shared" si="34"/>
        <v>0</v>
      </c>
      <c r="W120" s="35"/>
      <c r="X120" s="70"/>
      <c r="Y120" s="52"/>
      <c r="Z120" s="52"/>
      <c r="AA120" s="52"/>
      <c r="AB120" s="52"/>
      <c r="AC120" s="52"/>
      <c r="AD120" s="52"/>
      <c r="AE120" s="52"/>
      <c r="AF120" s="52"/>
      <c r="AG120" s="52" t="s">
        <v>1697</v>
      </c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67">
        <v>109</v>
      </c>
      <c r="B121" s="68" t="s">
        <v>2747</v>
      </c>
      <c r="C121" s="69" t="s">
        <v>2578</v>
      </c>
      <c r="D121" s="63" t="s">
        <v>380</v>
      </c>
      <c r="E121" s="64">
        <v>32</v>
      </c>
      <c r="F121" s="65"/>
      <c r="G121" s="66">
        <f t="shared" si="28"/>
        <v>0</v>
      </c>
      <c r="H121" s="65"/>
      <c r="I121" s="66">
        <f t="shared" si="29"/>
        <v>0</v>
      </c>
      <c r="J121" s="65"/>
      <c r="K121" s="66">
        <f t="shared" si="30"/>
        <v>0</v>
      </c>
      <c r="L121" s="66">
        <v>21</v>
      </c>
      <c r="M121" s="66">
        <f t="shared" si="31"/>
        <v>0</v>
      </c>
      <c r="N121" s="66">
        <v>0</v>
      </c>
      <c r="O121" s="66">
        <f t="shared" si="32"/>
        <v>0</v>
      </c>
      <c r="P121" s="66">
        <v>0</v>
      </c>
      <c r="Q121" s="66">
        <f t="shared" si="33"/>
        <v>0</v>
      </c>
      <c r="R121" s="66"/>
      <c r="S121" s="66" t="s">
        <v>587</v>
      </c>
      <c r="T121" s="70" t="s">
        <v>330</v>
      </c>
      <c r="U121" s="35">
        <v>0</v>
      </c>
      <c r="V121" s="35">
        <f t="shared" si="34"/>
        <v>0</v>
      </c>
      <c r="W121" s="35"/>
      <c r="X121" s="70"/>
      <c r="Y121" s="52"/>
      <c r="Z121" s="52"/>
      <c r="AA121" s="52"/>
      <c r="AB121" s="52"/>
      <c r="AC121" s="52"/>
      <c r="AD121" s="52"/>
      <c r="AE121" s="52"/>
      <c r="AF121" s="52"/>
      <c r="AG121" s="52" t="s">
        <v>1697</v>
      </c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ht="22.5" outlineLevel="1" x14ac:dyDescent="0.2">
      <c r="A122" s="67">
        <v>110</v>
      </c>
      <c r="B122" s="68" t="s">
        <v>2748</v>
      </c>
      <c r="C122" s="69" t="s">
        <v>2659</v>
      </c>
      <c r="D122" s="63" t="s">
        <v>2186</v>
      </c>
      <c r="E122" s="64">
        <v>23</v>
      </c>
      <c r="F122" s="65"/>
      <c r="G122" s="66">
        <f t="shared" si="28"/>
        <v>0</v>
      </c>
      <c r="H122" s="65"/>
      <c r="I122" s="66">
        <f t="shared" si="29"/>
        <v>0</v>
      </c>
      <c r="J122" s="65"/>
      <c r="K122" s="66">
        <f t="shared" si="30"/>
        <v>0</v>
      </c>
      <c r="L122" s="66">
        <v>21</v>
      </c>
      <c r="M122" s="66">
        <f t="shared" si="31"/>
        <v>0</v>
      </c>
      <c r="N122" s="66">
        <v>0</v>
      </c>
      <c r="O122" s="66">
        <f t="shared" si="32"/>
        <v>0</v>
      </c>
      <c r="P122" s="66">
        <v>0</v>
      </c>
      <c r="Q122" s="66">
        <f t="shared" si="33"/>
        <v>0</v>
      </c>
      <c r="R122" s="66"/>
      <c r="S122" s="66" t="s">
        <v>587</v>
      </c>
      <c r="T122" s="70" t="s">
        <v>330</v>
      </c>
      <c r="U122" s="35">
        <v>0</v>
      </c>
      <c r="V122" s="35">
        <f t="shared" si="34"/>
        <v>0</v>
      </c>
      <c r="W122" s="35"/>
      <c r="X122" s="70"/>
      <c r="Y122" s="52"/>
      <c r="Z122" s="52"/>
      <c r="AA122" s="52"/>
      <c r="AB122" s="52"/>
      <c r="AC122" s="52"/>
      <c r="AD122" s="52"/>
      <c r="AE122" s="52"/>
      <c r="AF122" s="52"/>
      <c r="AG122" s="52" t="s">
        <v>1697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ht="22.5" outlineLevel="1" x14ac:dyDescent="0.2">
      <c r="A123" s="67">
        <v>111</v>
      </c>
      <c r="B123" s="68" t="s">
        <v>2749</v>
      </c>
      <c r="C123" s="69" t="s">
        <v>2701</v>
      </c>
      <c r="D123" s="63" t="s">
        <v>2186</v>
      </c>
      <c r="E123" s="64">
        <v>20</v>
      </c>
      <c r="F123" s="65"/>
      <c r="G123" s="66">
        <f t="shared" si="28"/>
        <v>0</v>
      </c>
      <c r="H123" s="65"/>
      <c r="I123" s="66">
        <f t="shared" si="29"/>
        <v>0</v>
      </c>
      <c r="J123" s="65"/>
      <c r="K123" s="66">
        <f t="shared" si="30"/>
        <v>0</v>
      </c>
      <c r="L123" s="66">
        <v>21</v>
      </c>
      <c r="M123" s="66">
        <f t="shared" si="31"/>
        <v>0</v>
      </c>
      <c r="N123" s="66">
        <v>0</v>
      </c>
      <c r="O123" s="66">
        <f t="shared" si="32"/>
        <v>0</v>
      </c>
      <c r="P123" s="66">
        <v>0</v>
      </c>
      <c r="Q123" s="66">
        <f t="shared" si="33"/>
        <v>0</v>
      </c>
      <c r="R123" s="66"/>
      <c r="S123" s="66" t="s">
        <v>587</v>
      </c>
      <c r="T123" s="70" t="s">
        <v>330</v>
      </c>
      <c r="U123" s="35">
        <v>0</v>
      </c>
      <c r="V123" s="35">
        <f t="shared" si="34"/>
        <v>0</v>
      </c>
      <c r="W123" s="35"/>
      <c r="X123" s="70"/>
      <c r="Y123" s="52"/>
      <c r="Z123" s="52"/>
      <c r="AA123" s="52"/>
      <c r="AB123" s="52"/>
      <c r="AC123" s="52"/>
      <c r="AD123" s="52"/>
      <c r="AE123" s="52"/>
      <c r="AF123" s="52"/>
      <c r="AG123" s="52" t="s">
        <v>1697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ht="22.5" outlineLevel="1" x14ac:dyDescent="0.2">
      <c r="A124" s="67">
        <v>112</v>
      </c>
      <c r="B124" s="68" t="s">
        <v>2750</v>
      </c>
      <c r="C124" s="69" t="s">
        <v>2751</v>
      </c>
      <c r="D124" s="63" t="s">
        <v>380</v>
      </c>
      <c r="E124" s="64">
        <v>20</v>
      </c>
      <c r="F124" s="65"/>
      <c r="G124" s="66">
        <f t="shared" si="28"/>
        <v>0</v>
      </c>
      <c r="H124" s="65"/>
      <c r="I124" s="66">
        <f t="shared" si="29"/>
        <v>0</v>
      </c>
      <c r="J124" s="65"/>
      <c r="K124" s="66">
        <f t="shared" si="30"/>
        <v>0</v>
      </c>
      <c r="L124" s="66">
        <v>21</v>
      </c>
      <c r="M124" s="66">
        <f t="shared" si="31"/>
        <v>0</v>
      </c>
      <c r="N124" s="66">
        <v>0</v>
      </c>
      <c r="O124" s="66">
        <f t="shared" si="32"/>
        <v>0</v>
      </c>
      <c r="P124" s="66">
        <v>0</v>
      </c>
      <c r="Q124" s="66">
        <f t="shared" si="33"/>
        <v>0</v>
      </c>
      <c r="R124" s="66"/>
      <c r="S124" s="66" t="s">
        <v>587</v>
      </c>
      <c r="T124" s="70" t="s">
        <v>330</v>
      </c>
      <c r="U124" s="35">
        <v>0</v>
      </c>
      <c r="V124" s="35">
        <f t="shared" si="34"/>
        <v>0</v>
      </c>
      <c r="W124" s="35"/>
      <c r="X124" s="70"/>
      <c r="Y124" s="52"/>
      <c r="Z124" s="52"/>
      <c r="AA124" s="52"/>
      <c r="AB124" s="52"/>
      <c r="AC124" s="52"/>
      <c r="AD124" s="52"/>
      <c r="AE124" s="52"/>
      <c r="AF124" s="52"/>
      <c r="AG124" s="52" t="s">
        <v>1697</v>
      </c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67">
        <v>113</v>
      </c>
      <c r="B125" s="68" t="s">
        <v>2752</v>
      </c>
      <c r="C125" s="69" t="s">
        <v>2596</v>
      </c>
      <c r="D125" s="63" t="s">
        <v>1817</v>
      </c>
      <c r="E125" s="64">
        <v>1</v>
      </c>
      <c r="F125" s="65"/>
      <c r="G125" s="66">
        <f t="shared" si="28"/>
        <v>0</v>
      </c>
      <c r="H125" s="65"/>
      <c r="I125" s="66">
        <f t="shared" si="29"/>
        <v>0</v>
      </c>
      <c r="J125" s="65"/>
      <c r="K125" s="66">
        <f t="shared" si="30"/>
        <v>0</v>
      </c>
      <c r="L125" s="66">
        <v>21</v>
      </c>
      <c r="M125" s="66">
        <f t="shared" si="31"/>
        <v>0</v>
      </c>
      <c r="N125" s="66">
        <v>0</v>
      </c>
      <c r="O125" s="66">
        <f t="shared" si="32"/>
        <v>0</v>
      </c>
      <c r="P125" s="66">
        <v>0</v>
      </c>
      <c r="Q125" s="66">
        <f t="shared" si="33"/>
        <v>0</v>
      </c>
      <c r="R125" s="66"/>
      <c r="S125" s="66" t="s">
        <v>587</v>
      </c>
      <c r="T125" s="70" t="s">
        <v>330</v>
      </c>
      <c r="U125" s="35">
        <v>0</v>
      </c>
      <c r="V125" s="35">
        <f t="shared" si="34"/>
        <v>0</v>
      </c>
      <c r="W125" s="35"/>
      <c r="X125" s="70"/>
      <c r="Y125" s="52"/>
      <c r="Z125" s="52"/>
      <c r="AA125" s="52"/>
      <c r="AB125" s="52"/>
      <c r="AC125" s="52"/>
      <c r="AD125" s="52"/>
      <c r="AE125" s="52"/>
      <c r="AF125" s="52"/>
      <c r="AG125" s="52" t="s">
        <v>1697</v>
      </c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67">
        <v>114</v>
      </c>
      <c r="B126" s="68" t="s">
        <v>2753</v>
      </c>
      <c r="C126" s="69" t="s">
        <v>2598</v>
      </c>
      <c r="D126" s="63" t="s">
        <v>1817</v>
      </c>
      <c r="E126" s="64">
        <v>1</v>
      </c>
      <c r="F126" s="65"/>
      <c r="G126" s="66">
        <f t="shared" si="28"/>
        <v>0</v>
      </c>
      <c r="H126" s="65"/>
      <c r="I126" s="66">
        <f t="shared" si="29"/>
        <v>0</v>
      </c>
      <c r="J126" s="65"/>
      <c r="K126" s="66">
        <f t="shared" si="30"/>
        <v>0</v>
      </c>
      <c r="L126" s="66">
        <v>21</v>
      </c>
      <c r="M126" s="66">
        <f t="shared" si="31"/>
        <v>0</v>
      </c>
      <c r="N126" s="66">
        <v>0</v>
      </c>
      <c r="O126" s="66">
        <f t="shared" si="32"/>
        <v>0</v>
      </c>
      <c r="P126" s="66">
        <v>0</v>
      </c>
      <c r="Q126" s="66">
        <f t="shared" si="33"/>
        <v>0</v>
      </c>
      <c r="R126" s="66"/>
      <c r="S126" s="66" t="s">
        <v>587</v>
      </c>
      <c r="T126" s="70" t="s">
        <v>330</v>
      </c>
      <c r="U126" s="35">
        <v>0</v>
      </c>
      <c r="V126" s="35">
        <f t="shared" si="34"/>
        <v>0</v>
      </c>
      <c r="W126" s="35"/>
      <c r="X126" s="70"/>
      <c r="Y126" s="52"/>
      <c r="Z126" s="52"/>
      <c r="AA126" s="52"/>
      <c r="AB126" s="52"/>
      <c r="AC126" s="52"/>
      <c r="AD126" s="52"/>
      <c r="AE126" s="52"/>
      <c r="AF126" s="52"/>
      <c r="AG126" s="52" t="s">
        <v>1697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x14ac:dyDescent="0.2">
      <c r="A127" s="18" t="s">
        <v>324</v>
      </c>
      <c r="B127" s="19" t="s">
        <v>237</v>
      </c>
      <c r="C127" s="20" t="s">
        <v>238</v>
      </c>
      <c r="D127" s="21"/>
      <c r="E127" s="22"/>
      <c r="F127" s="23"/>
      <c r="G127" s="23">
        <f>SUMIF(AG128:AG130,"&lt;&gt;NOR",G128:G130)</f>
        <v>0</v>
      </c>
      <c r="H127" s="23"/>
      <c r="I127" s="23">
        <f>SUM(I128:I130)</f>
        <v>0</v>
      </c>
      <c r="J127" s="23"/>
      <c r="K127" s="23">
        <f>SUM(K128:K130)</f>
        <v>0</v>
      </c>
      <c r="L127" s="23"/>
      <c r="M127" s="23">
        <f>SUM(M128:M130)</f>
        <v>0</v>
      </c>
      <c r="N127" s="23"/>
      <c r="O127" s="23">
        <f>SUM(O128:O130)</f>
        <v>0</v>
      </c>
      <c r="P127" s="23"/>
      <c r="Q127" s="23">
        <f>SUM(Q128:Q130)</f>
        <v>0</v>
      </c>
      <c r="R127" s="23"/>
      <c r="S127" s="23"/>
      <c r="T127" s="46"/>
      <c r="U127" s="47"/>
      <c r="V127" s="47">
        <f>SUM(V128:V130)</f>
        <v>0</v>
      </c>
      <c r="W127" s="47"/>
      <c r="X127" s="46"/>
      <c r="AG127" t="s">
        <v>325</v>
      </c>
    </row>
    <row r="128" spans="1:60" outlineLevel="1" x14ac:dyDescent="0.2">
      <c r="A128" s="60">
        <v>115</v>
      </c>
      <c r="B128" s="61" t="s">
        <v>2754</v>
      </c>
      <c r="C128" s="62" t="s">
        <v>2755</v>
      </c>
      <c r="D128" s="63" t="s">
        <v>1817</v>
      </c>
      <c r="E128" s="64">
        <v>3</v>
      </c>
      <c r="F128" s="65"/>
      <c r="G128" s="66">
        <f>ROUND(E128*F128,2)</f>
        <v>0</v>
      </c>
      <c r="H128" s="65"/>
      <c r="I128" s="66">
        <f>ROUND(E128*H128,2)</f>
        <v>0</v>
      </c>
      <c r="J128" s="65"/>
      <c r="K128" s="66">
        <f>ROUND(E128*J128,2)</f>
        <v>0</v>
      </c>
      <c r="L128" s="66">
        <v>21</v>
      </c>
      <c r="M128" s="66">
        <f>G128*(1+L128/100)</f>
        <v>0</v>
      </c>
      <c r="N128" s="66">
        <v>0</v>
      </c>
      <c r="O128" s="66">
        <f>ROUND(E128*N128,2)</f>
        <v>0</v>
      </c>
      <c r="P128" s="66">
        <v>0</v>
      </c>
      <c r="Q128" s="66">
        <f>ROUND(E128*P128,2)</f>
        <v>0</v>
      </c>
      <c r="R128" s="66"/>
      <c r="S128" s="66" t="s">
        <v>587</v>
      </c>
      <c r="T128" s="70" t="s">
        <v>330</v>
      </c>
      <c r="U128" s="35">
        <v>0</v>
      </c>
      <c r="V128" s="35">
        <f>ROUND(E128*U128,2)</f>
        <v>0</v>
      </c>
      <c r="W128" s="35"/>
      <c r="X128" s="79"/>
      <c r="Y128" s="52"/>
      <c r="Z128" s="52"/>
      <c r="AA128" s="52"/>
      <c r="AB128" s="52"/>
      <c r="AC128" s="52"/>
      <c r="AD128" s="52"/>
      <c r="AE128" s="52"/>
      <c r="AF128" s="52"/>
      <c r="AG128" s="52" t="s">
        <v>1697</v>
      </c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67">
        <v>116</v>
      </c>
      <c r="B129" s="68" t="s">
        <v>2756</v>
      </c>
      <c r="C129" s="69" t="s">
        <v>2596</v>
      </c>
      <c r="D129" s="63" t="s">
        <v>1817</v>
      </c>
      <c r="E129" s="64">
        <v>1</v>
      </c>
      <c r="F129" s="65"/>
      <c r="G129" s="66">
        <f>ROUND(E129*F129,2)</f>
        <v>0</v>
      </c>
      <c r="H129" s="65"/>
      <c r="I129" s="66">
        <f>ROUND(E129*H129,2)</f>
        <v>0</v>
      </c>
      <c r="J129" s="65"/>
      <c r="K129" s="66">
        <f>ROUND(E129*J129,2)</f>
        <v>0</v>
      </c>
      <c r="L129" s="66">
        <v>21</v>
      </c>
      <c r="M129" s="66">
        <f>G129*(1+L129/100)</f>
        <v>0</v>
      </c>
      <c r="N129" s="66">
        <v>0</v>
      </c>
      <c r="O129" s="66">
        <f>ROUND(E129*N129,2)</f>
        <v>0</v>
      </c>
      <c r="P129" s="66">
        <v>0</v>
      </c>
      <c r="Q129" s="66">
        <f>ROUND(E129*P129,2)</f>
        <v>0</v>
      </c>
      <c r="R129" s="66"/>
      <c r="S129" s="66" t="s">
        <v>587</v>
      </c>
      <c r="T129" s="70" t="s">
        <v>330</v>
      </c>
      <c r="U129" s="35">
        <v>0</v>
      </c>
      <c r="V129" s="35">
        <f>ROUND(E129*U129,2)</f>
        <v>0</v>
      </c>
      <c r="W129" s="35"/>
      <c r="X129" s="70"/>
      <c r="Y129" s="52"/>
      <c r="Z129" s="52"/>
      <c r="AA129" s="52"/>
      <c r="AB129" s="52"/>
      <c r="AC129" s="52"/>
      <c r="AD129" s="52"/>
      <c r="AE129" s="52"/>
      <c r="AF129" s="52"/>
      <c r="AG129" s="52" t="s">
        <v>1697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67">
        <v>117</v>
      </c>
      <c r="B130" s="68" t="s">
        <v>2757</v>
      </c>
      <c r="C130" s="69" t="s">
        <v>2598</v>
      </c>
      <c r="D130" s="63" t="s">
        <v>1817</v>
      </c>
      <c r="E130" s="64">
        <v>1</v>
      </c>
      <c r="F130" s="65"/>
      <c r="G130" s="66">
        <f>ROUND(E130*F130,2)</f>
        <v>0</v>
      </c>
      <c r="H130" s="65"/>
      <c r="I130" s="66">
        <f>ROUND(E130*H130,2)</f>
        <v>0</v>
      </c>
      <c r="J130" s="65"/>
      <c r="K130" s="66">
        <f>ROUND(E130*J130,2)</f>
        <v>0</v>
      </c>
      <c r="L130" s="66">
        <v>21</v>
      </c>
      <c r="M130" s="66">
        <f>G130*(1+L130/100)</f>
        <v>0</v>
      </c>
      <c r="N130" s="66">
        <v>0</v>
      </c>
      <c r="O130" s="66">
        <f>ROUND(E130*N130,2)</f>
        <v>0</v>
      </c>
      <c r="P130" s="66">
        <v>0</v>
      </c>
      <c r="Q130" s="66">
        <f>ROUND(E130*P130,2)</f>
        <v>0</v>
      </c>
      <c r="R130" s="66"/>
      <c r="S130" s="66" t="s">
        <v>587</v>
      </c>
      <c r="T130" s="70" t="s">
        <v>330</v>
      </c>
      <c r="U130" s="35">
        <v>0</v>
      </c>
      <c r="V130" s="35">
        <f>ROUND(E130*U130,2)</f>
        <v>0</v>
      </c>
      <c r="W130" s="35"/>
      <c r="X130" s="70"/>
      <c r="Y130" s="52"/>
      <c r="Z130" s="52"/>
      <c r="AA130" s="52"/>
      <c r="AB130" s="52"/>
      <c r="AC130" s="52"/>
      <c r="AD130" s="52"/>
      <c r="AE130" s="52"/>
      <c r="AF130" s="52"/>
      <c r="AG130" s="52" t="s">
        <v>1697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x14ac:dyDescent="0.2">
      <c r="A131" s="18" t="s">
        <v>324</v>
      </c>
      <c r="B131" s="19" t="s">
        <v>239</v>
      </c>
      <c r="C131" s="20" t="s">
        <v>240</v>
      </c>
      <c r="D131" s="21"/>
      <c r="E131" s="22"/>
      <c r="F131" s="23"/>
      <c r="G131" s="23">
        <f>SUMIF(AG132:AG138,"&lt;&gt;NOR",G132:G138)</f>
        <v>0</v>
      </c>
      <c r="H131" s="23"/>
      <c r="I131" s="23">
        <f>SUM(I132:I138)</f>
        <v>0</v>
      </c>
      <c r="J131" s="23"/>
      <c r="K131" s="23">
        <f>SUM(K132:K138)</f>
        <v>0</v>
      </c>
      <c r="L131" s="23"/>
      <c r="M131" s="23">
        <f>SUM(M132:M138)</f>
        <v>0</v>
      </c>
      <c r="N131" s="23"/>
      <c r="O131" s="23">
        <f>SUM(O132:O138)</f>
        <v>0</v>
      </c>
      <c r="P131" s="23"/>
      <c r="Q131" s="23">
        <f>SUM(Q132:Q138)</f>
        <v>0</v>
      </c>
      <c r="R131" s="23"/>
      <c r="S131" s="23"/>
      <c r="T131" s="46"/>
      <c r="U131" s="47"/>
      <c r="V131" s="47">
        <f>SUM(V132:V138)</f>
        <v>0</v>
      </c>
      <c r="W131" s="47"/>
      <c r="X131" s="46"/>
      <c r="AG131" t="s">
        <v>325</v>
      </c>
    </row>
    <row r="132" spans="1:60" outlineLevel="1" x14ac:dyDescent="0.2">
      <c r="A132" s="67">
        <v>118</v>
      </c>
      <c r="B132" s="68" t="s">
        <v>2758</v>
      </c>
      <c r="C132" s="69" t="s">
        <v>2759</v>
      </c>
      <c r="D132" s="63" t="s">
        <v>1817</v>
      </c>
      <c r="E132" s="64">
        <v>1</v>
      </c>
      <c r="F132" s="65"/>
      <c r="G132" s="66">
        <f t="shared" ref="G132:G138" si="35">ROUND(E132*F132,2)</f>
        <v>0</v>
      </c>
      <c r="H132" s="65"/>
      <c r="I132" s="66">
        <f t="shared" ref="I132:I138" si="36">ROUND(E132*H132,2)</f>
        <v>0</v>
      </c>
      <c r="J132" s="65"/>
      <c r="K132" s="66">
        <f t="shared" ref="K132:K138" si="37">ROUND(E132*J132,2)</f>
        <v>0</v>
      </c>
      <c r="L132" s="66">
        <v>21</v>
      </c>
      <c r="M132" s="66">
        <f t="shared" ref="M132:M138" si="38">G132*(1+L132/100)</f>
        <v>0</v>
      </c>
      <c r="N132" s="66">
        <v>0</v>
      </c>
      <c r="O132" s="66">
        <f t="shared" ref="O132:O138" si="39">ROUND(E132*N132,2)</f>
        <v>0</v>
      </c>
      <c r="P132" s="66">
        <v>0</v>
      </c>
      <c r="Q132" s="66">
        <f t="shared" ref="Q132:Q138" si="40">ROUND(E132*P132,2)</f>
        <v>0</v>
      </c>
      <c r="R132" s="66"/>
      <c r="S132" s="66" t="s">
        <v>587</v>
      </c>
      <c r="T132" s="70" t="s">
        <v>330</v>
      </c>
      <c r="U132" s="35">
        <v>0</v>
      </c>
      <c r="V132" s="35">
        <f t="shared" ref="V132:V138" si="41">ROUND(E132*U132,2)</f>
        <v>0</v>
      </c>
      <c r="W132" s="35"/>
      <c r="X132" s="70"/>
      <c r="Y132" s="52"/>
      <c r="Z132" s="52"/>
      <c r="AA132" s="52"/>
      <c r="AB132" s="52"/>
      <c r="AC132" s="52"/>
      <c r="AD132" s="52"/>
      <c r="AE132" s="52"/>
      <c r="AF132" s="52"/>
      <c r="AG132" s="52" t="s">
        <v>1697</v>
      </c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67">
        <v>119</v>
      </c>
      <c r="B133" s="68" t="s">
        <v>2760</v>
      </c>
      <c r="C133" s="69" t="s">
        <v>2761</v>
      </c>
      <c r="D133" s="63" t="s">
        <v>1817</v>
      </c>
      <c r="E133" s="64">
        <v>1</v>
      </c>
      <c r="F133" s="65"/>
      <c r="G133" s="66">
        <f t="shared" si="35"/>
        <v>0</v>
      </c>
      <c r="H133" s="65"/>
      <c r="I133" s="66">
        <f t="shared" si="36"/>
        <v>0</v>
      </c>
      <c r="J133" s="65"/>
      <c r="K133" s="66">
        <f t="shared" si="37"/>
        <v>0</v>
      </c>
      <c r="L133" s="66">
        <v>21</v>
      </c>
      <c r="M133" s="66">
        <f t="shared" si="38"/>
        <v>0</v>
      </c>
      <c r="N133" s="66">
        <v>0</v>
      </c>
      <c r="O133" s="66">
        <f t="shared" si="39"/>
        <v>0</v>
      </c>
      <c r="P133" s="66">
        <v>0</v>
      </c>
      <c r="Q133" s="66">
        <f t="shared" si="40"/>
        <v>0</v>
      </c>
      <c r="R133" s="66"/>
      <c r="S133" s="66" t="s">
        <v>587</v>
      </c>
      <c r="T133" s="70" t="s">
        <v>330</v>
      </c>
      <c r="U133" s="35">
        <v>0</v>
      </c>
      <c r="V133" s="35">
        <f t="shared" si="41"/>
        <v>0</v>
      </c>
      <c r="W133" s="35"/>
      <c r="X133" s="70"/>
      <c r="Y133" s="52"/>
      <c r="Z133" s="52"/>
      <c r="AA133" s="52"/>
      <c r="AB133" s="52"/>
      <c r="AC133" s="52"/>
      <c r="AD133" s="52"/>
      <c r="AE133" s="52"/>
      <c r="AF133" s="52"/>
      <c r="AG133" s="52" t="s">
        <v>1697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67">
        <v>120</v>
      </c>
      <c r="B134" s="68" t="s">
        <v>2762</v>
      </c>
      <c r="C134" s="69" t="s">
        <v>2763</v>
      </c>
      <c r="D134" s="63" t="s">
        <v>1817</v>
      </c>
      <c r="E134" s="64">
        <v>1</v>
      </c>
      <c r="F134" s="65"/>
      <c r="G134" s="66">
        <f t="shared" si="35"/>
        <v>0</v>
      </c>
      <c r="H134" s="65"/>
      <c r="I134" s="66">
        <f t="shared" si="36"/>
        <v>0</v>
      </c>
      <c r="J134" s="65"/>
      <c r="K134" s="66">
        <f t="shared" si="37"/>
        <v>0</v>
      </c>
      <c r="L134" s="66">
        <v>21</v>
      </c>
      <c r="M134" s="66">
        <f t="shared" si="38"/>
        <v>0</v>
      </c>
      <c r="N134" s="66">
        <v>0</v>
      </c>
      <c r="O134" s="66">
        <f t="shared" si="39"/>
        <v>0</v>
      </c>
      <c r="P134" s="66">
        <v>0</v>
      </c>
      <c r="Q134" s="66">
        <f t="shared" si="40"/>
        <v>0</v>
      </c>
      <c r="R134" s="66"/>
      <c r="S134" s="66" t="s">
        <v>587</v>
      </c>
      <c r="T134" s="70" t="s">
        <v>330</v>
      </c>
      <c r="U134" s="35">
        <v>0</v>
      </c>
      <c r="V134" s="35">
        <f t="shared" si="41"/>
        <v>0</v>
      </c>
      <c r="W134" s="35"/>
      <c r="X134" s="70"/>
      <c r="Y134" s="52"/>
      <c r="Z134" s="52"/>
      <c r="AA134" s="52"/>
      <c r="AB134" s="52"/>
      <c r="AC134" s="52"/>
      <c r="AD134" s="52"/>
      <c r="AE134" s="52"/>
      <c r="AF134" s="52"/>
      <c r="AG134" s="52" t="s">
        <v>1697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67">
        <v>121</v>
      </c>
      <c r="B135" s="68" t="s">
        <v>2764</v>
      </c>
      <c r="C135" s="69" t="s">
        <v>2765</v>
      </c>
      <c r="D135" s="63" t="s">
        <v>1817</v>
      </c>
      <c r="E135" s="64">
        <v>1</v>
      </c>
      <c r="F135" s="65"/>
      <c r="G135" s="66">
        <f t="shared" si="35"/>
        <v>0</v>
      </c>
      <c r="H135" s="65"/>
      <c r="I135" s="66">
        <f t="shared" si="36"/>
        <v>0</v>
      </c>
      <c r="J135" s="65"/>
      <c r="K135" s="66">
        <f t="shared" si="37"/>
        <v>0</v>
      </c>
      <c r="L135" s="66">
        <v>21</v>
      </c>
      <c r="M135" s="66">
        <f t="shared" si="38"/>
        <v>0</v>
      </c>
      <c r="N135" s="66">
        <v>0</v>
      </c>
      <c r="O135" s="66">
        <f t="shared" si="39"/>
        <v>0</v>
      </c>
      <c r="P135" s="66">
        <v>0</v>
      </c>
      <c r="Q135" s="66">
        <f t="shared" si="40"/>
        <v>0</v>
      </c>
      <c r="R135" s="66"/>
      <c r="S135" s="66" t="s">
        <v>587</v>
      </c>
      <c r="T135" s="70" t="s">
        <v>330</v>
      </c>
      <c r="U135" s="35">
        <v>0</v>
      </c>
      <c r="V135" s="35">
        <f t="shared" si="41"/>
        <v>0</v>
      </c>
      <c r="W135" s="35"/>
      <c r="X135" s="70"/>
      <c r="Y135" s="52"/>
      <c r="Z135" s="52"/>
      <c r="AA135" s="52"/>
      <c r="AB135" s="52"/>
      <c r="AC135" s="52"/>
      <c r="AD135" s="52"/>
      <c r="AE135" s="52"/>
      <c r="AF135" s="52"/>
      <c r="AG135" s="52" t="s">
        <v>1697</v>
      </c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67">
        <v>122</v>
      </c>
      <c r="B136" s="68" t="s">
        <v>2766</v>
      </c>
      <c r="C136" s="69" t="s">
        <v>2767</v>
      </c>
      <c r="D136" s="63" t="s">
        <v>1817</v>
      </c>
      <c r="E136" s="64">
        <v>1</v>
      </c>
      <c r="F136" s="65"/>
      <c r="G136" s="66">
        <f t="shared" si="35"/>
        <v>0</v>
      </c>
      <c r="H136" s="65"/>
      <c r="I136" s="66">
        <f t="shared" si="36"/>
        <v>0</v>
      </c>
      <c r="J136" s="65"/>
      <c r="K136" s="66">
        <f t="shared" si="37"/>
        <v>0</v>
      </c>
      <c r="L136" s="66">
        <v>21</v>
      </c>
      <c r="M136" s="66">
        <f t="shared" si="38"/>
        <v>0</v>
      </c>
      <c r="N136" s="66">
        <v>0</v>
      </c>
      <c r="O136" s="66">
        <f t="shared" si="39"/>
        <v>0</v>
      </c>
      <c r="P136" s="66">
        <v>0</v>
      </c>
      <c r="Q136" s="66">
        <f t="shared" si="40"/>
        <v>0</v>
      </c>
      <c r="R136" s="66"/>
      <c r="S136" s="66" t="s">
        <v>587</v>
      </c>
      <c r="T136" s="70" t="s">
        <v>330</v>
      </c>
      <c r="U136" s="35">
        <v>0</v>
      </c>
      <c r="V136" s="35">
        <f t="shared" si="41"/>
        <v>0</v>
      </c>
      <c r="W136" s="35"/>
      <c r="X136" s="70"/>
      <c r="Y136" s="52"/>
      <c r="Z136" s="52"/>
      <c r="AA136" s="52"/>
      <c r="AB136" s="52"/>
      <c r="AC136" s="52"/>
      <c r="AD136" s="52"/>
      <c r="AE136" s="52"/>
      <c r="AF136" s="52"/>
      <c r="AG136" s="52" t="s">
        <v>1697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67">
        <v>123</v>
      </c>
      <c r="B137" s="68" t="s">
        <v>2768</v>
      </c>
      <c r="C137" s="69" t="s">
        <v>2769</v>
      </c>
      <c r="D137" s="63" t="s">
        <v>1817</v>
      </c>
      <c r="E137" s="64">
        <v>1</v>
      </c>
      <c r="F137" s="65"/>
      <c r="G137" s="66">
        <f t="shared" si="35"/>
        <v>0</v>
      </c>
      <c r="H137" s="65"/>
      <c r="I137" s="66">
        <f t="shared" si="36"/>
        <v>0</v>
      </c>
      <c r="J137" s="65"/>
      <c r="K137" s="66">
        <f t="shared" si="37"/>
        <v>0</v>
      </c>
      <c r="L137" s="66">
        <v>21</v>
      </c>
      <c r="M137" s="66">
        <f t="shared" si="38"/>
        <v>0</v>
      </c>
      <c r="N137" s="66">
        <v>0</v>
      </c>
      <c r="O137" s="66">
        <f t="shared" si="39"/>
        <v>0</v>
      </c>
      <c r="P137" s="66">
        <v>0</v>
      </c>
      <c r="Q137" s="66">
        <f t="shared" si="40"/>
        <v>0</v>
      </c>
      <c r="R137" s="66"/>
      <c r="S137" s="66" t="s">
        <v>587</v>
      </c>
      <c r="T137" s="70" t="s">
        <v>330</v>
      </c>
      <c r="U137" s="35">
        <v>0</v>
      </c>
      <c r="V137" s="35">
        <f t="shared" si="41"/>
        <v>0</v>
      </c>
      <c r="W137" s="35"/>
      <c r="X137" s="70"/>
      <c r="Y137" s="52"/>
      <c r="Z137" s="52"/>
      <c r="AA137" s="52"/>
      <c r="AB137" s="52"/>
      <c r="AC137" s="52"/>
      <c r="AD137" s="52"/>
      <c r="AE137" s="52"/>
      <c r="AF137" s="52"/>
      <c r="AG137" s="52" t="s">
        <v>1697</v>
      </c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72">
        <v>124</v>
      </c>
      <c r="B138" s="73" t="s">
        <v>2770</v>
      </c>
      <c r="C138" s="74" t="s">
        <v>2771</v>
      </c>
      <c r="D138" s="27" t="s">
        <v>1817</v>
      </c>
      <c r="E138" s="28">
        <v>1</v>
      </c>
      <c r="F138" s="29"/>
      <c r="G138" s="30">
        <f t="shared" si="35"/>
        <v>0</v>
      </c>
      <c r="H138" s="29"/>
      <c r="I138" s="30">
        <f t="shared" si="36"/>
        <v>0</v>
      </c>
      <c r="J138" s="29"/>
      <c r="K138" s="30">
        <f t="shared" si="37"/>
        <v>0</v>
      </c>
      <c r="L138" s="30">
        <v>21</v>
      </c>
      <c r="M138" s="30">
        <f t="shared" si="38"/>
        <v>0</v>
      </c>
      <c r="N138" s="30">
        <v>0</v>
      </c>
      <c r="O138" s="30">
        <f t="shared" si="39"/>
        <v>0</v>
      </c>
      <c r="P138" s="30">
        <v>0</v>
      </c>
      <c r="Q138" s="30">
        <f t="shared" si="40"/>
        <v>0</v>
      </c>
      <c r="R138" s="30"/>
      <c r="S138" s="30" t="s">
        <v>587</v>
      </c>
      <c r="T138" s="49" t="s">
        <v>330</v>
      </c>
      <c r="U138" s="35">
        <v>0</v>
      </c>
      <c r="V138" s="35">
        <f t="shared" si="41"/>
        <v>0</v>
      </c>
      <c r="W138" s="35"/>
      <c r="X138" s="49"/>
      <c r="Y138" s="52"/>
      <c r="Z138" s="52"/>
      <c r="AA138" s="52"/>
      <c r="AB138" s="52"/>
      <c r="AC138" s="52"/>
      <c r="AD138" s="52"/>
      <c r="AE138" s="52"/>
      <c r="AF138" s="52"/>
      <c r="AG138" s="52" t="s">
        <v>1697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x14ac:dyDescent="0.2">
      <c r="A139" s="13"/>
      <c r="B139" s="14"/>
      <c r="C139" s="36"/>
      <c r="D139" s="15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AE139">
        <v>15</v>
      </c>
      <c r="AF139">
        <v>21</v>
      </c>
    </row>
    <row r="140" spans="1:60" x14ac:dyDescent="0.2">
      <c r="A140" s="37"/>
      <c r="B140" s="38" t="s">
        <v>15</v>
      </c>
      <c r="C140" s="39"/>
      <c r="D140" s="40"/>
      <c r="E140" s="41"/>
      <c r="F140" s="41"/>
      <c r="G140" s="42">
        <f>G8+G30+G70+G98+G127+G131</f>
        <v>0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AE140">
        <f>SUMIF(L7:L138,AE139,G7:G138)</f>
        <v>0</v>
      </c>
      <c r="AF140">
        <f>SUMIF(L7:L138,AF139,G7:G138)</f>
        <v>0</v>
      </c>
      <c r="AG140" t="s">
        <v>346</v>
      </c>
    </row>
    <row r="141" spans="1:60" x14ac:dyDescent="0.2">
      <c r="A141" s="300" t="s">
        <v>1687</v>
      </c>
      <c r="B141" s="300"/>
      <c r="C141" s="36"/>
      <c r="D141" s="15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60" x14ac:dyDescent="0.2">
      <c r="A142" s="13"/>
      <c r="B142" s="14" t="s">
        <v>1688</v>
      </c>
      <c r="C142" s="36" t="s">
        <v>1689</v>
      </c>
      <c r="D142" s="15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AG142" t="s">
        <v>1690</v>
      </c>
    </row>
    <row r="143" spans="1:60" x14ac:dyDescent="0.2">
      <c r="A143" s="13"/>
      <c r="B143" s="14" t="s">
        <v>1691</v>
      </c>
      <c r="C143" s="36" t="s">
        <v>1692</v>
      </c>
      <c r="D143" s="15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AG143" t="s">
        <v>1693</v>
      </c>
    </row>
    <row r="144" spans="1:60" x14ac:dyDescent="0.2">
      <c r="A144" s="13"/>
      <c r="B144" s="14"/>
      <c r="C144" s="36" t="s">
        <v>492</v>
      </c>
      <c r="D144" s="15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AG144" t="s">
        <v>1694</v>
      </c>
    </row>
    <row r="145" spans="1:33" x14ac:dyDescent="0.2">
      <c r="A145" s="13"/>
      <c r="B145" s="14"/>
      <c r="C145" s="36"/>
      <c r="D145" s="15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33" x14ac:dyDescent="0.2">
      <c r="C146" s="43"/>
      <c r="D146" s="7"/>
      <c r="AG146" t="s">
        <v>347</v>
      </c>
    </row>
    <row r="147" spans="1:33" x14ac:dyDescent="0.2">
      <c r="D147" s="7"/>
    </row>
    <row r="148" spans="1:33" x14ac:dyDescent="0.2">
      <c r="D148" s="7"/>
    </row>
    <row r="149" spans="1:33" x14ac:dyDescent="0.2">
      <c r="D149" s="7"/>
    </row>
    <row r="150" spans="1:33" x14ac:dyDescent="0.2">
      <c r="D150" s="7"/>
    </row>
    <row r="151" spans="1:33" x14ac:dyDescent="0.2">
      <c r="D151" s="7"/>
    </row>
    <row r="152" spans="1:33" x14ac:dyDescent="0.2">
      <c r="D152" s="7"/>
    </row>
    <row r="153" spans="1:33" x14ac:dyDescent="0.2">
      <c r="D153" s="7"/>
    </row>
    <row r="154" spans="1:33" x14ac:dyDescent="0.2">
      <c r="D154" s="7"/>
    </row>
    <row r="155" spans="1:33" x14ac:dyDescent="0.2">
      <c r="D155" s="7"/>
    </row>
    <row r="156" spans="1:33" x14ac:dyDescent="0.2">
      <c r="D156" s="7"/>
    </row>
    <row r="157" spans="1:33" x14ac:dyDescent="0.2">
      <c r="D157" s="7"/>
    </row>
    <row r="158" spans="1:33" x14ac:dyDescent="0.2">
      <c r="D158" s="7"/>
    </row>
    <row r="159" spans="1:33" x14ac:dyDescent="0.2">
      <c r="D159" s="7"/>
    </row>
    <row r="160" spans="1:33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6">
    <mergeCell ref="A141:B141"/>
    <mergeCell ref="A1:G1"/>
    <mergeCell ref="C2:G2"/>
    <mergeCell ref="C3:G3"/>
    <mergeCell ref="C4:G4"/>
    <mergeCell ref="C42:G42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61</v>
      </c>
      <c r="C4" s="285" t="s">
        <v>62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153</v>
      </c>
      <c r="C8" s="20" t="s">
        <v>154</v>
      </c>
      <c r="D8" s="21"/>
      <c r="E8" s="22"/>
      <c r="F8" s="23"/>
      <c r="G8" s="23">
        <f>SUMIF(AG9:AG18,"&lt;&gt;NOR",G9:G18)</f>
        <v>0</v>
      </c>
      <c r="H8" s="23"/>
      <c r="I8" s="23">
        <f>SUM(I9:I18)</f>
        <v>0</v>
      </c>
      <c r="J8" s="23"/>
      <c r="K8" s="23">
        <f>SUM(K9:K18)</f>
        <v>0</v>
      </c>
      <c r="L8" s="23"/>
      <c r="M8" s="23">
        <f>SUM(M9:M18)</f>
        <v>0</v>
      </c>
      <c r="N8" s="23"/>
      <c r="O8" s="23">
        <f>SUM(O9:O18)</f>
        <v>0</v>
      </c>
      <c r="P8" s="23"/>
      <c r="Q8" s="23">
        <f>SUM(Q9:Q18)</f>
        <v>0</v>
      </c>
      <c r="R8" s="23"/>
      <c r="S8" s="23"/>
      <c r="T8" s="46"/>
      <c r="U8" s="47"/>
      <c r="V8" s="47">
        <f>SUM(V9:V18)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2772</v>
      </c>
      <c r="C9" s="69" t="s">
        <v>2773</v>
      </c>
      <c r="D9" s="63" t="s">
        <v>1275</v>
      </c>
      <c r="E9" s="64">
        <v>1</v>
      </c>
      <c r="F9" s="65"/>
      <c r="G9" s="66">
        <f t="shared" ref="G9:G18" si="0">ROUND(E9*F9,2)</f>
        <v>0</v>
      </c>
      <c r="H9" s="65"/>
      <c r="I9" s="66">
        <f t="shared" ref="I9:I18" si="1">ROUND(E9*H9,2)</f>
        <v>0</v>
      </c>
      <c r="J9" s="65"/>
      <c r="K9" s="66">
        <f t="shared" ref="K9:K18" si="2">ROUND(E9*J9,2)</f>
        <v>0</v>
      </c>
      <c r="L9" s="66">
        <v>21</v>
      </c>
      <c r="M9" s="66">
        <f t="shared" ref="M9:M18" si="3">G9*(1+L9/100)</f>
        <v>0</v>
      </c>
      <c r="N9" s="66">
        <v>0</v>
      </c>
      <c r="O9" s="66">
        <f t="shared" ref="O9:O18" si="4">ROUND(E9*N9,2)</f>
        <v>0</v>
      </c>
      <c r="P9" s="66">
        <v>0</v>
      </c>
      <c r="Q9" s="66">
        <f t="shared" ref="Q9:Q18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18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1697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2774</v>
      </c>
      <c r="C10" s="69" t="s">
        <v>2775</v>
      </c>
      <c r="D10" s="63" t="s">
        <v>1275</v>
      </c>
      <c r="E10" s="64">
        <v>1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1697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2776</v>
      </c>
      <c r="C11" s="69" t="s">
        <v>2777</v>
      </c>
      <c r="D11" s="63" t="s">
        <v>1275</v>
      </c>
      <c r="E11" s="64">
        <v>1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1697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2778</v>
      </c>
      <c r="C12" s="69" t="s">
        <v>2779</v>
      </c>
      <c r="D12" s="63" t="s">
        <v>1275</v>
      </c>
      <c r="E12" s="64">
        <v>6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1697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2780</v>
      </c>
      <c r="C13" s="69" t="s">
        <v>2781</v>
      </c>
      <c r="D13" s="63" t="s">
        <v>1275</v>
      </c>
      <c r="E13" s="64">
        <v>1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1697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2782</v>
      </c>
      <c r="C14" s="69" t="s">
        <v>2783</v>
      </c>
      <c r="D14" s="63" t="s">
        <v>1275</v>
      </c>
      <c r="E14" s="64">
        <v>2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1697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2784</v>
      </c>
      <c r="C15" s="69" t="s">
        <v>2785</v>
      </c>
      <c r="D15" s="63" t="s">
        <v>1275</v>
      </c>
      <c r="E15" s="64">
        <v>8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2786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2787</v>
      </c>
      <c r="C16" s="69" t="s">
        <v>2788</v>
      </c>
      <c r="D16" s="63" t="s">
        <v>640</v>
      </c>
      <c r="E16" s="64">
        <v>1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1697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72">
        <v>9</v>
      </c>
      <c r="B17" s="73" t="s">
        <v>2789</v>
      </c>
      <c r="C17" s="74" t="s">
        <v>2790</v>
      </c>
      <c r="D17" s="27" t="s">
        <v>640</v>
      </c>
      <c r="E17" s="28">
        <v>4</v>
      </c>
      <c r="F17" s="29"/>
      <c r="G17" s="30">
        <f t="shared" si="0"/>
        <v>0</v>
      </c>
      <c r="H17" s="29"/>
      <c r="I17" s="30">
        <f t="shared" si="1"/>
        <v>0</v>
      </c>
      <c r="J17" s="29"/>
      <c r="K17" s="30">
        <f t="shared" si="2"/>
        <v>0</v>
      </c>
      <c r="L17" s="30">
        <v>21</v>
      </c>
      <c r="M17" s="30">
        <f t="shared" si="3"/>
        <v>0</v>
      </c>
      <c r="N17" s="30">
        <v>0</v>
      </c>
      <c r="O17" s="30">
        <f t="shared" si="4"/>
        <v>0</v>
      </c>
      <c r="P17" s="30">
        <v>0</v>
      </c>
      <c r="Q17" s="30">
        <f t="shared" si="5"/>
        <v>0</v>
      </c>
      <c r="R17" s="30"/>
      <c r="S17" s="30" t="s">
        <v>587</v>
      </c>
      <c r="T17" s="49" t="s">
        <v>330</v>
      </c>
      <c r="U17" s="35">
        <v>0</v>
      </c>
      <c r="V17" s="35">
        <f t="shared" si="6"/>
        <v>0</v>
      </c>
      <c r="W17" s="35"/>
      <c r="X17" s="49"/>
      <c r="Y17" s="52"/>
      <c r="Z17" s="52"/>
      <c r="AA17" s="52"/>
      <c r="AB17" s="52"/>
      <c r="AC17" s="52"/>
      <c r="AD17" s="52"/>
      <c r="AE17" s="52"/>
      <c r="AF17" s="52"/>
      <c r="AG17" s="52" t="s">
        <v>1697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31">
        <v>10</v>
      </c>
      <c r="B18" s="32" t="s">
        <v>2791</v>
      </c>
      <c r="C18" s="80" t="s">
        <v>2792</v>
      </c>
      <c r="D18" s="81" t="s">
        <v>25</v>
      </c>
      <c r="E18" s="82"/>
      <c r="F18" s="83"/>
      <c r="G18" s="35">
        <f t="shared" si="0"/>
        <v>0</v>
      </c>
      <c r="H18" s="83"/>
      <c r="I18" s="35">
        <f t="shared" si="1"/>
        <v>0</v>
      </c>
      <c r="J18" s="83"/>
      <c r="K18" s="35">
        <f t="shared" si="2"/>
        <v>0</v>
      </c>
      <c r="L18" s="35">
        <v>21</v>
      </c>
      <c r="M18" s="35">
        <f t="shared" si="3"/>
        <v>0</v>
      </c>
      <c r="N18" s="35">
        <v>0</v>
      </c>
      <c r="O18" s="35">
        <f t="shared" si="4"/>
        <v>0</v>
      </c>
      <c r="P18" s="35">
        <v>0</v>
      </c>
      <c r="Q18" s="35">
        <f t="shared" si="5"/>
        <v>0</v>
      </c>
      <c r="R18" s="35" t="s">
        <v>2793</v>
      </c>
      <c r="S18" s="35" t="s">
        <v>329</v>
      </c>
      <c r="T18" s="35" t="s">
        <v>330</v>
      </c>
      <c r="U18" s="35">
        <v>0</v>
      </c>
      <c r="V18" s="35">
        <f t="shared" si="6"/>
        <v>0</v>
      </c>
      <c r="W18" s="35"/>
      <c r="X18" s="35"/>
      <c r="Y18" s="52"/>
      <c r="Z18" s="52"/>
      <c r="AA18" s="52"/>
      <c r="AB18" s="52"/>
      <c r="AC18" s="52"/>
      <c r="AD18" s="52"/>
      <c r="AE18" s="52"/>
      <c r="AF18" s="52"/>
      <c r="AG18" s="52" t="s">
        <v>922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x14ac:dyDescent="0.2">
      <c r="A19" s="18" t="s">
        <v>324</v>
      </c>
      <c r="B19" s="19" t="s">
        <v>155</v>
      </c>
      <c r="C19" s="20" t="s">
        <v>156</v>
      </c>
      <c r="D19" s="21"/>
      <c r="E19" s="22"/>
      <c r="F19" s="23"/>
      <c r="G19" s="23">
        <f>SUMIF(AG20:AG35,"&lt;&gt;NOR",G20:G35)</f>
        <v>0</v>
      </c>
      <c r="H19" s="23"/>
      <c r="I19" s="23">
        <f>SUM(I20:I35)</f>
        <v>0</v>
      </c>
      <c r="J19" s="23"/>
      <c r="K19" s="23">
        <f>SUM(K20:K35)</f>
        <v>0</v>
      </c>
      <c r="L19" s="23"/>
      <c r="M19" s="23">
        <f>SUM(M20:M35)</f>
        <v>0</v>
      </c>
      <c r="N19" s="23"/>
      <c r="O19" s="23">
        <f>SUM(O20:O35)</f>
        <v>0</v>
      </c>
      <c r="P19" s="23"/>
      <c r="Q19" s="23">
        <f>SUM(Q20:Q35)</f>
        <v>0</v>
      </c>
      <c r="R19" s="23"/>
      <c r="S19" s="23"/>
      <c r="T19" s="46"/>
      <c r="U19" s="47"/>
      <c r="V19" s="47">
        <f>SUM(V20:V35)</f>
        <v>0</v>
      </c>
      <c r="W19" s="47"/>
      <c r="X19" s="46"/>
      <c r="AG19" t="s">
        <v>325</v>
      </c>
    </row>
    <row r="20" spans="1:60" outlineLevel="1" x14ac:dyDescent="0.2">
      <c r="A20" s="67">
        <v>11</v>
      </c>
      <c r="B20" s="68" t="s">
        <v>2794</v>
      </c>
      <c r="C20" s="69" t="s">
        <v>2795</v>
      </c>
      <c r="D20" s="63" t="s">
        <v>456</v>
      </c>
      <c r="E20" s="64">
        <v>24</v>
      </c>
      <c r="F20" s="65"/>
      <c r="G20" s="66">
        <f t="shared" ref="G20:G35" si="7">ROUND(E20*F20,2)</f>
        <v>0</v>
      </c>
      <c r="H20" s="65"/>
      <c r="I20" s="66">
        <f t="shared" ref="I20:I35" si="8">ROUND(E20*H20,2)</f>
        <v>0</v>
      </c>
      <c r="J20" s="65"/>
      <c r="K20" s="66">
        <f t="shared" ref="K20:K35" si="9">ROUND(E20*J20,2)</f>
        <v>0</v>
      </c>
      <c r="L20" s="66">
        <v>21</v>
      </c>
      <c r="M20" s="66">
        <f t="shared" ref="M20:M35" si="10">G20*(1+L20/100)</f>
        <v>0</v>
      </c>
      <c r="N20" s="66">
        <v>0</v>
      </c>
      <c r="O20" s="66">
        <f t="shared" ref="O20:O35" si="11">ROUND(E20*N20,2)</f>
        <v>0</v>
      </c>
      <c r="P20" s="66">
        <v>0</v>
      </c>
      <c r="Q20" s="66">
        <f t="shared" ref="Q20:Q35" si="12">ROUND(E20*P20,2)</f>
        <v>0</v>
      </c>
      <c r="R20" s="66"/>
      <c r="S20" s="66" t="s">
        <v>587</v>
      </c>
      <c r="T20" s="70" t="s">
        <v>330</v>
      </c>
      <c r="U20" s="35">
        <v>0</v>
      </c>
      <c r="V20" s="35">
        <f t="shared" ref="V20:V35" si="13">ROUND(E20*U20,2)</f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2786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12</v>
      </c>
      <c r="B21" s="68" t="s">
        <v>2796</v>
      </c>
      <c r="C21" s="69" t="s">
        <v>2797</v>
      </c>
      <c r="D21" s="63" t="s">
        <v>456</v>
      </c>
      <c r="E21" s="64">
        <v>42</v>
      </c>
      <c r="F21" s="65"/>
      <c r="G21" s="66">
        <f t="shared" si="7"/>
        <v>0</v>
      </c>
      <c r="H21" s="65"/>
      <c r="I21" s="66">
        <f t="shared" si="8"/>
        <v>0</v>
      </c>
      <c r="J21" s="65"/>
      <c r="K21" s="66">
        <f t="shared" si="9"/>
        <v>0</v>
      </c>
      <c r="L21" s="66">
        <v>21</v>
      </c>
      <c r="M21" s="66">
        <f t="shared" si="10"/>
        <v>0</v>
      </c>
      <c r="N21" s="66">
        <v>0</v>
      </c>
      <c r="O21" s="66">
        <f t="shared" si="11"/>
        <v>0</v>
      </c>
      <c r="P21" s="66">
        <v>0</v>
      </c>
      <c r="Q21" s="66">
        <f t="shared" si="12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13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2786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13</v>
      </c>
      <c r="B22" s="68" t="s">
        <v>2798</v>
      </c>
      <c r="C22" s="69" t="s">
        <v>2799</v>
      </c>
      <c r="D22" s="63" t="s">
        <v>456</v>
      </c>
      <c r="E22" s="64">
        <v>96</v>
      </c>
      <c r="F22" s="65"/>
      <c r="G22" s="66">
        <f t="shared" si="7"/>
        <v>0</v>
      </c>
      <c r="H22" s="65"/>
      <c r="I22" s="66">
        <f t="shared" si="8"/>
        <v>0</v>
      </c>
      <c r="J22" s="65"/>
      <c r="K22" s="66">
        <f t="shared" si="9"/>
        <v>0</v>
      </c>
      <c r="L22" s="66">
        <v>21</v>
      </c>
      <c r="M22" s="66">
        <f t="shared" si="10"/>
        <v>0</v>
      </c>
      <c r="N22" s="66">
        <v>0</v>
      </c>
      <c r="O22" s="66">
        <f t="shared" si="11"/>
        <v>0</v>
      </c>
      <c r="P22" s="66">
        <v>0</v>
      </c>
      <c r="Q22" s="66">
        <f t="shared" si="12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13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2786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14</v>
      </c>
      <c r="B23" s="68" t="s">
        <v>2800</v>
      </c>
      <c r="C23" s="69" t="s">
        <v>2801</v>
      </c>
      <c r="D23" s="63" t="s">
        <v>456</v>
      </c>
      <c r="E23" s="64">
        <v>60</v>
      </c>
      <c r="F23" s="65"/>
      <c r="G23" s="66">
        <f t="shared" si="7"/>
        <v>0</v>
      </c>
      <c r="H23" s="65"/>
      <c r="I23" s="66">
        <f t="shared" si="8"/>
        <v>0</v>
      </c>
      <c r="J23" s="65"/>
      <c r="K23" s="66">
        <f t="shared" si="9"/>
        <v>0</v>
      </c>
      <c r="L23" s="66">
        <v>21</v>
      </c>
      <c r="M23" s="66">
        <f t="shared" si="10"/>
        <v>0</v>
      </c>
      <c r="N23" s="66">
        <v>0</v>
      </c>
      <c r="O23" s="66">
        <f t="shared" si="11"/>
        <v>0</v>
      </c>
      <c r="P23" s="66">
        <v>0</v>
      </c>
      <c r="Q23" s="66">
        <f t="shared" si="12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13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2786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15</v>
      </c>
      <c r="B24" s="68" t="s">
        <v>2802</v>
      </c>
      <c r="C24" s="69" t="s">
        <v>2803</v>
      </c>
      <c r="D24" s="63" t="s">
        <v>456</v>
      </c>
      <c r="E24" s="64">
        <v>186</v>
      </c>
      <c r="F24" s="65"/>
      <c r="G24" s="66">
        <f t="shared" si="7"/>
        <v>0</v>
      </c>
      <c r="H24" s="65"/>
      <c r="I24" s="66">
        <f t="shared" si="8"/>
        <v>0</v>
      </c>
      <c r="J24" s="65"/>
      <c r="K24" s="66">
        <f t="shared" si="9"/>
        <v>0</v>
      </c>
      <c r="L24" s="66">
        <v>21</v>
      </c>
      <c r="M24" s="66">
        <f t="shared" si="10"/>
        <v>0</v>
      </c>
      <c r="N24" s="66">
        <v>0</v>
      </c>
      <c r="O24" s="66">
        <f t="shared" si="11"/>
        <v>0</v>
      </c>
      <c r="P24" s="66">
        <v>0</v>
      </c>
      <c r="Q24" s="66">
        <f t="shared" si="12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13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2786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67">
        <v>16</v>
      </c>
      <c r="B25" s="68" t="s">
        <v>2804</v>
      </c>
      <c r="C25" s="69" t="s">
        <v>2805</v>
      </c>
      <c r="D25" s="63" t="s">
        <v>456</v>
      </c>
      <c r="E25" s="64">
        <v>435</v>
      </c>
      <c r="F25" s="65"/>
      <c r="G25" s="66">
        <f t="shared" si="7"/>
        <v>0</v>
      </c>
      <c r="H25" s="65"/>
      <c r="I25" s="66">
        <f t="shared" si="8"/>
        <v>0</v>
      </c>
      <c r="J25" s="65"/>
      <c r="K25" s="66">
        <f t="shared" si="9"/>
        <v>0</v>
      </c>
      <c r="L25" s="66">
        <v>21</v>
      </c>
      <c r="M25" s="66">
        <f t="shared" si="10"/>
        <v>0</v>
      </c>
      <c r="N25" s="66">
        <v>0</v>
      </c>
      <c r="O25" s="66">
        <f t="shared" si="11"/>
        <v>0</v>
      </c>
      <c r="P25" s="66">
        <v>0</v>
      </c>
      <c r="Q25" s="66">
        <f t="shared" si="12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13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2786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17</v>
      </c>
      <c r="B26" s="68" t="s">
        <v>2806</v>
      </c>
      <c r="C26" s="69" t="s">
        <v>2807</v>
      </c>
      <c r="D26" s="63" t="s">
        <v>456</v>
      </c>
      <c r="E26" s="64">
        <v>160</v>
      </c>
      <c r="F26" s="65"/>
      <c r="G26" s="66">
        <f t="shared" si="7"/>
        <v>0</v>
      </c>
      <c r="H26" s="65"/>
      <c r="I26" s="66">
        <f t="shared" si="8"/>
        <v>0</v>
      </c>
      <c r="J26" s="65"/>
      <c r="K26" s="66">
        <f t="shared" si="9"/>
        <v>0</v>
      </c>
      <c r="L26" s="66">
        <v>21</v>
      </c>
      <c r="M26" s="66">
        <f t="shared" si="10"/>
        <v>0</v>
      </c>
      <c r="N26" s="66">
        <v>0</v>
      </c>
      <c r="O26" s="66">
        <f t="shared" si="11"/>
        <v>0</v>
      </c>
      <c r="P26" s="66">
        <v>0</v>
      </c>
      <c r="Q26" s="66">
        <f t="shared" si="12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13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2786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18</v>
      </c>
      <c r="B27" s="68" t="s">
        <v>2808</v>
      </c>
      <c r="C27" s="69" t="s">
        <v>2809</v>
      </c>
      <c r="D27" s="63" t="s">
        <v>456</v>
      </c>
      <c r="E27" s="64">
        <v>110</v>
      </c>
      <c r="F27" s="65"/>
      <c r="G27" s="66">
        <f t="shared" si="7"/>
        <v>0</v>
      </c>
      <c r="H27" s="65"/>
      <c r="I27" s="66">
        <f t="shared" si="8"/>
        <v>0</v>
      </c>
      <c r="J27" s="65"/>
      <c r="K27" s="66">
        <f t="shared" si="9"/>
        <v>0</v>
      </c>
      <c r="L27" s="66">
        <v>21</v>
      </c>
      <c r="M27" s="66">
        <f t="shared" si="10"/>
        <v>0</v>
      </c>
      <c r="N27" s="66">
        <v>0</v>
      </c>
      <c r="O27" s="66">
        <f t="shared" si="11"/>
        <v>0</v>
      </c>
      <c r="P27" s="66">
        <v>0</v>
      </c>
      <c r="Q27" s="66">
        <f t="shared" si="12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13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2786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19</v>
      </c>
      <c r="B28" s="68" t="s">
        <v>2810</v>
      </c>
      <c r="C28" s="69" t="s">
        <v>2811</v>
      </c>
      <c r="D28" s="63" t="s">
        <v>456</v>
      </c>
      <c r="E28" s="64">
        <v>245</v>
      </c>
      <c r="F28" s="65"/>
      <c r="G28" s="66">
        <f t="shared" si="7"/>
        <v>0</v>
      </c>
      <c r="H28" s="65"/>
      <c r="I28" s="66">
        <f t="shared" si="8"/>
        <v>0</v>
      </c>
      <c r="J28" s="65"/>
      <c r="K28" s="66">
        <f t="shared" si="9"/>
        <v>0</v>
      </c>
      <c r="L28" s="66">
        <v>21</v>
      </c>
      <c r="M28" s="66">
        <f t="shared" si="10"/>
        <v>0</v>
      </c>
      <c r="N28" s="66">
        <v>0</v>
      </c>
      <c r="O28" s="66">
        <f t="shared" si="11"/>
        <v>0</v>
      </c>
      <c r="P28" s="66">
        <v>0</v>
      </c>
      <c r="Q28" s="66">
        <f t="shared" si="12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13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2786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20</v>
      </c>
      <c r="B29" s="68" t="s">
        <v>2812</v>
      </c>
      <c r="C29" s="69" t="s">
        <v>2813</v>
      </c>
      <c r="D29" s="63" t="s">
        <v>456</v>
      </c>
      <c r="E29" s="64">
        <v>30</v>
      </c>
      <c r="F29" s="65"/>
      <c r="G29" s="66">
        <f t="shared" si="7"/>
        <v>0</v>
      </c>
      <c r="H29" s="65"/>
      <c r="I29" s="66">
        <f t="shared" si="8"/>
        <v>0</v>
      </c>
      <c r="J29" s="65"/>
      <c r="K29" s="66">
        <f t="shared" si="9"/>
        <v>0</v>
      </c>
      <c r="L29" s="66">
        <v>21</v>
      </c>
      <c r="M29" s="66">
        <f t="shared" si="10"/>
        <v>0</v>
      </c>
      <c r="N29" s="66">
        <v>0</v>
      </c>
      <c r="O29" s="66">
        <f t="shared" si="11"/>
        <v>0</v>
      </c>
      <c r="P29" s="66">
        <v>0</v>
      </c>
      <c r="Q29" s="66">
        <f t="shared" si="12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13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2786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21</v>
      </c>
      <c r="B30" s="68" t="s">
        <v>2814</v>
      </c>
      <c r="C30" s="69" t="s">
        <v>2815</v>
      </c>
      <c r="D30" s="63" t="s">
        <v>456</v>
      </c>
      <c r="E30" s="64">
        <v>250</v>
      </c>
      <c r="F30" s="65"/>
      <c r="G30" s="66">
        <f t="shared" si="7"/>
        <v>0</v>
      </c>
      <c r="H30" s="65"/>
      <c r="I30" s="66">
        <f t="shared" si="8"/>
        <v>0</v>
      </c>
      <c r="J30" s="65"/>
      <c r="K30" s="66">
        <f t="shared" si="9"/>
        <v>0</v>
      </c>
      <c r="L30" s="66">
        <v>21</v>
      </c>
      <c r="M30" s="66">
        <f t="shared" si="10"/>
        <v>0</v>
      </c>
      <c r="N30" s="66">
        <v>0</v>
      </c>
      <c r="O30" s="66">
        <f t="shared" si="11"/>
        <v>0</v>
      </c>
      <c r="P30" s="66">
        <v>0</v>
      </c>
      <c r="Q30" s="66">
        <f t="shared" si="12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13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2786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22</v>
      </c>
      <c r="B31" s="68" t="s">
        <v>2816</v>
      </c>
      <c r="C31" s="69" t="s">
        <v>2817</v>
      </c>
      <c r="D31" s="63" t="s">
        <v>456</v>
      </c>
      <c r="E31" s="64">
        <v>1230</v>
      </c>
      <c r="F31" s="65"/>
      <c r="G31" s="66">
        <f t="shared" si="7"/>
        <v>0</v>
      </c>
      <c r="H31" s="65"/>
      <c r="I31" s="66">
        <f t="shared" si="8"/>
        <v>0</v>
      </c>
      <c r="J31" s="65"/>
      <c r="K31" s="66">
        <f t="shared" si="9"/>
        <v>0</v>
      </c>
      <c r="L31" s="66">
        <v>21</v>
      </c>
      <c r="M31" s="66">
        <f t="shared" si="10"/>
        <v>0</v>
      </c>
      <c r="N31" s="66">
        <v>0</v>
      </c>
      <c r="O31" s="66">
        <f t="shared" si="11"/>
        <v>0</v>
      </c>
      <c r="P31" s="66">
        <v>0</v>
      </c>
      <c r="Q31" s="66">
        <f t="shared" si="12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13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2786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67">
        <v>23</v>
      </c>
      <c r="B32" s="68" t="s">
        <v>2818</v>
      </c>
      <c r="C32" s="69" t="s">
        <v>2819</v>
      </c>
      <c r="D32" s="63" t="s">
        <v>425</v>
      </c>
      <c r="E32" s="64">
        <v>30</v>
      </c>
      <c r="F32" s="65"/>
      <c r="G32" s="66">
        <f t="shared" si="7"/>
        <v>0</v>
      </c>
      <c r="H32" s="65"/>
      <c r="I32" s="66">
        <f t="shared" si="8"/>
        <v>0</v>
      </c>
      <c r="J32" s="65"/>
      <c r="K32" s="66">
        <f t="shared" si="9"/>
        <v>0</v>
      </c>
      <c r="L32" s="66">
        <v>21</v>
      </c>
      <c r="M32" s="66">
        <f t="shared" si="10"/>
        <v>0</v>
      </c>
      <c r="N32" s="66">
        <v>0</v>
      </c>
      <c r="O32" s="66">
        <f t="shared" si="11"/>
        <v>0</v>
      </c>
      <c r="P32" s="66">
        <v>0</v>
      </c>
      <c r="Q32" s="66">
        <f t="shared" si="12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13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2786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24</v>
      </c>
      <c r="B33" s="68" t="s">
        <v>2820</v>
      </c>
      <c r="C33" s="69" t="s">
        <v>2821</v>
      </c>
      <c r="D33" s="63" t="s">
        <v>1334</v>
      </c>
      <c r="E33" s="64">
        <v>48</v>
      </c>
      <c r="F33" s="65"/>
      <c r="G33" s="66">
        <f t="shared" si="7"/>
        <v>0</v>
      </c>
      <c r="H33" s="65"/>
      <c r="I33" s="66">
        <f t="shared" si="8"/>
        <v>0</v>
      </c>
      <c r="J33" s="65"/>
      <c r="K33" s="66">
        <f t="shared" si="9"/>
        <v>0</v>
      </c>
      <c r="L33" s="66">
        <v>21</v>
      </c>
      <c r="M33" s="66">
        <f t="shared" si="10"/>
        <v>0</v>
      </c>
      <c r="N33" s="66">
        <v>0</v>
      </c>
      <c r="O33" s="66">
        <f t="shared" si="11"/>
        <v>0</v>
      </c>
      <c r="P33" s="66">
        <v>0</v>
      </c>
      <c r="Q33" s="66">
        <f t="shared" si="12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13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1697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72">
        <v>25</v>
      </c>
      <c r="B34" s="73" t="s">
        <v>2822</v>
      </c>
      <c r="C34" s="74" t="s">
        <v>2823</v>
      </c>
      <c r="D34" s="27" t="s">
        <v>2315</v>
      </c>
      <c r="E34" s="28">
        <v>692</v>
      </c>
      <c r="F34" s="29"/>
      <c r="G34" s="30">
        <f t="shared" si="7"/>
        <v>0</v>
      </c>
      <c r="H34" s="29"/>
      <c r="I34" s="30">
        <f t="shared" si="8"/>
        <v>0</v>
      </c>
      <c r="J34" s="29"/>
      <c r="K34" s="30">
        <f t="shared" si="9"/>
        <v>0</v>
      </c>
      <c r="L34" s="30">
        <v>21</v>
      </c>
      <c r="M34" s="30">
        <f t="shared" si="10"/>
        <v>0</v>
      </c>
      <c r="N34" s="30">
        <v>0</v>
      </c>
      <c r="O34" s="30">
        <f t="shared" si="11"/>
        <v>0</v>
      </c>
      <c r="P34" s="30">
        <v>0</v>
      </c>
      <c r="Q34" s="30">
        <f t="shared" si="12"/>
        <v>0</v>
      </c>
      <c r="R34" s="30"/>
      <c r="S34" s="30" t="s">
        <v>587</v>
      </c>
      <c r="T34" s="49" t="s">
        <v>330</v>
      </c>
      <c r="U34" s="35">
        <v>0</v>
      </c>
      <c r="V34" s="35">
        <f t="shared" si="13"/>
        <v>0</v>
      </c>
      <c r="W34" s="35"/>
      <c r="X34" s="49"/>
      <c r="Y34" s="52"/>
      <c r="Z34" s="52"/>
      <c r="AA34" s="52"/>
      <c r="AB34" s="52"/>
      <c r="AC34" s="52"/>
      <c r="AD34" s="52"/>
      <c r="AE34" s="52"/>
      <c r="AF34" s="52"/>
      <c r="AG34" s="52" t="s">
        <v>2786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31">
        <v>26</v>
      </c>
      <c r="B35" s="32" t="s">
        <v>2824</v>
      </c>
      <c r="C35" s="80" t="s">
        <v>2825</v>
      </c>
      <c r="D35" s="81" t="s">
        <v>25</v>
      </c>
      <c r="E35" s="82"/>
      <c r="F35" s="83"/>
      <c r="G35" s="35">
        <f t="shared" si="7"/>
        <v>0</v>
      </c>
      <c r="H35" s="83"/>
      <c r="I35" s="35">
        <f t="shared" si="8"/>
        <v>0</v>
      </c>
      <c r="J35" s="83"/>
      <c r="K35" s="35">
        <f t="shared" si="9"/>
        <v>0</v>
      </c>
      <c r="L35" s="35">
        <v>21</v>
      </c>
      <c r="M35" s="35">
        <f t="shared" si="10"/>
        <v>0</v>
      </c>
      <c r="N35" s="35">
        <v>0</v>
      </c>
      <c r="O35" s="35">
        <f t="shared" si="11"/>
        <v>0</v>
      </c>
      <c r="P35" s="35">
        <v>0</v>
      </c>
      <c r="Q35" s="35">
        <f t="shared" si="12"/>
        <v>0</v>
      </c>
      <c r="R35" s="35" t="s">
        <v>2793</v>
      </c>
      <c r="S35" s="35" t="s">
        <v>329</v>
      </c>
      <c r="T35" s="35" t="s">
        <v>330</v>
      </c>
      <c r="U35" s="35">
        <v>0</v>
      </c>
      <c r="V35" s="35">
        <f t="shared" si="13"/>
        <v>0</v>
      </c>
      <c r="W35" s="35"/>
      <c r="X35" s="35"/>
      <c r="Y35" s="52"/>
      <c r="Z35" s="52"/>
      <c r="AA35" s="52"/>
      <c r="AB35" s="52"/>
      <c r="AC35" s="52"/>
      <c r="AD35" s="52"/>
      <c r="AE35" s="52"/>
      <c r="AF35" s="52"/>
      <c r="AG35" s="52" t="s">
        <v>922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x14ac:dyDescent="0.2">
      <c r="A36" s="18" t="s">
        <v>324</v>
      </c>
      <c r="B36" s="19" t="s">
        <v>157</v>
      </c>
      <c r="C36" s="20" t="s">
        <v>158</v>
      </c>
      <c r="D36" s="21"/>
      <c r="E36" s="22"/>
      <c r="F36" s="23"/>
      <c r="G36" s="23">
        <f>SUMIF(AG37:AG62,"&lt;&gt;NOR",G37:G62)</f>
        <v>0</v>
      </c>
      <c r="H36" s="23"/>
      <c r="I36" s="23">
        <f>SUM(I37:I62)</f>
        <v>0</v>
      </c>
      <c r="J36" s="23"/>
      <c r="K36" s="23">
        <f>SUM(K37:K62)</f>
        <v>0</v>
      </c>
      <c r="L36" s="23"/>
      <c r="M36" s="23">
        <f>SUM(M37:M62)</f>
        <v>0</v>
      </c>
      <c r="N36" s="23"/>
      <c r="O36" s="23">
        <f>SUM(O37:O62)</f>
        <v>0</v>
      </c>
      <c r="P36" s="23"/>
      <c r="Q36" s="23">
        <f>SUM(Q37:Q62)</f>
        <v>0</v>
      </c>
      <c r="R36" s="23"/>
      <c r="S36" s="23"/>
      <c r="T36" s="46"/>
      <c r="U36" s="47"/>
      <c r="V36" s="47">
        <f>SUM(V37:V62)</f>
        <v>0</v>
      </c>
      <c r="W36" s="47"/>
      <c r="X36" s="46"/>
      <c r="AG36" t="s">
        <v>325</v>
      </c>
    </row>
    <row r="37" spans="1:60" outlineLevel="1" x14ac:dyDescent="0.2">
      <c r="A37" s="67">
        <v>27</v>
      </c>
      <c r="B37" s="68" t="s">
        <v>2826</v>
      </c>
      <c r="C37" s="69" t="s">
        <v>2827</v>
      </c>
      <c r="D37" s="63" t="s">
        <v>425</v>
      </c>
      <c r="E37" s="64">
        <v>47</v>
      </c>
      <c r="F37" s="65"/>
      <c r="G37" s="66">
        <f t="shared" ref="G37:G62" si="14">ROUND(E37*F37,2)</f>
        <v>0</v>
      </c>
      <c r="H37" s="65"/>
      <c r="I37" s="66">
        <f t="shared" ref="I37:I62" si="15">ROUND(E37*H37,2)</f>
        <v>0</v>
      </c>
      <c r="J37" s="65"/>
      <c r="K37" s="66">
        <f t="shared" ref="K37:K62" si="16">ROUND(E37*J37,2)</f>
        <v>0</v>
      </c>
      <c r="L37" s="66">
        <v>21</v>
      </c>
      <c r="M37" s="66">
        <f t="shared" ref="M37:M62" si="17">G37*(1+L37/100)</f>
        <v>0</v>
      </c>
      <c r="N37" s="66">
        <v>0</v>
      </c>
      <c r="O37" s="66">
        <f t="shared" ref="O37:O62" si="18">ROUND(E37*N37,2)</f>
        <v>0</v>
      </c>
      <c r="P37" s="66">
        <v>0</v>
      </c>
      <c r="Q37" s="66">
        <f t="shared" ref="Q37:Q62" si="19">ROUND(E37*P37,2)</f>
        <v>0</v>
      </c>
      <c r="R37" s="66"/>
      <c r="S37" s="66" t="s">
        <v>587</v>
      </c>
      <c r="T37" s="70" t="s">
        <v>330</v>
      </c>
      <c r="U37" s="35">
        <v>0</v>
      </c>
      <c r="V37" s="35">
        <f t="shared" ref="V37:V62" si="20">ROUND(E37*U37,2)</f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2786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67">
        <v>28</v>
      </c>
      <c r="B38" s="68" t="s">
        <v>2828</v>
      </c>
      <c r="C38" s="69" t="s">
        <v>2829</v>
      </c>
      <c r="D38" s="63" t="s">
        <v>425</v>
      </c>
      <c r="E38" s="64">
        <v>52</v>
      </c>
      <c r="F38" s="65"/>
      <c r="G38" s="66">
        <f t="shared" si="14"/>
        <v>0</v>
      </c>
      <c r="H38" s="65"/>
      <c r="I38" s="66">
        <f t="shared" si="15"/>
        <v>0</v>
      </c>
      <c r="J38" s="65"/>
      <c r="K38" s="66">
        <f t="shared" si="16"/>
        <v>0</v>
      </c>
      <c r="L38" s="66">
        <v>21</v>
      </c>
      <c r="M38" s="66">
        <f t="shared" si="17"/>
        <v>0</v>
      </c>
      <c r="N38" s="66">
        <v>0</v>
      </c>
      <c r="O38" s="66">
        <f t="shared" si="18"/>
        <v>0</v>
      </c>
      <c r="P38" s="66">
        <v>0</v>
      </c>
      <c r="Q38" s="66">
        <f t="shared" si="19"/>
        <v>0</v>
      </c>
      <c r="R38" s="66"/>
      <c r="S38" s="66" t="s">
        <v>587</v>
      </c>
      <c r="T38" s="70" t="s">
        <v>330</v>
      </c>
      <c r="U38" s="35">
        <v>0</v>
      </c>
      <c r="V38" s="35">
        <f t="shared" si="20"/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2786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67">
        <v>29</v>
      </c>
      <c r="B39" s="68" t="s">
        <v>2830</v>
      </c>
      <c r="C39" s="69" t="s">
        <v>2831</v>
      </c>
      <c r="D39" s="63" t="s">
        <v>425</v>
      </c>
      <c r="E39" s="64">
        <v>12</v>
      </c>
      <c r="F39" s="65"/>
      <c r="G39" s="66">
        <f t="shared" si="14"/>
        <v>0</v>
      </c>
      <c r="H39" s="65"/>
      <c r="I39" s="66">
        <f t="shared" si="15"/>
        <v>0</v>
      </c>
      <c r="J39" s="65"/>
      <c r="K39" s="66">
        <f t="shared" si="16"/>
        <v>0</v>
      </c>
      <c r="L39" s="66">
        <v>21</v>
      </c>
      <c r="M39" s="66">
        <f t="shared" si="17"/>
        <v>0</v>
      </c>
      <c r="N39" s="66">
        <v>0</v>
      </c>
      <c r="O39" s="66">
        <f t="shared" si="18"/>
        <v>0</v>
      </c>
      <c r="P39" s="66">
        <v>0</v>
      </c>
      <c r="Q39" s="66">
        <f t="shared" si="19"/>
        <v>0</v>
      </c>
      <c r="R39" s="66"/>
      <c r="S39" s="66" t="s">
        <v>587</v>
      </c>
      <c r="T39" s="70" t="s">
        <v>330</v>
      </c>
      <c r="U39" s="35">
        <v>0</v>
      </c>
      <c r="V39" s="35">
        <f t="shared" si="20"/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1697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67">
        <v>30</v>
      </c>
      <c r="B40" s="68" t="s">
        <v>2832</v>
      </c>
      <c r="C40" s="69" t="s">
        <v>2833</v>
      </c>
      <c r="D40" s="63" t="s">
        <v>425</v>
      </c>
      <c r="E40" s="64">
        <v>12</v>
      </c>
      <c r="F40" s="65"/>
      <c r="G40" s="66">
        <f t="shared" si="14"/>
        <v>0</v>
      </c>
      <c r="H40" s="65"/>
      <c r="I40" s="66">
        <f t="shared" si="15"/>
        <v>0</v>
      </c>
      <c r="J40" s="65"/>
      <c r="K40" s="66">
        <f t="shared" si="16"/>
        <v>0</v>
      </c>
      <c r="L40" s="66">
        <v>21</v>
      </c>
      <c r="M40" s="66">
        <f t="shared" si="17"/>
        <v>0</v>
      </c>
      <c r="N40" s="66">
        <v>0</v>
      </c>
      <c r="O40" s="66">
        <f t="shared" si="18"/>
        <v>0</v>
      </c>
      <c r="P40" s="66">
        <v>0</v>
      </c>
      <c r="Q40" s="66">
        <f t="shared" si="19"/>
        <v>0</v>
      </c>
      <c r="R40" s="66"/>
      <c r="S40" s="66" t="s">
        <v>587</v>
      </c>
      <c r="T40" s="70" t="s">
        <v>330</v>
      </c>
      <c r="U40" s="35">
        <v>0</v>
      </c>
      <c r="V40" s="35">
        <f t="shared" si="20"/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1697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ht="22.5" outlineLevel="1" x14ac:dyDescent="0.2">
      <c r="A41" s="67">
        <v>31</v>
      </c>
      <c r="B41" s="68" t="s">
        <v>2834</v>
      </c>
      <c r="C41" s="69" t="s">
        <v>2835</v>
      </c>
      <c r="D41" s="63" t="s">
        <v>425</v>
      </c>
      <c r="E41" s="64">
        <v>47</v>
      </c>
      <c r="F41" s="65"/>
      <c r="G41" s="66">
        <f t="shared" si="14"/>
        <v>0</v>
      </c>
      <c r="H41" s="65"/>
      <c r="I41" s="66">
        <f t="shared" si="15"/>
        <v>0</v>
      </c>
      <c r="J41" s="65"/>
      <c r="K41" s="66">
        <f t="shared" si="16"/>
        <v>0</v>
      </c>
      <c r="L41" s="66">
        <v>21</v>
      </c>
      <c r="M41" s="66">
        <f t="shared" si="17"/>
        <v>0</v>
      </c>
      <c r="N41" s="66">
        <v>0</v>
      </c>
      <c r="O41" s="66">
        <f t="shared" si="18"/>
        <v>0</v>
      </c>
      <c r="P41" s="66">
        <v>0</v>
      </c>
      <c r="Q41" s="66">
        <f t="shared" si="19"/>
        <v>0</v>
      </c>
      <c r="R41" s="66"/>
      <c r="S41" s="66" t="s">
        <v>587</v>
      </c>
      <c r="T41" s="70" t="s">
        <v>330</v>
      </c>
      <c r="U41" s="35">
        <v>0</v>
      </c>
      <c r="V41" s="35">
        <f t="shared" si="20"/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1697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67">
        <v>32</v>
      </c>
      <c r="B42" s="68" t="s">
        <v>2836</v>
      </c>
      <c r="C42" s="69" t="s">
        <v>2837</v>
      </c>
      <c r="D42" s="63" t="s">
        <v>425</v>
      </c>
      <c r="E42" s="64">
        <v>47</v>
      </c>
      <c r="F42" s="65"/>
      <c r="G42" s="66">
        <f t="shared" si="14"/>
        <v>0</v>
      </c>
      <c r="H42" s="65"/>
      <c r="I42" s="66">
        <f t="shared" si="15"/>
        <v>0</v>
      </c>
      <c r="J42" s="65"/>
      <c r="K42" s="66">
        <f t="shared" si="16"/>
        <v>0</v>
      </c>
      <c r="L42" s="66">
        <v>21</v>
      </c>
      <c r="M42" s="66">
        <f t="shared" si="17"/>
        <v>0</v>
      </c>
      <c r="N42" s="66">
        <v>0</v>
      </c>
      <c r="O42" s="66">
        <f t="shared" si="18"/>
        <v>0</v>
      </c>
      <c r="P42" s="66">
        <v>0</v>
      </c>
      <c r="Q42" s="66">
        <f t="shared" si="19"/>
        <v>0</v>
      </c>
      <c r="R42" s="66"/>
      <c r="S42" s="66" t="s">
        <v>587</v>
      </c>
      <c r="T42" s="70" t="s">
        <v>330</v>
      </c>
      <c r="U42" s="35">
        <v>0</v>
      </c>
      <c r="V42" s="35">
        <f t="shared" si="20"/>
        <v>0</v>
      </c>
      <c r="W42" s="35"/>
      <c r="X42" s="70"/>
      <c r="Y42" s="52"/>
      <c r="Z42" s="52"/>
      <c r="AA42" s="52"/>
      <c r="AB42" s="52"/>
      <c r="AC42" s="52"/>
      <c r="AD42" s="52"/>
      <c r="AE42" s="52"/>
      <c r="AF42" s="52"/>
      <c r="AG42" s="52" t="s">
        <v>1697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67">
        <v>33</v>
      </c>
      <c r="B43" s="68" t="s">
        <v>2838</v>
      </c>
      <c r="C43" s="69" t="s">
        <v>2839</v>
      </c>
      <c r="D43" s="63" t="s">
        <v>425</v>
      </c>
      <c r="E43" s="64">
        <v>47</v>
      </c>
      <c r="F43" s="65"/>
      <c r="G43" s="66">
        <f t="shared" si="14"/>
        <v>0</v>
      </c>
      <c r="H43" s="65"/>
      <c r="I43" s="66">
        <f t="shared" si="15"/>
        <v>0</v>
      </c>
      <c r="J43" s="65"/>
      <c r="K43" s="66">
        <f t="shared" si="16"/>
        <v>0</v>
      </c>
      <c r="L43" s="66">
        <v>21</v>
      </c>
      <c r="M43" s="66">
        <f t="shared" si="17"/>
        <v>0</v>
      </c>
      <c r="N43" s="66">
        <v>0</v>
      </c>
      <c r="O43" s="66">
        <f t="shared" si="18"/>
        <v>0</v>
      </c>
      <c r="P43" s="66">
        <v>0</v>
      </c>
      <c r="Q43" s="66">
        <f t="shared" si="19"/>
        <v>0</v>
      </c>
      <c r="R43" s="66"/>
      <c r="S43" s="66" t="s">
        <v>587</v>
      </c>
      <c r="T43" s="70" t="s">
        <v>330</v>
      </c>
      <c r="U43" s="35">
        <v>0</v>
      </c>
      <c r="V43" s="35">
        <f t="shared" si="20"/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1697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67">
        <v>34</v>
      </c>
      <c r="B44" s="68" t="s">
        <v>2840</v>
      </c>
      <c r="C44" s="69" t="s">
        <v>2841</v>
      </c>
      <c r="D44" s="63" t="s">
        <v>425</v>
      </c>
      <c r="E44" s="64">
        <v>12</v>
      </c>
      <c r="F44" s="65"/>
      <c r="G44" s="66">
        <f t="shared" si="14"/>
        <v>0</v>
      </c>
      <c r="H44" s="65"/>
      <c r="I44" s="66">
        <f t="shared" si="15"/>
        <v>0</v>
      </c>
      <c r="J44" s="65"/>
      <c r="K44" s="66">
        <f t="shared" si="16"/>
        <v>0</v>
      </c>
      <c r="L44" s="66">
        <v>21</v>
      </c>
      <c r="M44" s="66">
        <f t="shared" si="17"/>
        <v>0</v>
      </c>
      <c r="N44" s="66">
        <v>0</v>
      </c>
      <c r="O44" s="66">
        <f t="shared" si="18"/>
        <v>0</v>
      </c>
      <c r="P44" s="66">
        <v>0</v>
      </c>
      <c r="Q44" s="66">
        <f t="shared" si="19"/>
        <v>0</v>
      </c>
      <c r="R44" s="66"/>
      <c r="S44" s="66" t="s">
        <v>587</v>
      </c>
      <c r="T44" s="70" t="s">
        <v>330</v>
      </c>
      <c r="U44" s="35">
        <v>0</v>
      </c>
      <c r="V44" s="35">
        <f t="shared" si="20"/>
        <v>0</v>
      </c>
      <c r="W44" s="35"/>
      <c r="X44" s="70"/>
      <c r="Y44" s="52"/>
      <c r="Z44" s="52"/>
      <c r="AA44" s="52"/>
      <c r="AB44" s="52"/>
      <c r="AC44" s="52"/>
      <c r="AD44" s="52"/>
      <c r="AE44" s="52"/>
      <c r="AF44" s="52"/>
      <c r="AG44" s="52" t="s">
        <v>1697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7">
        <v>35</v>
      </c>
      <c r="B45" s="68" t="s">
        <v>2842</v>
      </c>
      <c r="C45" s="69" t="s">
        <v>2843</v>
      </c>
      <c r="D45" s="63" t="s">
        <v>425</v>
      </c>
      <c r="E45" s="64">
        <v>2</v>
      </c>
      <c r="F45" s="65"/>
      <c r="G45" s="66">
        <f t="shared" si="14"/>
        <v>0</v>
      </c>
      <c r="H45" s="65"/>
      <c r="I45" s="66">
        <f t="shared" si="15"/>
        <v>0</v>
      </c>
      <c r="J45" s="65"/>
      <c r="K45" s="66">
        <f t="shared" si="16"/>
        <v>0</v>
      </c>
      <c r="L45" s="66">
        <v>21</v>
      </c>
      <c r="M45" s="66">
        <f t="shared" si="17"/>
        <v>0</v>
      </c>
      <c r="N45" s="66">
        <v>0</v>
      </c>
      <c r="O45" s="66">
        <f t="shared" si="18"/>
        <v>0</v>
      </c>
      <c r="P45" s="66">
        <v>0</v>
      </c>
      <c r="Q45" s="66">
        <f t="shared" si="19"/>
        <v>0</v>
      </c>
      <c r="R45" s="66"/>
      <c r="S45" s="66" t="s">
        <v>587</v>
      </c>
      <c r="T45" s="70" t="s">
        <v>330</v>
      </c>
      <c r="U45" s="35">
        <v>0</v>
      </c>
      <c r="V45" s="35">
        <f t="shared" si="20"/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2786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7">
        <v>36</v>
      </c>
      <c r="B46" s="68" t="s">
        <v>2844</v>
      </c>
      <c r="C46" s="69" t="s">
        <v>2845</v>
      </c>
      <c r="D46" s="63" t="s">
        <v>425</v>
      </c>
      <c r="E46" s="64">
        <v>1</v>
      </c>
      <c r="F46" s="65"/>
      <c r="G46" s="66">
        <f t="shared" si="14"/>
        <v>0</v>
      </c>
      <c r="H46" s="65"/>
      <c r="I46" s="66">
        <f t="shared" si="15"/>
        <v>0</v>
      </c>
      <c r="J46" s="65"/>
      <c r="K46" s="66">
        <f t="shared" si="16"/>
        <v>0</v>
      </c>
      <c r="L46" s="66">
        <v>21</v>
      </c>
      <c r="M46" s="66">
        <f t="shared" si="17"/>
        <v>0</v>
      </c>
      <c r="N46" s="66">
        <v>0</v>
      </c>
      <c r="O46" s="66">
        <f t="shared" si="18"/>
        <v>0</v>
      </c>
      <c r="P46" s="66">
        <v>0</v>
      </c>
      <c r="Q46" s="66">
        <f t="shared" si="19"/>
        <v>0</v>
      </c>
      <c r="R46" s="66"/>
      <c r="S46" s="66" t="s">
        <v>587</v>
      </c>
      <c r="T46" s="70" t="s">
        <v>330</v>
      </c>
      <c r="U46" s="35">
        <v>0</v>
      </c>
      <c r="V46" s="35">
        <f t="shared" si="20"/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2786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67">
        <v>37</v>
      </c>
      <c r="B47" s="68" t="s">
        <v>2846</v>
      </c>
      <c r="C47" s="69" t="s">
        <v>2847</v>
      </c>
      <c r="D47" s="63" t="s">
        <v>425</v>
      </c>
      <c r="E47" s="64">
        <v>5</v>
      </c>
      <c r="F47" s="65"/>
      <c r="G47" s="66">
        <f t="shared" si="14"/>
        <v>0</v>
      </c>
      <c r="H47" s="65"/>
      <c r="I47" s="66">
        <f t="shared" si="15"/>
        <v>0</v>
      </c>
      <c r="J47" s="65"/>
      <c r="K47" s="66">
        <f t="shared" si="16"/>
        <v>0</v>
      </c>
      <c r="L47" s="66">
        <v>21</v>
      </c>
      <c r="M47" s="66">
        <f t="shared" si="17"/>
        <v>0</v>
      </c>
      <c r="N47" s="66">
        <v>0</v>
      </c>
      <c r="O47" s="66">
        <f t="shared" si="18"/>
        <v>0</v>
      </c>
      <c r="P47" s="66">
        <v>0</v>
      </c>
      <c r="Q47" s="66">
        <f t="shared" si="19"/>
        <v>0</v>
      </c>
      <c r="R47" s="66"/>
      <c r="S47" s="66" t="s">
        <v>587</v>
      </c>
      <c r="T47" s="70" t="s">
        <v>330</v>
      </c>
      <c r="U47" s="35">
        <v>0</v>
      </c>
      <c r="V47" s="35">
        <f t="shared" si="20"/>
        <v>0</v>
      </c>
      <c r="W47" s="35"/>
      <c r="X47" s="70"/>
      <c r="Y47" s="52"/>
      <c r="Z47" s="52"/>
      <c r="AA47" s="52"/>
      <c r="AB47" s="52"/>
      <c r="AC47" s="52"/>
      <c r="AD47" s="52"/>
      <c r="AE47" s="52"/>
      <c r="AF47" s="52"/>
      <c r="AG47" s="52" t="s">
        <v>2786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7">
        <v>38</v>
      </c>
      <c r="B48" s="68" t="s">
        <v>2848</v>
      </c>
      <c r="C48" s="69" t="s">
        <v>2849</v>
      </c>
      <c r="D48" s="63" t="s">
        <v>425</v>
      </c>
      <c r="E48" s="64">
        <v>1</v>
      </c>
      <c r="F48" s="65"/>
      <c r="G48" s="66">
        <f t="shared" si="14"/>
        <v>0</v>
      </c>
      <c r="H48" s="65"/>
      <c r="I48" s="66">
        <f t="shared" si="15"/>
        <v>0</v>
      </c>
      <c r="J48" s="65"/>
      <c r="K48" s="66">
        <f t="shared" si="16"/>
        <v>0</v>
      </c>
      <c r="L48" s="66">
        <v>21</v>
      </c>
      <c r="M48" s="66">
        <f t="shared" si="17"/>
        <v>0</v>
      </c>
      <c r="N48" s="66">
        <v>0</v>
      </c>
      <c r="O48" s="66">
        <f t="shared" si="18"/>
        <v>0</v>
      </c>
      <c r="P48" s="66">
        <v>0</v>
      </c>
      <c r="Q48" s="66">
        <f t="shared" si="19"/>
        <v>0</v>
      </c>
      <c r="R48" s="66"/>
      <c r="S48" s="66" t="s">
        <v>587</v>
      </c>
      <c r="T48" s="70" t="s">
        <v>330</v>
      </c>
      <c r="U48" s="35">
        <v>0</v>
      </c>
      <c r="V48" s="35">
        <f t="shared" si="20"/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2786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39</v>
      </c>
      <c r="B49" s="68" t="s">
        <v>2850</v>
      </c>
      <c r="C49" s="69" t="s">
        <v>2851</v>
      </c>
      <c r="D49" s="63" t="s">
        <v>425</v>
      </c>
      <c r="E49" s="64">
        <v>12</v>
      </c>
      <c r="F49" s="65"/>
      <c r="G49" s="66">
        <f t="shared" si="14"/>
        <v>0</v>
      </c>
      <c r="H49" s="65"/>
      <c r="I49" s="66">
        <f t="shared" si="15"/>
        <v>0</v>
      </c>
      <c r="J49" s="65"/>
      <c r="K49" s="66">
        <f t="shared" si="16"/>
        <v>0</v>
      </c>
      <c r="L49" s="66">
        <v>21</v>
      </c>
      <c r="M49" s="66">
        <f t="shared" si="17"/>
        <v>0</v>
      </c>
      <c r="N49" s="66">
        <v>0</v>
      </c>
      <c r="O49" s="66">
        <f t="shared" si="18"/>
        <v>0</v>
      </c>
      <c r="P49" s="66">
        <v>0</v>
      </c>
      <c r="Q49" s="66">
        <f t="shared" si="19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20"/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1697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67">
        <v>40</v>
      </c>
      <c r="B50" s="68" t="s">
        <v>2852</v>
      </c>
      <c r="C50" s="69" t="s">
        <v>2853</v>
      </c>
      <c r="D50" s="63" t="s">
        <v>425</v>
      </c>
      <c r="E50" s="64">
        <v>6</v>
      </c>
      <c r="F50" s="65"/>
      <c r="G50" s="66">
        <f t="shared" si="14"/>
        <v>0</v>
      </c>
      <c r="H50" s="65"/>
      <c r="I50" s="66">
        <f t="shared" si="15"/>
        <v>0</v>
      </c>
      <c r="J50" s="65"/>
      <c r="K50" s="66">
        <f t="shared" si="16"/>
        <v>0</v>
      </c>
      <c r="L50" s="66">
        <v>21</v>
      </c>
      <c r="M50" s="66">
        <f t="shared" si="17"/>
        <v>0</v>
      </c>
      <c r="N50" s="66">
        <v>0</v>
      </c>
      <c r="O50" s="66">
        <f t="shared" si="18"/>
        <v>0</v>
      </c>
      <c r="P50" s="66">
        <v>0</v>
      </c>
      <c r="Q50" s="66">
        <f t="shared" si="19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20"/>
        <v>0</v>
      </c>
      <c r="W50" s="35"/>
      <c r="X50" s="70"/>
      <c r="Y50" s="52"/>
      <c r="Z50" s="52"/>
      <c r="AA50" s="52"/>
      <c r="AB50" s="52"/>
      <c r="AC50" s="52"/>
      <c r="AD50" s="52"/>
      <c r="AE50" s="52"/>
      <c r="AF50" s="52"/>
      <c r="AG50" s="52" t="s">
        <v>1697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67">
        <v>41</v>
      </c>
      <c r="B51" s="68" t="s">
        <v>2854</v>
      </c>
      <c r="C51" s="69" t="s">
        <v>2855</v>
      </c>
      <c r="D51" s="63" t="s">
        <v>425</v>
      </c>
      <c r="E51" s="64">
        <v>16</v>
      </c>
      <c r="F51" s="65"/>
      <c r="G51" s="66">
        <f t="shared" si="14"/>
        <v>0</v>
      </c>
      <c r="H51" s="65"/>
      <c r="I51" s="66">
        <f t="shared" si="15"/>
        <v>0</v>
      </c>
      <c r="J51" s="65"/>
      <c r="K51" s="66">
        <f t="shared" si="16"/>
        <v>0</v>
      </c>
      <c r="L51" s="66">
        <v>21</v>
      </c>
      <c r="M51" s="66">
        <f t="shared" si="17"/>
        <v>0</v>
      </c>
      <c r="N51" s="66">
        <v>0</v>
      </c>
      <c r="O51" s="66">
        <f t="shared" si="18"/>
        <v>0</v>
      </c>
      <c r="P51" s="66">
        <v>0</v>
      </c>
      <c r="Q51" s="66">
        <f t="shared" si="19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20"/>
        <v>0</v>
      </c>
      <c r="W51" s="35"/>
      <c r="X51" s="70"/>
      <c r="Y51" s="52"/>
      <c r="Z51" s="52"/>
      <c r="AA51" s="52"/>
      <c r="AB51" s="52"/>
      <c r="AC51" s="52"/>
      <c r="AD51" s="52"/>
      <c r="AE51" s="52"/>
      <c r="AF51" s="52"/>
      <c r="AG51" s="52" t="s">
        <v>1697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67">
        <v>42</v>
      </c>
      <c r="B52" s="68" t="s">
        <v>2856</v>
      </c>
      <c r="C52" s="69" t="s">
        <v>2857</v>
      </c>
      <c r="D52" s="63" t="s">
        <v>425</v>
      </c>
      <c r="E52" s="64">
        <v>4</v>
      </c>
      <c r="F52" s="65"/>
      <c r="G52" s="66">
        <f t="shared" si="14"/>
        <v>0</v>
      </c>
      <c r="H52" s="65"/>
      <c r="I52" s="66">
        <f t="shared" si="15"/>
        <v>0</v>
      </c>
      <c r="J52" s="65"/>
      <c r="K52" s="66">
        <f t="shared" si="16"/>
        <v>0</v>
      </c>
      <c r="L52" s="66">
        <v>21</v>
      </c>
      <c r="M52" s="66">
        <f t="shared" si="17"/>
        <v>0</v>
      </c>
      <c r="N52" s="66">
        <v>0</v>
      </c>
      <c r="O52" s="66">
        <f t="shared" si="18"/>
        <v>0</v>
      </c>
      <c r="P52" s="66">
        <v>0</v>
      </c>
      <c r="Q52" s="66">
        <f t="shared" si="19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20"/>
        <v>0</v>
      </c>
      <c r="W52" s="35"/>
      <c r="X52" s="70"/>
      <c r="Y52" s="52"/>
      <c r="Z52" s="52"/>
      <c r="AA52" s="52"/>
      <c r="AB52" s="52"/>
      <c r="AC52" s="52"/>
      <c r="AD52" s="52"/>
      <c r="AE52" s="52"/>
      <c r="AF52" s="52"/>
      <c r="AG52" s="52" t="s">
        <v>1697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67">
        <v>43</v>
      </c>
      <c r="B53" s="68" t="s">
        <v>2858</v>
      </c>
      <c r="C53" s="69" t="s">
        <v>2859</v>
      </c>
      <c r="D53" s="63" t="s">
        <v>425</v>
      </c>
      <c r="E53" s="64">
        <v>2</v>
      </c>
      <c r="F53" s="65"/>
      <c r="G53" s="66">
        <f t="shared" si="14"/>
        <v>0</v>
      </c>
      <c r="H53" s="65"/>
      <c r="I53" s="66">
        <f t="shared" si="15"/>
        <v>0</v>
      </c>
      <c r="J53" s="65"/>
      <c r="K53" s="66">
        <f t="shared" si="16"/>
        <v>0</v>
      </c>
      <c r="L53" s="66">
        <v>21</v>
      </c>
      <c r="M53" s="66">
        <f t="shared" si="17"/>
        <v>0</v>
      </c>
      <c r="N53" s="66">
        <v>0</v>
      </c>
      <c r="O53" s="66">
        <f t="shared" si="18"/>
        <v>0</v>
      </c>
      <c r="P53" s="66">
        <v>0</v>
      </c>
      <c r="Q53" s="66">
        <f t="shared" si="19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20"/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1697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67">
        <v>44</v>
      </c>
      <c r="B54" s="68" t="s">
        <v>2860</v>
      </c>
      <c r="C54" s="69" t="s">
        <v>2861</v>
      </c>
      <c r="D54" s="63" t="s">
        <v>425</v>
      </c>
      <c r="E54" s="64">
        <v>1</v>
      </c>
      <c r="F54" s="65"/>
      <c r="G54" s="66">
        <f t="shared" si="14"/>
        <v>0</v>
      </c>
      <c r="H54" s="65"/>
      <c r="I54" s="66">
        <f t="shared" si="15"/>
        <v>0</v>
      </c>
      <c r="J54" s="65"/>
      <c r="K54" s="66">
        <f t="shared" si="16"/>
        <v>0</v>
      </c>
      <c r="L54" s="66">
        <v>21</v>
      </c>
      <c r="M54" s="66">
        <f t="shared" si="17"/>
        <v>0</v>
      </c>
      <c r="N54" s="66">
        <v>0</v>
      </c>
      <c r="O54" s="66">
        <f t="shared" si="18"/>
        <v>0</v>
      </c>
      <c r="P54" s="66">
        <v>0</v>
      </c>
      <c r="Q54" s="66">
        <f t="shared" si="19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20"/>
        <v>0</v>
      </c>
      <c r="W54" s="35"/>
      <c r="X54" s="70"/>
      <c r="Y54" s="52"/>
      <c r="Z54" s="52"/>
      <c r="AA54" s="52"/>
      <c r="AB54" s="52"/>
      <c r="AC54" s="52"/>
      <c r="AD54" s="52"/>
      <c r="AE54" s="52"/>
      <c r="AF54" s="52"/>
      <c r="AG54" s="52" t="s">
        <v>1697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67">
        <v>45</v>
      </c>
      <c r="B55" s="68" t="s">
        <v>2862</v>
      </c>
      <c r="C55" s="69" t="s">
        <v>2863</v>
      </c>
      <c r="D55" s="63" t="s">
        <v>425</v>
      </c>
      <c r="E55" s="64">
        <v>2</v>
      </c>
      <c r="F55" s="65"/>
      <c r="G55" s="66">
        <f t="shared" si="14"/>
        <v>0</v>
      </c>
      <c r="H55" s="65"/>
      <c r="I55" s="66">
        <f t="shared" si="15"/>
        <v>0</v>
      </c>
      <c r="J55" s="65"/>
      <c r="K55" s="66">
        <f t="shared" si="16"/>
        <v>0</v>
      </c>
      <c r="L55" s="66">
        <v>21</v>
      </c>
      <c r="M55" s="66">
        <f t="shared" si="17"/>
        <v>0</v>
      </c>
      <c r="N55" s="66">
        <v>0</v>
      </c>
      <c r="O55" s="66">
        <f t="shared" si="18"/>
        <v>0</v>
      </c>
      <c r="P55" s="66">
        <v>0</v>
      </c>
      <c r="Q55" s="66">
        <f t="shared" si="19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20"/>
        <v>0</v>
      </c>
      <c r="W55" s="35"/>
      <c r="X55" s="70"/>
      <c r="Y55" s="52"/>
      <c r="Z55" s="52"/>
      <c r="AA55" s="52"/>
      <c r="AB55" s="52"/>
      <c r="AC55" s="52"/>
      <c r="AD55" s="52"/>
      <c r="AE55" s="52"/>
      <c r="AF55" s="52"/>
      <c r="AG55" s="52" t="s">
        <v>1697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67">
        <v>46</v>
      </c>
      <c r="B56" s="68" t="s">
        <v>2864</v>
      </c>
      <c r="C56" s="69" t="s">
        <v>2865</v>
      </c>
      <c r="D56" s="63" t="s">
        <v>425</v>
      </c>
      <c r="E56" s="64">
        <v>1</v>
      </c>
      <c r="F56" s="65"/>
      <c r="G56" s="66">
        <f t="shared" si="14"/>
        <v>0</v>
      </c>
      <c r="H56" s="65"/>
      <c r="I56" s="66">
        <f t="shared" si="15"/>
        <v>0</v>
      </c>
      <c r="J56" s="65"/>
      <c r="K56" s="66">
        <f t="shared" si="16"/>
        <v>0</v>
      </c>
      <c r="L56" s="66">
        <v>21</v>
      </c>
      <c r="M56" s="66">
        <f t="shared" si="17"/>
        <v>0</v>
      </c>
      <c r="N56" s="66">
        <v>0</v>
      </c>
      <c r="O56" s="66">
        <f t="shared" si="18"/>
        <v>0</v>
      </c>
      <c r="P56" s="66">
        <v>0</v>
      </c>
      <c r="Q56" s="66">
        <f t="shared" si="19"/>
        <v>0</v>
      </c>
      <c r="R56" s="66"/>
      <c r="S56" s="66" t="s">
        <v>587</v>
      </c>
      <c r="T56" s="70" t="s">
        <v>330</v>
      </c>
      <c r="U56" s="35">
        <v>0</v>
      </c>
      <c r="V56" s="35">
        <f t="shared" si="20"/>
        <v>0</v>
      </c>
      <c r="W56" s="35"/>
      <c r="X56" s="70"/>
      <c r="Y56" s="52"/>
      <c r="Z56" s="52"/>
      <c r="AA56" s="52"/>
      <c r="AB56" s="52"/>
      <c r="AC56" s="52"/>
      <c r="AD56" s="52"/>
      <c r="AE56" s="52"/>
      <c r="AF56" s="52"/>
      <c r="AG56" s="52" t="s">
        <v>1697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67">
        <v>47</v>
      </c>
      <c r="B57" s="68" t="s">
        <v>2866</v>
      </c>
      <c r="C57" s="69" t="s">
        <v>2867</v>
      </c>
      <c r="D57" s="63" t="s">
        <v>425</v>
      </c>
      <c r="E57" s="64">
        <v>1</v>
      </c>
      <c r="F57" s="65"/>
      <c r="G57" s="66">
        <f t="shared" si="14"/>
        <v>0</v>
      </c>
      <c r="H57" s="65"/>
      <c r="I57" s="66">
        <f t="shared" si="15"/>
        <v>0</v>
      </c>
      <c r="J57" s="65"/>
      <c r="K57" s="66">
        <f t="shared" si="16"/>
        <v>0</v>
      </c>
      <c r="L57" s="66">
        <v>21</v>
      </c>
      <c r="M57" s="66">
        <f t="shared" si="17"/>
        <v>0</v>
      </c>
      <c r="N57" s="66">
        <v>0</v>
      </c>
      <c r="O57" s="66">
        <f t="shared" si="18"/>
        <v>0</v>
      </c>
      <c r="P57" s="66">
        <v>0</v>
      </c>
      <c r="Q57" s="66">
        <f t="shared" si="19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20"/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1697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67">
        <v>48</v>
      </c>
      <c r="B58" s="68" t="s">
        <v>2868</v>
      </c>
      <c r="C58" s="69" t="s">
        <v>2869</v>
      </c>
      <c r="D58" s="63" t="s">
        <v>425</v>
      </c>
      <c r="E58" s="64">
        <v>10</v>
      </c>
      <c r="F58" s="65"/>
      <c r="G58" s="66">
        <f t="shared" si="14"/>
        <v>0</v>
      </c>
      <c r="H58" s="65"/>
      <c r="I58" s="66">
        <f t="shared" si="15"/>
        <v>0</v>
      </c>
      <c r="J58" s="65"/>
      <c r="K58" s="66">
        <f t="shared" si="16"/>
        <v>0</v>
      </c>
      <c r="L58" s="66">
        <v>21</v>
      </c>
      <c r="M58" s="66">
        <f t="shared" si="17"/>
        <v>0</v>
      </c>
      <c r="N58" s="66">
        <v>0</v>
      </c>
      <c r="O58" s="66">
        <f t="shared" si="18"/>
        <v>0</v>
      </c>
      <c r="P58" s="66">
        <v>0</v>
      </c>
      <c r="Q58" s="66">
        <f t="shared" si="19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20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1697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7">
        <v>49</v>
      </c>
      <c r="B59" s="68" t="s">
        <v>2870</v>
      </c>
      <c r="C59" s="69" t="s">
        <v>2871</v>
      </c>
      <c r="D59" s="63" t="s">
        <v>425</v>
      </c>
      <c r="E59" s="64">
        <v>6</v>
      </c>
      <c r="F59" s="65"/>
      <c r="G59" s="66">
        <f t="shared" si="14"/>
        <v>0</v>
      </c>
      <c r="H59" s="65"/>
      <c r="I59" s="66">
        <f t="shared" si="15"/>
        <v>0</v>
      </c>
      <c r="J59" s="65"/>
      <c r="K59" s="66">
        <f t="shared" si="16"/>
        <v>0</v>
      </c>
      <c r="L59" s="66">
        <v>21</v>
      </c>
      <c r="M59" s="66">
        <f t="shared" si="17"/>
        <v>0</v>
      </c>
      <c r="N59" s="66">
        <v>0</v>
      </c>
      <c r="O59" s="66">
        <f t="shared" si="18"/>
        <v>0</v>
      </c>
      <c r="P59" s="66">
        <v>0</v>
      </c>
      <c r="Q59" s="66">
        <f t="shared" si="19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20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1697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67">
        <v>50</v>
      </c>
      <c r="B60" s="68" t="s">
        <v>2872</v>
      </c>
      <c r="C60" s="69" t="s">
        <v>2873</v>
      </c>
      <c r="D60" s="63" t="s">
        <v>425</v>
      </c>
      <c r="E60" s="64">
        <v>10</v>
      </c>
      <c r="F60" s="65"/>
      <c r="G60" s="66">
        <f t="shared" si="14"/>
        <v>0</v>
      </c>
      <c r="H60" s="65"/>
      <c r="I60" s="66">
        <f t="shared" si="15"/>
        <v>0</v>
      </c>
      <c r="J60" s="65"/>
      <c r="K60" s="66">
        <f t="shared" si="16"/>
        <v>0</v>
      </c>
      <c r="L60" s="66">
        <v>21</v>
      </c>
      <c r="M60" s="66">
        <f t="shared" si="17"/>
        <v>0</v>
      </c>
      <c r="N60" s="66">
        <v>0</v>
      </c>
      <c r="O60" s="66">
        <f t="shared" si="18"/>
        <v>0</v>
      </c>
      <c r="P60" s="66">
        <v>0</v>
      </c>
      <c r="Q60" s="66">
        <f t="shared" si="19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20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2786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72">
        <v>51</v>
      </c>
      <c r="B61" s="73" t="s">
        <v>2874</v>
      </c>
      <c r="C61" s="74" t="s">
        <v>2875</v>
      </c>
      <c r="D61" s="27" t="s">
        <v>425</v>
      </c>
      <c r="E61" s="28">
        <v>2</v>
      </c>
      <c r="F61" s="29"/>
      <c r="G61" s="30">
        <f t="shared" si="14"/>
        <v>0</v>
      </c>
      <c r="H61" s="29"/>
      <c r="I61" s="30">
        <f t="shared" si="15"/>
        <v>0</v>
      </c>
      <c r="J61" s="29"/>
      <c r="K61" s="30">
        <f t="shared" si="16"/>
        <v>0</v>
      </c>
      <c r="L61" s="30">
        <v>21</v>
      </c>
      <c r="M61" s="30">
        <f t="shared" si="17"/>
        <v>0</v>
      </c>
      <c r="N61" s="30">
        <v>0</v>
      </c>
      <c r="O61" s="30">
        <f t="shared" si="18"/>
        <v>0</v>
      </c>
      <c r="P61" s="30">
        <v>0</v>
      </c>
      <c r="Q61" s="30">
        <f t="shared" si="19"/>
        <v>0</v>
      </c>
      <c r="R61" s="30"/>
      <c r="S61" s="30" t="s">
        <v>587</v>
      </c>
      <c r="T61" s="49" t="s">
        <v>330</v>
      </c>
      <c r="U61" s="35">
        <v>0</v>
      </c>
      <c r="V61" s="35">
        <f t="shared" si="20"/>
        <v>0</v>
      </c>
      <c r="W61" s="35"/>
      <c r="X61" s="49"/>
      <c r="Y61" s="52"/>
      <c r="Z61" s="52"/>
      <c r="AA61" s="52"/>
      <c r="AB61" s="52"/>
      <c r="AC61" s="52"/>
      <c r="AD61" s="52"/>
      <c r="AE61" s="52"/>
      <c r="AF61" s="52"/>
      <c r="AG61" s="52" t="s">
        <v>2786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31">
        <v>52</v>
      </c>
      <c r="B62" s="32" t="s">
        <v>2876</v>
      </c>
      <c r="C62" s="80" t="s">
        <v>2877</v>
      </c>
      <c r="D62" s="81" t="s">
        <v>25</v>
      </c>
      <c r="E62" s="82"/>
      <c r="F62" s="83"/>
      <c r="G62" s="35">
        <f t="shared" si="14"/>
        <v>0</v>
      </c>
      <c r="H62" s="83"/>
      <c r="I62" s="35">
        <f t="shared" si="15"/>
        <v>0</v>
      </c>
      <c r="J62" s="83"/>
      <c r="K62" s="35">
        <f t="shared" si="16"/>
        <v>0</v>
      </c>
      <c r="L62" s="35">
        <v>21</v>
      </c>
      <c r="M62" s="35">
        <f t="shared" si="17"/>
        <v>0</v>
      </c>
      <c r="N62" s="35">
        <v>0</v>
      </c>
      <c r="O62" s="35">
        <f t="shared" si="18"/>
        <v>0</v>
      </c>
      <c r="P62" s="35">
        <v>0</v>
      </c>
      <c r="Q62" s="35">
        <f t="shared" si="19"/>
        <v>0</v>
      </c>
      <c r="R62" s="35" t="s">
        <v>2793</v>
      </c>
      <c r="S62" s="35" t="s">
        <v>329</v>
      </c>
      <c r="T62" s="35" t="s">
        <v>330</v>
      </c>
      <c r="U62" s="35">
        <v>0</v>
      </c>
      <c r="V62" s="35">
        <f t="shared" si="20"/>
        <v>0</v>
      </c>
      <c r="W62" s="35"/>
      <c r="X62" s="35"/>
      <c r="Y62" s="52"/>
      <c r="Z62" s="52"/>
      <c r="AA62" s="52"/>
      <c r="AB62" s="52"/>
      <c r="AC62" s="52"/>
      <c r="AD62" s="52"/>
      <c r="AE62" s="52"/>
      <c r="AF62" s="52"/>
      <c r="AG62" s="52" t="s">
        <v>922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x14ac:dyDescent="0.2">
      <c r="A63" s="18" t="s">
        <v>324</v>
      </c>
      <c r="B63" s="19" t="s">
        <v>159</v>
      </c>
      <c r="C63" s="20" t="s">
        <v>160</v>
      </c>
      <c r="D63" s="21"/>
      <c r="E63" s="22"/>
      <c r="F63" s="23"/>
      <c r="G63" s="23">
        <f>SUMIF(AG64:AG82,"&lt;&gt;NOR",G64:G82)</f>
        <v>0</v>
      </c>
      <c r="H63" s="23"/>
      <c r="I63" s="23">
        <f>SUM(I64:I82)</f>
        <v>0</v>
      </c>
      <c r="J63" s="23"/>
      <c r="K63" s="23">
        <f>SUM(K64:K82)</f>
        <v>0</v>
      </c>
      <c r="L63" s="23"/>
      <c r="M63" s="23">
        <f>SUM(M64:M82)</f>
        <v>0</v>
      </c>
      <c r="N63" s="23"/>
      <c r="O63" s="23">
        <f>SUM(O64:O82)</f>
        <v>0</v>
      </c>
      <c r="P63" s="23"/>
      <c r="Q63" s="23">
        <f>SUM(Q64:Q82)</f>
        <v>0</v>
      </c>
      <c r="R63" s="23"/>
      <c r="S63" s="23"/>
      <c r="T63" s="46"/>
      <c r="U63" s="47"/>
      <c r="V63" s="47">
        <f>SUM(V64:V82)</f>
        <v>0</v>
      </c>
      <c r="W63" s="47"/>
      <c r="X63" s="46"/>
      <c r="AG63" t="s">
        <v>325</v>
      </c>
    </row>
    <row r="64" spans="1:60" ht="22.5" outlineLevel="1" x14ac:dyDescent="0.2">
      <c r="A64" s="60">
        <v>53</v>
      </c>
      <c r="B64" s="61" t="s">
        <v>2878</v>
      </c>
      <c r="C64" s="62" t="s">
        <v>2879</v>
      </c>
      <c r="D64" s="63" t="s">
        <v>425</v>
      </c>
      <c r="E64" s="64">
        <v>2</v>
      </c>
      <c r="F64" s="65"/>
      <c r="G64" s="66">
        <f t="shared" ref="G64:G80" si="21">ROUND(E64*F64,2)</f>
        <v>0</v>
      </c>
      <c r="H64" s="65"/>
      <c r="I64" s="66">
        <f t="shared" ref="I64:I80" si="22">ROUND(E64*H64,2)</f>
        <v>0</v>
      </c>
      <c r="J64" s="65"/>
      <c r="K64" s="66">
        <f t="shared" ref="K64:K80" si="23">ROUND(E64*J64,2)</f>
        <v>0</v>
      </c>
      <c r="L64" s="66">
        <v>21</v>
      </c>
      <c r="M64" s="66">
        <f t="shared" ref="M64:M80" si="24">G64*(1+L64/100)</f>
        <v>0</v>
      </c>
      <c r="N64" s="66">
        <v>0</v>
      </c>
      <c r="O64" s="66">
        <f t="shared" ref="O64:O80" si="25">ROUND(E64*N64,2)</f>
        <v>0</v>
      </c>
      <c r="P64" s="66">
        <v>0</v>
      </c>
      <c r="Q64" s="66">
        <f t="shared" ref="Q64:Q80" si="26">ROUND(E64*P64,2)</f>
        <v>0</v>
      </c>
      <c r="R64" s="66"/>
      <c r="S64" s="66" t="s">
        <v>587</v>
      </c>
      <c r="T64" s="70" t="s">
        <v>330</v>
      </c>
      <c r="U64" s="35">
        <v>0</v>
      </c>
      <c r="V64" s="35">
        <f t="shared" ref="V64:V80" si="27">ROUND(E64*U64,2)</f>
        <v>0</v>
      </c>
      <c r="W64" s="35"/>
      <c r="X64" s="79"/>
      <c r="Y64" s="52"/>
      <c r="Z64" s="52"/>
      <c r="AA64" s="52"/>
      <c r="AB64" s="52"/>
      <c r="AC64" s="52"/>
      <c r="AD64" s="52"/>
      <c r="AE64" s="52"/>
      <c r="AF64" s="52"/>
      <c r="AG64" s="52" t="s">
        <v>1697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ht="22.5" outlineLevel="1" x14ac:dyDescent="0.2">
      <c r="A65" s="60">
        <v>54</v>
      </c>
      <c r="B65" s="61" t="s">
        <v>2880</v>
      </c>
      <c r="C65" s="62" t="s">
        <v>2881</v>
      </c>
      <c r="D65" s="63" t="s">
        <v>425</v>
      </c>
      <c r="E65" s="64">
        <v>1</v>
      </c>
      <c r="F65" s="65"/>
      <c r="G65" s="66">
        <f t="shared" si="21"/>
        <v>0</v>
      </c>
      <c r="H65" s="65"/>
      <c r="I65" s="66">
        <f t="shared" si="22"/>
        <v>0</v>
      </c>
      <c r="J65" s="65"/>
      <c r="K65" s="66">
        <f t="shared" si="23"/>
        <v>0</v>
      </c>
      <c r="L65" s="66">
        <v>21</v>
      </c>
      <c r="M65" s="66">
        <f t="shared" si="24"/>
        <v>0</v>
      </c>
      <c r="N65" s="66">
        <v>0</v>
      </c>
      <c r="O65" s="66">
        <f t="shared" si="25"/>
        <v>0</v>
      </c>
      <c r="P65" s="66">
        <v>0</v>
      </c>
      <c r="Q65" s="66">
        <f t="shared" si="26"/>
        <v>0</v>
      </c>
      <c r="R65" s="66"/>
      <c r="S65" s="66" t="s">
        <v>587</v>
      </c>
      <c r="T65" s="70" t="s">
        <v>330</v>
      </c>
      <c r="U65" s="35">
        <v>0</v>
      </c>
      <c r="V65" s="35">
        <f t="shared" si="27"/>
        <v>0</v>
      </c>
      <c r="W65" s="35"/>
      <c r="X65" s="79"/>
      <c r="Y65" s="52"/>
      <c r="Z65" s="52"/>
      <c r="AA65" s="52"/>
      <c r="AB65" s="52"/>
      <c r="AC65" s="52"/>
      <c r="AD65" s="52"/>
      <c r="AE65" s="52"/>
      <c r="AF65" s="52"/>
      <c r="AG65" s="52" t="s">
        <v>1697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ht="22.5" outlineLevel="1" x14ac:dyDescent="0.2">
      <c r="A66" s="60">
        <v>55</v>
      </c>
      <c r="B66" s="61" t="s">
        <v>2882</v>
      </c>
      <c r="C66" s="62" t="s">
        <v>2883</v>
      </c>
      <c r="D66" s="63" t="s">
        <v>425</v>
      </c>
      <c r="E66" s="64">
        <v>7</v>
      </c>
      <c r="F66" s="65"/>
      <c r="G66" s="66">
        <f t="shared" si="21"/>
        <v>0</v>
      </c>
      <c r="H66" s="65"/>
      <c r="I66" s="66">
        <f t="shared" si="22"/>
        <v>0</v>
      </c>
      <c r="J66" s="65"/>
      <c r="K66" s="66">
        <f t="shared" si="23"/>
        <v>0</v>
      </c>
      <c r="L66" s="66">
        <v>21</v>
      </c>
      <c r="M66" s="66">
        <f t="shared" si="24"/>
        <v>0</v>
      </c>
      <c r="N66" s="66">
        <v>0</v>
      </c>
      <c r="O66" s="66">
        <f t="shared" si="25"/>
        <v>0</v>
      </c>
      <c r="P66" s="66">
        <v>0</v>
      </c>
      <c r="Q66" s="66">
        <f t="shared" si="26"/>
        <v>0</v>
      </c>
      <c r="R66" s="66"/>
      <c r="S66" s="66" t="s">
        <v>587</v>
      </c>
      <c r="T66" s="70" t="s">
        <v>330</v>
      </c>
      <c r="U66" s="35">
        <v>0</v>
      </c>
      <c r="V66" s="35">
        <f t="shared" si="27"/>
        <v>0</v>
      </c>
      <c r="W66" s="35"/>
      <c r="X66" s="79"/>
      <c r="Y66" s="52"/>
      <c r="Z66" s="52"/>
      <c r="AA66" s="52"/>
      <c r="AB66" s="52"/>
      <c r="AC66" s="52"/>
      <c r="AD66" s="52"/>
      <c r="AE66" s="52"/>
      <c r="AF66" s="52"/>
      <c r="AG66" s="52" t="s">
        <v>1697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ht="22.5" outlineLevel="1" x14ac:dyDescent="0.2">
      <c r="A67" s="60">
        <v>56</v>
      </c>
      <c r="B67" s="61" t="s">
        <v>2884</v>
      </c>
      <c r="C67" s="62" t="s">
        <v>2885</v>
      </c>
      <c r="D67" s="63" t="s">
        <v>425</v>
      </c>
      <c r="E67" s="64">
        <v>1</v>
      </c>
      <c r="F67" s="65"/>
      <c r="G67" s="66">
        <f t="shared" si="21"/>
        <v>0</v>
      </c>
      <c r="H67" s="65"/>
      <c r="I67" s="66">
        <f t="shared" si="22"/>
        <v>0</v>
      </c>
      <c r="J67" s="65"/>
      <c r="K67" s="66">
        <f t="shared" si="23"/>
        <v>0</v>
      </c>
      <c r="L67" s="66">
        <v>21</v>
      </c>
      <c r="M67" s="66">
        <f t="shared" si="24"/>
        <v>0</v>
      </c>
      <c r="N67" s="66">
        <v>0</v>
      </c>
      <c r="O67" s="66">
        <f t="shared" si="25"/>
        <v>0</v>
      </c>
      <c r="P67" s="66">
        <v>0</v>
      </c>
      <c r="Q67" s="66">
        <f t="shared" si="26"/>
        <v>0</v>
      </c>
      <c r="R67" s="66"/>
      <c r="S67" s="66" t="s">
        <v>587</v>
      </c>
      <c r="T67" s="70" t="s">
        <v>330</v>
      </c>
      <c r="U67" s="35">
        <v>0</v>
      </c>
      <c r="V67" s="35">
        <f t="shared" si="27"/>
        <v>0</v>
      </c>
      <c r="W67" s="35"/>
      <c r="X67" s="79"/>
      <c r="Y67" s="52"/>
      <c r="Z67" s="52"/>
      <c r="AA67" s="52"/>
      <c r="AB67" s="52"/>
      <c r="AC67" s="52"/>
      <c r="AD67" s="52"/>
      <c r="AE67" s="52"/>
      <c r="AF67" s="52"/>
      <c r="AG67" s="52" t="s">
        <v>1697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ht="22.5" outlineLevel="1" x14ac:dyDescent="0.2">
      <c r="A68" s="60">
        <v>57</v>
      </c>
      <c r="B68" s="61" t="s">
        <v>2886</v>
      </c>
      <c r="C68" s="62" t="s">
        <v>2887</v>
      </c>
      <c r="D68" s="63" t="s">
        <v>425</v>
      </c>
      <c r="E68" s="64">
        <v>7</v>
      </c>
      <c r="F68" s="65"/>
      <c r="G68" s="66">
        <f t="shared" si="21"/>
        <v>0</v>
      </c>
      <c r="H68" s="65"/>
      <c r="I68" s="66">
        <f t="shared" si="22"/>
        <v>0</v>
      </c>
      <c r="J68" s="65"/>
      <c r="K68" s="66">
        <f t="shared" si="23"/>
        <v>0</v>
      </c>
      <c r="L68" s="66">
        <v>21</v>
      </c>
      <c r="M68" s="66">
        <f t="shared" si="24"/>
        <v>0</v>
      </c>
      <c r="N68" s="66">
        <v>0</v>
      </c>
      <c r="O68" s="66">
        <f t="shared" si="25"/>
        <v>0</v>
      </c>
      <c r="P68" s="66">
        <v>0</v>
      </c>
      <c r="Q68" s="66">
        <f t="shared" si="26"/>
        <v>0</v>
      </c>
      <c r="R68" s="66"/>
      <c r="S68" s="66" t="s">
        <v>587</v>
      </c>
      <c r="T68" s="70" t="s">
        <v>330</v>
      </c>
      <c r="U68" s="35">
        <v>0</v>
      </c>
      <c r="V68" s="35">
        <f t="shared" si="27"/>
        <v>0</v>
      </c>
      <c r="W68" s="35"/>
      <c r="X68" s="79"/>
      <c r="Y68" s="52"/>
      <c r="Z68" s="52"/>
      <c r="AA68" s="52"/>
      <c r="AB68" s="52"/>
      <c r="AC68" s="52"/>
      <c r="AD68" s="52"/>
      <c r="AE68" s="52"/>
      <c r="AF68" s="52"/>
      <c r="AG68" s="52" t="s">
        <v>1697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ht="22.5" outlineLevel="1" x14ac:dyDescent="0.2">
      <c r="A69" s="60">
        <v>58</v>
      </c>
      <c r="B69" s="61" t="s">
        <v>2888</v>
      </c>
      <c r="C69" s="62" t="s">
        <v>2889</v>
      </c>
      <c r="D69" s="63" t="s">
        <v>425</v>
      </c>
      <c r="E69" s="64">
        <v>2</v>
      </c>
      <c r="F69" s="65"/>
      <c r="G69" s="66">
        <f t="shared" si="21"/>
        <v>0</v>
      </c>
      <c r="H69" s="65"/>
      <c r="I69" s="66">
        <f t="shared" si="22"/>
        <v>0</v>
      </c>
      <c r="J69" s="65"/>
      <c r="K69" s="66">
        <f t="shared" si="23"/>
        <v>0</v>
      </c>
      <c r="L69" s="66">
        <v>21</v>
      </c>
      <c r="M69" s="66">
        <f t="shared" si="24"/>
        <v>0</v>
      </c>
      <c r="N69" s="66">
        <v>0</v>
      </c>
      <c r="O69" s="66">
        <f t="shared" si="25"/>
        <v>0</v>
      </c>
      <c r="P69" s="66">
        <v>0</v>
      </c>
      <c r="Q69" s="66">
        <f t="shared" si="26"/>
        <v>0</v>
      </c>
      <c r="R69" s="66"/>
      <c r="S69" s="66" t="s">
        <v>587</v>
      </c>
      <c r="T69" s="70" t="s">
        <v>330</v>
      </c>
      <c r="U69" s="35">
        <v>0</v>
      </c>
      <c r="V69" s="35">
        <f t="shared" si="27"/>
        <v>0</v>
      </c>
      <c r="W69" s="35"/>
      <c r="X69" s="79"/>
      <c r="Y69" s="52"/>
      <c r="Z69" s="52"/>
      <c r="AA69" s="52"/>
      <c r="AB69" s="52"/>
      <c r="AC69" s="52"/>
      <c r="AD69" s="52"/>
      <c r="AE69" s="52"/>
      <c r="AF69" s="52"/>
      <c r="AG69" s="52" t="s">
        <v>1697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ht="22.5" outlineLevel="1" x14ac:dyDescent="0.2">
      <c r="A70" s="60">
        <v>59</v>
      </c>
      <c r="B70" s="61" t="s">
        <v>2890</v>
      </c>
      <c r="C70" s="62" t="s">
        <v>2891</v>
      </c>
      <c r="D70" s="63" t="s">
        <v>425</v>
      </c>
      <c r="E70" s="64">
        <v>3</v>
      </c>
      <c r="F70" s="65"/>
      <c r="G70" s="66">
        <f t="shared" si="21"/>
        <v>0</v>
      </c>
      <c r="H70" s="65"/>
      <c r="I70" s="66">
        <f t="shared" si="22"/>
        <v>0</v>
      </c>
      <c r="J70" s="65"/>
      <c r="K70" s="66">
        <f t="shared" si="23"/>
        <v>0</v>
      </c>
      <c r="L70" s="66">
        <v>21</v>
      </c>
      <c r="M70" s="66">
        <f t="shared" si="24"/>
        <v>0</v>
      </c>
      <c r="N70" s="66">
        <v>0</v>
      </c>
      <c r="O70" s="66">
        <f t="shared" si="25"/>
        <v>0</v>
      </c>
      <c r="P70" s="66">
        <v>0</v>
      </c>
      <c r="Q70" s="66">
        <f t="shared" si="26"/>
        <v>0</v>
      </c>
      <c r="R70" s="66"/>
      <c r="S70" s="66" t="s">
        <v>587</v>
      </c>
      <c r="T70" s="70" t="s">
        <v>330</v>
      </c>
      <c r="U70" s="35">
        <v>0</v>
      </c>
      <c r="V70" s="35">
        <f t="shared" si="27"/>
        <v>0</v>
      </c>
      <c r="W70" s="35"/>
      <c r="X70" s="79"/>
      <c r="Y70" s="52"/>
      <c r="Z70" s="52"/>
      <c r="AA70" s="52"/>
      <c r="AB70" s="52"/>
      <c r="AC70" s="52"/>
      <c r="AD70" s="52"/>
      <c r="AE70" s="52"/>
      <c r="AF70" s="52"/>
      <c r="AG70" s="52" t="s">
        <v>1697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ht="22.5" outlineLevel="1" x14ac:dyDescent="0.2">
      <c r="A71" s="60">
        <v>60</v>
      </c>
      <c r="B71" s="61" t="s">
        <v>2892</v>
      </c>
      <c r="C71" s="62" t="s">
        <v>2893</v>
      </c>
      <c r="D71" s="63" t="s">
        <v>425</v>
      </c>
      <c r="E71" s="64">
        <v>6</v>
      </c>
      <c r="F71" s="65"/>
      <c r="G71" s="66">
        <f t="shared" si="21"/>
        <v>0</v>
      </c>
      <c r="H71" s="65"/>
      <c r="I71" s="66">
        <f t="shared" si="22"/>
        <v>0</v>
      </c>
      <c r="J71" s="65"/>
      <c r="K71" s="66">
        <f t="shared" si="23"/>
        <v>0</v>
      </c>
      <c r="L71" s="66">
        <v>21</v>
      </c>
      <c r="M71" s="66">
        <f t="shared" si="24"/>
        <v>0</v>
      </c>
      <c r="N71" s="66">
        <v>0</v>
      </c>
      <c r="O71" s="66">
        <f t="shared" si="25"/>
        <v>0</v>
      </c>
      <c r="P71" s="66">
        <v>0</v>
      </c>
      <c r="Q71" s="66">
        <f t="shared" si="26"/>
        <v>0</v>
      </c>
      <c r="R71" s="66"/>
      <c r="S71" s="66" t="s">
        <v>587</v>
      </c>
      <c r="T71" s="70" t="s">
        <v>330</v>
      </c>
      <c r="U71" s="35">
        <v>0</v>
      </c>
      <c r="V71" s="35">
        <f t="shared" si="27"/>
        <v>0</v>
      </c>
      <c r="W71" s="35"/>
      <c r="X71" s="79"/>
      <c r="Y71" s="52"/>
      <c r="Z71" s="52"/>
      <c r="AA71" s="52"/>
      <c r="AB71" s="52"/>
      <c r="AC71" s="52"/>
      <c r="AD71" s="52"/>
      <c r="AE71" s="52"/>
      <c r="AF71" s="52"/>
      <c r="AG71" s="52" t="s">
        <v>1697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ht="22.5" outlineLevel="1" x14ac:dyDescent="0.2">
      <c r="A72" s="60">
        <v>61</v>
      </c>
      <c r="B72" s="61" t="s">
        <v>2894</v>
      </c>
      <c r="C72" s="62" t="s">
        <v>2895</v>
      </c>
      <c r="D72" s="63" t="s">
        <v>425</v>
      </c>
      <c r="E72" s="64">
        <v>2</v>
      </c>
      <c r="F72" s="65"/>
      <c r="G72" s="66">
        <f t="shared" si="21"/>
        <v>0</v>
      </c>
      <c r="H72" s="65"/>
      <c r="I72" s="66">
        <f t="shared" si="22"/>
        <v>0</v>
      </c>
      <c r="J72" s="65"/>
      <c r="K72" s="66">
        <f t="shared" si="23"/>
        <v>0</v>
      </c>
      <c r="L72" s="66">
        <v>21</v>
      </c>
      <c r="M72" s="66">
        <f t="shared" si="24"/>
        <v>0</v>
      </c>
      <c r="N72" s="66">
        <v>0</v>
      </c>
      <c r="O72" s="66">
        <f t="shared" si="25"/>
        <v>0</v>
      </c>
      <c r="P72" s="66">
        <v>0</v>
      </c>
      <c r="Q72" s="66">
        <f t="shared" si="26"/>
        <v>0</v>
      </c>
      <c r="R72" s="66"/>
      <c r="S72" s="66" t="s">
        <v>587</v>
      </c>
      <c r="T72" s="70" t="s">
        <v>330</v>
      </c>
      <c r="U72" s="35">
        <v>0</v>
      </c>
      <c r="V72" s="35">
        <f t="shared" si="27"/>
        <v>0</v>
      </c>
      <c r="W72" s="35"/>
      <c r="X72" s="79"/>
      <c r="Y72" s="52"/>
      <c r="Z72" s="52"/>
      <c r="AA72" s="52"/>
      <c r="AB72" s="52"/>
      <c r="AC72" s="52"/>
      <c r="AD72" s="52"/>
      <c r="AE72" s="52"/>
      <c r="AF72" s="52"/>
      <c r="AG72" s="52" t="s">
        <v>1697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ht="22.5" outlineLevel="1" x14ac:dyDescent="0.2">
      <c r="A73" s="60">
        <v>62</v>
      </c>
      <c r="B73" s="61" t="s">
        <v>2896</v>
      </c>
      <c r="C73" s="62" t="s">
        <v>2897</v>
      </c>
      <c r="D73" s="63" t="s">
        <v>425</v>
      </c>
      <c r="E73" s="64">
        <v>8</v>
      </c>
      <c r="F73" s="65"/>
      <c r="G73" s="66">
        <f t="shared" si="21"/>
        <v>0</v>
      </c>
      <c r="H73" s="65"/>
      <c r="I73" s="66">
        <f t="shared" si="22"/>
        <v>0</v>
      </c>
      <c r="J73" s="65"/>
      <c r="K73" s="66">
        <f t="shared" si="23"/>
        <v>0</v>
      </c>
      <c r="L73" s="66">
        <v>21</v>
      </c>
      <c r="M73" s="66">
        <f t="shared" si="24"/>
        <v>0</v>
      </c>
      <c r="N73" s="66">
        <v>0</v>
      </c>
      <c r="O73" s="66">
        <f t="shared" si="25"/>
        <v>0</v>
      </c>
      <c r="P73" s="66">
        <v>0</v>
      </c>
      <c r="Q73" s="66">
        <f t="shared" si="26"/>
        <v>0</v>
      </c>
      <c r="R73" s="66"/>
      <c r="S73" s="66" t="s">
        <v>587</v>
      </c>
      <c r="T73" s="70" t="s">
        <v>330</v>
      </c>
      <c r="U73" s="35">
        <v>0</v>
      </c>
      <c r="V73" s="35">
        <f t="shared" si="27"/>
        <v>0</v>
      </c>
      <c r="W73" s="35"/>
      <c r="X73" s="79"/>
      <c r="Y73" s="52"/>
      <c r="Z73" s="52"/>
      <c r="AA73" s="52"/>
      <c r="AB73" s="52"/>
      <c r="AC73" s="52"/>
      <c r="AD73" s="52"/>
      <c r="AE73" s="52"/>
      <c r="AF73" s="52"/>
      <c r="AG73" s="52" t="s">
        <v>1697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ht="22.5" outlineLevel="1" x14ac:dyDescent="0.2">
      <c r="A74" s="60">
        <v>63</v>
      </c>
      <c r="B74" s="61" t="s">
        <v>2898</v>
      </c>
      <c r="C74" s="62" t="s">
        <v>2899</v>
      </c>
      <c r="D74" s="63" t="s">
        <v>425</v>
      </c>
      <c r="E74" s="64">
        <v>1</v>
      </c>
      <c r="F74" s="65"/>
      <c r="G74" s="66">
        <f t="shared" si="21"/>
        <v>0</v>
      </c>
      <c r="H74" s="65"/>
      <c r="I74" s="66">
        <f t="shared" si="22"/>
        <v>0</v>
      </c>
      <c r="J74" s="65"/>
      <c r="K74" s="66">
        <f t="shared" si="23"/>
        <v>0</v>
      </c>
      <c r="L74" s="66">
        <v>21</v>
      </c>
      <c r="M74" s="66">
        <f t="shared" si="24"/>
        <v>0</v>
      </c>
      <c r="N74" s="66">
        <v>0</v>
      </c>
      <c r="O74" s="66">
        <f t="shared" si="25"/>
        <v>0</v>
      </c>
      <c r="P74" s="66">
        <v>0</v>
      </c>
      <c r="Q74" s="66">
        <f t="shared" si="26"/>
        <v>0</v>
      </c>
      <c r="R74" s="66"/>
      <c r="S74" s="66" t="s">
        <v>587</v>
      </c>
      <c r="T74" s="70" t="s">
        <v>330</v>
      </c>
      <c r="U74" s="35">
        <v>0</v>
      </c>
      <c r="V74" s="35">
        <f t="shared" si="27"/>
        <v>0</v>
      </c>
      <c r="W74" s="35"/>
      <c r="X74" s="79"/>
      <c r="Y74" s="52"/>
      <c r="Z74" s="52"/>
      <c r="AA74" s="52"/>
      <c r="AB74" s="52"/>
      <c r="AC74" s="52"/>
      <c r="AD74" s="52"/>
      <c r="AE74" s="52"/>
      <c r="AF74" s="52"/>
      <c r="AG74" s="52" t="s">
        <v>1697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ht="22.5" outlineLevel="1" x14ac:dyDescent="0.2">
      <c r="A75" s="60">
        <v>64</v>
      </c>
      <c r="B75" s="61" t="s">
        <v>2900</v>
      </c>
      <c r="C75" s="62" t="s">
        <v>2901</v>
      </c>
      <c r="D75" s="63" t="s">
        <v>425</v>
      </c>
      <c r="E75" s="64">
        <v>1</v>
      </c>
      <c r="F75" s="65"/>
      <c r="G75" s="66">
        <f t="shared" si="21"/>
        <v>0</v>
      </c>
      <c r="H75" s="65"/>
      <c r="I75" s="66">
        <f t="shared" si="22"/>
        <v>0</v>
      </c>
      <c r="J75" s="65"/>
      <c r="K75" s="66">
        <f t="shared" si="23"/>
        <v>0</v>
      </c>
      <c r="L75" s="66">
        <v>21</v>
      </c>
      <c r="M75" s="66">
        <f t="shared" si="24"/>
        <v>0</v>
      </c>
      <c r="N75" s="66">
        <v>0</v>
      </c>
      <c r="O75" s="66">
        <f t="shared" si="25"/>
        <v>0</v>
      </c>
      <c r="P75" s="66">
        <v>0</v>
      </c>
      <c r="Q75" s="66">
        <f t="shared" si="26"/>
        <v>0</v>
      </c>
      <c r="R75" s="66"/>
      <c r="S75" s="66" t="s">
        <v>587</v>
      </c>
      <c r="T75" s="70" t="s">
        <v>330</v>
      </c>
      <c r="U75" s="35">
        <v>0</v>
      </c>
      <c r="V75" s="35">
        <f t="shared" si="27"/>
        <v>0</v>
      </c>
      <c r="W75" s="35"/>
      <c r="X75" s="79"/>
      <c r="Y75" s="52"/>
      <c r="Z75" s="52"/>
      <c r="AA75" s="52"/>
      <c r="AB75" s="52"/>
      <c r="AC75" s="52"/>
      <c r="AD75" s="52"/>
      <c r="AE75" s="52"/>
      <c r="AF75" s="52"/>
      <c r="AG75" s="52" t="s">
        <v>1697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ht="22.5" outlineLevel="1" x14ac:dyDescent="0.2">
      <c r="A76" s="60">
        <v>65</v>
      </c>
      <c r="B76" s="61" t="s">
        <v>2902</v>
      </c>
      <c r="C76" s="62" t="s">
        <v>2903</v>
      </c>
      <c r="D76" s="63" t="s">
        <v>425</v>
      </c>
      <c r="E76" s="64">
        <v>1</v>
      </c>
      <c r="F76" s="65"/>
      <c r="G76" s="66">
        <f t="shared" si="21"/>
        <v>0</v>
      </c>
      <c r="H76" s="65"/>
      <c r="I76" s="66">
        <f t="shared" si="22"/>
        <v>0</v>
      </c>
      <c r="J76" s="65"/>
      <c r="K76" s="66">
        <f t="shared" si="23"/>
        <v>0</v>
      </c>
      <c r="L76" s="66">
        <v>21</v>
      </c>
      <c r="M76" s="66">
        <f t="shared" si="24"/>
        <v>0</v>
      </c>
      <c r="N76" s="66">
        <v>0</v>
      </c>
      <c r="O76" s="66">
        <f t="shared" si="25"/>
        <v>0</v>
      </c>
      <c r="P76" s="66">
        <v>0</v>
      </c>
      <c r="Q76" s="66">
        <f t="shared" si="26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27"/>
        <v>0</v>
      </c>
      <c r="W76" s="35"/>
      <c r="X76" s="79"/>
      <c r="Y76" s="52"/>
      <c r="Z76" s="52"/>
      <c r="AA76" s="52"/>
      <c r="AB76" s="52"/>
      <c r="AC76" s="52"/>
      <c r="AD76" s="52"/>
      <c r="AE76" s="52"/>
      <c r="AF76" s="52"/>
      <c r="AG76" s="52" t="s">
        <v>1697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ht="22.5" outlineLevel="1" x14ac:dyDescent="0.2">
      <c r="A77" s="60">
        <v>66</v>
      </c>
      <c r="B77" s="61" t="s">
        <v>2904</v>
      </c>
      <c r="C77" s="62" t="s">
        <v>2905</v>
      </c>
      <c r="D77" s="63" t="s">
        <v>425</v>
      </c>
      <c r="E77" s="64">
        <v>1</v>
      </c>
      <c r="F77" s="65"/>
      <c r="G77" s="66">
        <f t="shared" si="21"/>
        <v>0</v>
      </c>
      <c r="H77" s="65"/>
      <c r="I77" s="66">
        <f t="shared" si="22"/>
        <v>0</v>
      </c>
      <c r="J77" s="65"/>
      <c r="K77" s="66">
        <f t="shared" si="23"/>
        <v>0</v>
      </c>
      <c r="L77" s="66">
        <v>21</v>
      </c>
      <c r="M77" s="66">
        <f t="shared" si="24"/>
        <v>0</v>
      </c>
      <c r="N77" s="66">
        <v>0</v>
      </c>
      <c r="O77" s="66">
        <f t="shared" si="25"/>
        <v>0</v>
      </c>
      <c r="P77" s="66">
        <v>0</v>
      </c>
      <c r="Q77" s="66">
        <f t="shared" si="26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27"/>
        <v>0</v>
      </c>
      <c r="W77" s="35"/>
      <c r="X77" s="79"/>
      <c r="Y77" s="52"/>
      <c r="Z77" s="52"/>
      <c r="AA77" s="52"/>
      <c r="AB77" s="52"/>
      <c r="AC77" s="52"/>
      <c r="AD77" s="52"/>
      <c r="AE77" s="52"/>
      <c r="AF77" s="52"/>
      <c r="AG77" s="52" t="s">
        <v>1697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0">
        <v>67</v>
      </c>
      <c r="B78" s="61" t="s">
        <v>2906</v>
      </c>
      <c r="C78" s="62" t="s">
        <v>2907</v>
      </c>
      <c r="D78" s="63" t="s">
        <v>425</v>
      </c>
      <c r="E78" s="64">
        <v>4</v>
      </c>
      <c r="F78" s="65"/>
      <c r="G78" s="66">
        <f t="shared" si="21"/>
        <v>0</v>
      </c>
      <c r="H78" s="65"/>
      <c r="I78" s="66">
        <f t="shared" si="22"/>
        <v>0</v>
      </c>
      <c r="J78" s="65"/>
      <c r="K78" s="66">
        <f t="shared" si="23"/>
        <v>0</v>
      </c>
      <c r="L78" s="66">
        <v>21</v>
      </c>
      <c r="M78" s="66">
        <f t="shared" si="24"/>
        <v>0</v>
      </c>
      <c r="N78" s="66">
        <v>0</v>
      </c>
      <c r="O78" s="66">
        <f t="shared" si="25"/>
        <v>0</v>
      </c>
      <c r="P78" s="66">
        <v>0</v>
      </c>
      <c r="Q78" s="66">
        <f t="shared" si="26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27"/>
        <v>0</v>
      </c>
      <c r="W78" s="35"/>
      <c r="X78" s="79"/>
      <c r="Y78" s="52"/>
      <c r="Z78" s="52"/>
      <c r="AA78" s="52"/>
      <c r="AB78" s="52"/>
      <c r="AC78" s="52"/>
      <c r="AD78" s="52"/>
      <c r="AE78" s="52"/>
      <c r="AF78" s="52"/>
      <c r="AG78" s="52" t="s">
        <v>1697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67">
        <v>68</v>
      </c>
      <c r="B79" s="68" t="s">
        <v>2908</v>
      </c>
      <c r="C79" s="69" t="s">
        <v>2909</v>
      </c>
      <c r="D79" s="63" t="s">
        <v>425</v>
      </c>
      <c r="E79" s="64">
        <v>47</v>
      </c>
      <c r="F79" s="65"/>
      <c r="G79" s="66">
        <f t="shared" si="21"/>
        <v>0</v>
      </c>
      <c r="H79" s="65"/>
      <c r="I79" s="66">
        <f t="shared" si="22"/>
        <v>0</v>
      </c>
      <c r="J79" s="65"/>
      <c r="K79" s="66">
        <f t="shared" si="23"/>
        <v>0</v>
      </c>
      <c r="L79" s="66">
        <v>21</v>
      </c>
      <c r="M79" s="66">
        <f t="shared" si="24"/>
        <v>0</v>
      </c>
      <c r="N79" s="66">
        <v>0</v>
      </c>
      <c r="O79" s="66">
        <f t="shared" si="25"/>
        <v>0</v>
      </c>
      <c r="P79" s="66">
        <v>0</v>
      </c>
      <c r="Q79" s="66">
        <f t="shared" si="26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27"/>
        <v>0</v>
      </c>
      <c r="W79" s="35"/>
      <c r="X79" s="70"/>
      <c r="Y79" s="52"/>
      <c r="Z79" s="52"/>
      <c r="AA79" s="52"/>
      <c r="AB79" s="52"/>
      <c r="AC79" s="52"/>
      <c r="AD79" s="52"/>
      <c r="AE79" s="52"/>
      <c r="AF79" s="52"/>
      <c r="AG79" s="52" t="s">
        <v>2786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24">
        <v>69</v>
      </c>
      <c r="B80" s="25" t="s">
        <v>2910</v>
      </c>
      <c r="C80" s="26" t="s">
        <v>2911</v>
      </c>
      <c r="D80" s="27" t="s">
        <v>640</v>
      </c>
      <c r="E80" s="28">
        <v>2</v>
      </c>
      <c r="F80" s="29"/>
      <c r="G80" s="30">
        <f t="shared" si="21"/>
        <v>0</v>
      </c>
      <c r="H80" s="29"/>
      <c r="I80" s="30">
        <f t="shared" si="22"/>
        <v>0</v>
      </c>
      <c r="J80" s="29"/>
      <c r="K80" s="30">
        <f t="shared" si="23"/>
        <v>0</v>
      </c>
      <c r="L80" s="30">
        <v>21</v>
      </c>
      <c r="M80" s="30">
        <f t="shared" si="24"/>
        <v>0</v>
      </c>
      <c r="N80" s="30">
        <v>0</v>
      </c>
      <c r="O80" s="30">
        <f t="shared" si="25"/>
        <v>0</v>
      </c>
      <c r="P80" s="30">
        <v>0</v>
      </c>
      <c r="Q80" s="30">
        <f t="shared" si="26"/>
        <v>0</v>
      </c>
      <c r="R80" s="30"/>
      <c r="S80" s="30" t="s">
        <v>587</v>
      </c>
      <c r="T80" s="49" t="s">
        <v>330</v>
      </c>
      <c r="U80" s="35">
        <v>0</v>
      </c>
      <c r="V80" s="35">
        <f t="shared" si="27"/>
        <v>0</v>
      </c>
      <c r="W80" s="35"/>
      <c r="X80" s="79"/>
      <c r="Y80" s="52"/>
      <c r="Z80" s="52"/>
      <c r="AA80" s="52"/>
      <c r="AB80" s="52"/>
      <c r="AC80" s="52"/>
      <c r="AD80" s="52"/>
      <c r="AE80" s="52"/>
      <c r="AF80" s="52"/>
      <c r="AG80" s="52" t="s">
        <v>490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ht="22.5" outlineLevel="1" x14ac:dyDescent="0.2">
      <c r="A81" s="31"/>
      <c r="B81" s="32"/>
      <c r="C81" s="292" t="s">
        <v>2912</v>
      </c>
      <c r="D81" s="293"/>
      <c r="E81" s="293"/>
      <c r="F81" s="293"/>
      <c r="G81" s="293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2"/>
      <c r="Z81" s="52"/>
      <c r="AA81" s="52"/>
      <c r="AB81" s="52"/>
      <c r="AC81" s="52"/>
      <c r="AD81" s="52"/>
      <c r="AE81" s="52"/>
      <c r="AF81" s="52"/>
      <c r="AG81" s="52" t="s">
        <v>642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9" t="str">
        <f>C81</f>
        <v>Dveřní clona l= 2000 mm s nástěnným panelovým ovladačem  , včetně dodatečně nivelovatelných  podstropních závěsů, elelektrického 2-cestného ventilu, dveřního kontaktu  a magnetického přepínače , příkon 36,2 kW</v>
      </c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31">
        <v>70</v>
      </c>
      <c r="B82" s="32" t="s">
        <v>2913</v>
      </c>
      <c r="C82" s="80" t="s">
        <v>2914</v>
      </c>
      <c r="D82" s="81" t="s">
        <v>25</v>
      </c>
      <c r="E82" s="82"/>
      <c r="F82" s="83"/>
      <c r="G82" s="35">
        <f>ROUND(E82*F82,2)</f>
        <v>0</v>
      </c>
      <c r="H82" s="83"/>
      <c r="I82" s="35">
        <f>ROUND(E82*H82,2)</f>
        <v>0</v>
      </c>
      <c r="J82" s="83"/>
      <c r="K82" s="35">
        <f>ROUND(E82*J82,2)</f>
        <v>0</v>
      </c>
      <c r="L82" s="35">
        <v>21</v>
      </c>
      <c r="M82" s="35">
        <f>G82*(1+L82/100)</f>
        <v>0</v>
      </c>
      <c r="N82" s="35">
        <v>0</v>
      </c>
      <c r="O82" s="35">
        <f>ROUND(E82*N82,2)</f>
        <v>0</v>
      </c>
      <c r="P82" s="35">
        <v>0</v>
      </c>
      <c r="Q82" s="35">
        <f>ROUND(E82*P82,2)</f>
        <v>0</v>
      </c>
      <c r="R82" s="35" t="s">
        <v>2793</v>
      </c>
      <c r="S82" s="35" t="s">
        <v>329</v>
      </c>
      <c r="T82" s="35" t="s">
        <v>330</v>
      </c>
      <c r="U82" s="35">
        <v>0</v>
      </c>
      <c r="V82" s="35">
        <f>ROUND(E82*U82,2)</f>
        <v>0</v>
      </c>
      <c r="W82" s="35"/>
      <c r="X82" s="35"/>
      <c r="Y82" s="52"/>
      <c r="Z82" s="52"/>
      <c r="AA82" s="52"/>
      <c r="AB82" s="52"/>
      <c r="AC82" s="52"/>
      <c r="AD82" s="52"/>
      <c r="AE82" s="52"/>
      <c r="AF82" s="52"/>
      <c r="AG82" s="52" t="s">
        <v>922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x14ac:dyDescent="0.2">
      <c r="A83" s="18" t="s">
        <v>324</v>
      </c>
      <c r="B83" s="19" t="s">
        <v>180</v>
      </c>
      <c r="C83" s="20" t="s">
        <v>181</v>
      </c>
      <c r="D83" s="21"/>
      <c r="E83" s="22"/>
      <c r="F83" s="23"/>
      <c r="G83" s="23">
        <f>SUMIF(AG84:AG85,"&lt;&gt;NOR",G84:G85)</f>
        <v>0</v>
      </c>
      <c r="H83" s="23"/>
      <c r="I83" s="23">
        <f>SUM(I84:I85)</f>
        <v>0</v>
      </c>
      <c r="J83" s="23"/>
      <c r="K83" s="23">
        <f>SUM(K84:K85)</f>
        <v>0</v>
      </c>
      <c r="L83" s="23"/>
      <c r="M83" s="23">
        <f>SUM(M84:M85)</f>
        <v>0</v>
      </c>
      <c r="N83" s="23"/>
      <c r="O83" s="23">
        <f>SUM(O84:O85)</f>
        <v>0</v>
      </c>
      <c r="P83" s="23"/>
      <c r="Q83" s="23">
        <f>SUM(Q84:Q85)</f>
        <v>0</v>
      </c>
      <c r="R83" s="23"/>
      <c r="S83" s="23"/>
      <c r="T83" s="46"/>
      <c r="U83" s="47"/>
      <c r="V83" s="47">
        <f>SUM(V84:V85)</f>
        <v>0</v>
      </c>
      <c r="W83" s="47"/>
      <c r="X83" s="46"/>
      <c r="AG83" t="s">
        <v>325</v>
      </c>
    </row>
    <row r="84" spans="1:60" outlineLevel="1" x14ac:dyDescent="0.2">
      <c r="A84" s="67">
        <v>71</v>
      </c>
      <c r="B84" s="68" t="s">
        <v>2915</v>
      </c>
      <c r="C84" s="69" t="s">
        <v>2916</v>
      </c>
      <c r="D84" s="63" t="s">
        <v>456</v>
      </c>
      <c r="E84" s="64">
        <v>126</v>
      </c>
      <c r="F84" s="65"/>
      <c r="G84" s="66">
        <f>ROUND(E84*F84,2)</f>
        <v>0</v>
      </c>
      <c r="H84" s="65"/>
      <c r="I84" s="66">
        <f>ROUND(E84*H84,2)</f>
        <v>0</v>
      </c>
      <c r="J84" s="65"/>
      <c r="K84" s="66">
        <f>ROUND(E84*J84,2)</f>
        <v>0</v>
      </c>
      <c r="L84" s="66">
        <v>21</v>
      </c>
      <c r="M84" s="66">
        <f>G84*(1+L84/100)</f>
        <v>0</v>
      </c>
      <c r="N84" s="66">
        <v>0</v>
      </c>
      <c r="O84" s="66">
        <f>ROUND(E84*N84,2)</f>
        <v>0</v>
      </c>
      <c r="P84" s="66">
        <v>0</v>
      </c>
      <c r="Q84" s="66">
        <f>ROUND(E84*P84,2)</f>
        <v>0</v>
      </c>
      <c r="R84" s="66"/>
      <c r="S84" s="66" t="s">
        <v>587</v>
      </c>
      <c r="T84" s="70" t="s">
        <v>330</v>
      </c>
      <c r="U84" s="35">
        <v>0</v>
      </c>
      <c r="V84" s="35">
        <f>ROUND(E84*U84,2)</f>
        <v>0</v>
      </c>
      <c r="W84" s="35"/>
      <c r="X84" s="70"/>
      <c r="Y84" s="52"/>
      <c r="Z84" s="52"/>
      <c r="AA84" s="52"/>
      <c r="AB84" s="52"/>
      <c r="AC84" s="52"/>
      <c r="AD84" s="52"/>
      <c r="AE84" s="52"/>
      <c r="AF84" s="52"/>
      <c r="AG84" s="52" t="s">
        <v>2786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67">
        <v>72</v>
      </c>
      <c r="B85" s="68" t="s">
        <v>2917</v>
      </c>
      <c r="C85" s="69" t="s">
        <v>2918</v>
      </c>
      <c r="D85" s="63" t="s">
        <v>456</v>
      </c>
      <c r="E85" s="64">
        <v>60</v>
      </c>
      <c r="F85" s="65"/>
      <c r="G85" s="66">
        <f>ROUND(E85*F85,2)</f>
        <v>0</v>
      </c>
      <c r="H85" s="65"/>
      <c r="I85" s="66">
        <f>ROUND(E85*H85,2)</f>
        <v>0</v>
      </c>
      <c r="J85" s="65"/>
      <c r="K85" s="66">
        <f>ROUND(E85*J85,2)</f>
        <v>0</v>
      </c>
      <c r="L85" s="66">
        <v>21</v>
      </c>
      <c r="M85" s="66">
        <f>G85*(1+L85/100)</f>
        <v>0</v>
      </c>
      <c r="N85" s="66">
        <v>0</v>
      </c>
      <c r="O85" s="66">
        <f>ROUND(E85*N85,2)</f>
        <v>0</v>
      </c>
      <c r="P85" s="66">
        <v>0</v>
      </c>
      <c r="Q85" s="66">
        <f>ROUND(E85*P85,2)</f>
        <v>0</v>
      </c>
      <c r="R85" s="66"/>
      <c r="S85" s="66" t="s">
        <v>587</v>
      </c>
      <c r="T85" s="70" t="s">
        <v>330</v>
      </c>
      <c r="U85" s="35">
        <v>0</v>
      </c>
      <c r="V85" s="35">
        <f>ROUND(E85*U85,2)</f>
        <v>0</v>
      </c>
      <c r="W85" s="35"/>
      <c r="X85" s="70"/>
      <c r="Y85" s="52"/>
      <c r="Z85" s="52"/>
      <c r="AA85" s="52"/>
      <c r="AB85" s="52"/>
      <c r="AC85" s="52"/>
      <c r="AD85" s="52"/>
      <c r="AE85" s="52"/>
      <c r="AF85" s="52"/>
      <c r="AG85" s="52" t="s">
        <v>2786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x14ac:dyDescent="0.2">
      <c r="A86" s="18" t="s">
        <v>324</v>
      </c>
      <c r="B86" s="19" t="s">
        <v>145</v>
      </c>
      <c r="C86" s="20" t="s">
        <v>146</v>
      </c>
      <c r="D86" s="21"/>
      <c r="E86" s="22"/>
      <c r="F86" s="23"/>
      <c r="G86" s="23">
        <f>SUMIF(AG87:AG95,"&lt;&gt;NOR",G87:G95)</f>
        <v>0</v>
      </c>
      <c r="H86" s="23"/>
      <c r="I86" s="23">
        <f>SUM(I87:I95)</f>
        <v>0</v>
      </c>
      <c r="J86" s="23"/>
      <c r="K86" s="23">
        <f>SUM(K87:K95)</f>
        <v>0</v>
      </c>
      <c r="L86" s="23"/>
      <c r="M86" s="23">
        <f>SUM(M87:M95)</f>
        <v>0</v>
      </c>
      <c r="N86" s="23"/>
      <c r="O86" s="23">
        <f>SUM(O87:O95)</f>
        <v>0</v>
      </c>
      <c r="P86" s="23"/>
      <c r="Q86" s="23">
        <f>SUM(Q87:Q95)</f>
        <v>0</v>
      </c>
      <c r="R86" s="23"/>
      <c r="S86" s="23"/>
      <c r="T86" s="46"/>
      <c r="U86" s="47"/>
      <c r="V86" s="47">
        <f>SUM(V87:V95)</f>
        <v>0</v>
      </c>
      <c r="W86" s="47"/>
      <c r="X86" s="46"/>
      <c r="AG86" t="s">
        <v>325</v>
      </c>
    </row>
    <row r="87" spans="1:60" outlineLevel="1" x14ac:dyDescent="0.2">
      <c r="A87" s="67">
        <v>73</v>
      </c>
      <c r="B87" s="68" t="s">
        <v>2919</v>
      </c>
      <c r="C87" s="69" t="s">
        <v>2920</v>
      </c>
      <c r="D87" s="63" t="s">
        <v>456</v>
      </c>
      <c r="E87" s="64">
        <v>435</v>
      </c>
      <c r="F87" s="65"/>
      <c r="G87" s="66">
        <f t="shared" ref="G87:G94" si="28">ROUND(E87*F87,2)</f>
        <v>0</v>
      </c>
      <c r="H87" s="65"/>
      <c r="I87" s="66">
        <f t="shared" ref="I87:I94" si="29">ROUND(E87*H87,2)</f>
        <v>0</v>
      </c>
      <c r="J87" s="65"/>
      <c r="K87" s="66">
        <f t="shared" ref="K87:K94" si="30">ROUND(E87*J87,2)</f>
        <v>0</v>
      </c>
      <c r="L87" s="66">
        <v>21</v>
      </c>
      <c r="M87" s="66">
        <f t="shared" ref="M87:M94" si="31">G87*(1+L87/100)</f>
        <v>0</v>
      </c>
      <c r="N87" s="66">
        <v>0</v>
      </c>
      <c r="O87" s="66">
        <f t="shared" ref="O87:O94" si="32">ROUND(E87*N87,2)</f>
        <v>0</v>
      </c>
      <c r="P87" s="66">
        <v>0</v>
      </c>
      <c r="Q87" s="66">
        <f t="shared" ref="Q87:Q94" si="33">ROUND(E87*P87,2)</f>
        <v>0</v>
      </c>
      <c r="R87" s="66"/>
      <c r="S87" s="66" t="s">
        <v>587</v>
      </c>
      <c r="T87" s="70" t="s">
        <v>330</v>
      </c>
      <c r="U87" s="35">
        <v>0</v>
      </c>
      <c r="V87" s="35">
        <f t="shared" ref="V87:V94" si="34">ROUND(E87*U87,2)</f>
        <v>0</v>
      </c>
      <c r="W87" s="35"/>
      <c r="X87" s="70"/>
      <c r="Y87" s="52"/>
      <c r="Z87" s="52"/>
      <c r="AA87" s="52"/>
      <c r="AB87" s="52"/>
      <c r="AC87" s="52"/>
      <c r="AD87" s="52"/>
      <c r="AE87" s="52"/>
      <c r="AF87" s="52"/>
      <c r="AG87" s="52" t="s">
        <v>1697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67">
        <v>74</v>
      </c>
      <c r="B88" s="68" t="s">
        <v>2921</v>
      </c>
      <c r="C88" s="69" t="s">
        <v>2922</v>
      </c>
      <c r="D88" s="63" t="s">
        <v>456</v>
      </c>
      <c r="E88" s="64">
        <v>160</v>
      </c>
      <c r="F88" s="65"/>
      <c r="G88" s="66">
        <f t="shared" si="28"/>
        <v>0</v>
      </c>
      <c r="H88" s="65"/>
      <c r="I88" s="66">
        <f t="shared" si="29"/>
        <v>0</v>
      </c>
      <c r="J88" s="65"/>
      <c r="K88" s="66">
        <f t="shared" si="30"/>
        <v>0</v>
      </c>
      <c r="L88" s="66">
        <v>21</v>
      </c>
      <c r="M88" s="66">
        <f t="shared" si="31"/>
        <v>0</v>
      </c>
      <c r="N88" s="66">
        <v>0</v>
      </c>
      <c r="O88" s="66">
        <f t="shared" si="32"/>
        <v>0</v>
      </c>
      <c r="P88" s="66">
        <v>0</v>
      </c>
      <c r="Q88" s="66">
        <f t="shared" si="33"/>
        <v>0</v>
      </c>
      <c r="R88" s="66"/>
      <c r="S88" s="66" t="s">
        <v>587</v>
      </c>
      <c r="T88" s="70" t="s">
        <v>330</v>
      </c>
      <c r="U88" s="35">
        <v>0</v>
      </c>
      <c r="V88" s="35">
        <f t="shared" si="34"/>
        <v>0</v>
      </c>
      <c r="W88" s="35"/>
      <c r="X88" s="70"/>
      <c r="Y88" s="52"/>
      <c r="Z88" s="52"/>
      <c r="AA88" s="52"/>
      <c r="AB88" s="52"/>
      <c r="AC88" s="52"/>
      <c r="AD88" s="52"/>
      <c r="AE88" s="52"/>
      <c r="AF88" s="52"/>
      <c r="AG88" s="52" t="s">
        <v>1697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67">
        <v>75</v>
      </c>
      <c r="B89" s="68" t="s">
        <v>2923</v>
      </c>
      <c r="C89" s="69" t="s">
        <v>2924</v>
      </c>
      <c r="D89" s="63" t="s">
        <v>456</v>
      </c>
      <c r="E89" s="64">
        <v>110</v>
      </c>
      <c r="F89" s="65"/>
      <c r="G89" s="66">
        <f t="shared" si="28"/>
        <v>0</v>
      </c>
      <c r="H89" s="65"/>
      <c r="I89" s="66">
        <f t="shared" si="29"/>
        <v>0</v>
      </c>
      <c r="J89" s="65"/>
      <c r="K89" s="66">
        <f t="shared" si="30"/>
        <v>0</v>
      </c>
      <c r="L89" s="66">
        <v>21</v>
      </c>
      <c r="M89" s="66">
        <f t="shared" si="31"/>
        <v>0</v>
      </c>
      <c r="N89" s="66">
        <v>0</v>
      </c>
      <c r="O89" s="66">
        <f t="shared" si="32"/>
        <v>0</v>
      </c>
      <c r="P89" s="66">
        <v>0</v>
      </c>
      <c r="Q89" s="66">
        <f t="shared" si="33"/>
        <v>0</v>
      </c>
      <c r="R89" s="66"/>
      <c r="S89" s="66" t="s">
        <v>587</v>
      </c>
      <c r="T89" s="70" t="s">
        <v>330</v>
      </c>
      <c r="U89" s="35">
        <v>0</v>
      </c>
      <c r="V89" s="35">
        <f t="shared" si="34"/>
        <v>0</v>
      </c>
      <c r="W89" s="35"/>
      <c r="X89" s="70"/>
      <c r="Y89" s="52"/>
      <c r="Z89" s="52"/>
      <c r="AA89" s="52"/>
      <c r="AB89" s="52"/>
      <c r="AC89" s="52"/>
      <c r="AD89" s="52"/>
      <c r="AE89" s="52"/>
      <c r="AF89" s="52"/>
      <c r="AG89" s="52" t="s">
        <v>1697</v>
      </c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outlineLevel="1" x14ac:dyDescent="0.2">
      <c r="A90" s="67">
        <v>76</v>
      </c>
      <c r="B90" s="68" t="s">
        <v>2925</v>
      </c>
      <c r="C90" s="69" t="s">
        <v>2926</v>
      </c>
      <c r="D90" s="63" t="s">
        <v>456</v>
      </c>
      <c r="E90" s="64">
        <v>245</v>
      </c>
      <c r="F90" s="65"/>
      <c r="G90" s="66">
        <f t="shared" si="28"/>
        <v>0</v>
      </c>
      <c r="H90" s="65"/>
      <c r="I90" s="66">
        <f t="shared" si="29"/>
        <v>0</v>
      </c>
      <c r="J90" s="65"/>
      <c r="K90" s="66">
        <f t="shared" si="30"/>
        <v>0</v>
      </c>
      <c r="L90" s="66">
        <v>21</v>
      </c>
      <c r="M90" s="66">
        <f t="shared" si="31"/>
        <v>0</v>
      </c>
      <c r="N90" s="66">
        <v>0</v>
      </c>
      <c r="O90" s="66">
        <f t="shared" si="32"/>
        <v>0</v>
      </c>
      <c r="P90" s="66">
        <v>0</v>
      </c>
      <c r="Q90" s="66">
        <f t="shared" si="33"/>
        <v>0</v>
      </c>
      <c r="R90" s="66"/>
      <c r="S90" s="66" t="s">
        <v>587</v>
      </c>
      <c r="T90" s="70" t="s">
        <v>330</v>
      </c>
      <c r="U90" s="35">
        <v>0</v>
      </c>
      <c r="V90" s="35">
        <f t="shared" si="34"/>
        <v>0</v>
      </c>
      <c r="W90" s="35"/>
      <c r="X90" s="70"/>
      <c r="Y90" s="52"/>
      <c r="Z90" s="52"/>
      <c r="AA90" s="52"/>
      <c r="AB90" s="52"/>
      <c r="AC90" s="52"/>
      <c r="AD90" s="52"/>
      <c r="AE90" s="52"/>
      <c r="AF90" s="52"/>
      <c r="AG90" s="52" t="s">
        <v>1697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67">
        <v>77</v>
      </c>
      <c r="B91" s="68" t="s">
        <v>2927</v>
      </c>
      <c r="C91" s="69" t="s">
        <v>2928</v>
      </c>
      <c r="D91" s="63" t="s">
        <v>456</v>
      </c>
      <c r="E91" s="64">
        <v>30</v>
      </c>
      <c r="F91" s="65"/>
      <c r="G91" s="66">
        <f t="shared" si="28"/>
        <v>0</v>
      </c>
      <c r="H91" s="65"/>
      <c r="I91" s="66">
        <f t="shared" si="29"/>
        <v>0</v>
      </c>
      <c r="J91" s="65"/>
      <c r="K91" s="66">
        <f t="shared" si="30"/>
        <v>0</v>
      </c>
      <c r="L91" s="66">
        <v>21</v>
      </c>
      <c r="M91" s="66">
        <f t="shared" si="31"/>
        <v>0</v>
      </c>
      <c r="N91" s="66">
        <v>0</v>
      </c>
      <c r="O91" s="66">
        <f t="shared" si="32"/>
        <v>0</v>
      </c>
      <c r="P91" s="66">
        <v>0</v>
      </c>
      <c r="Q91" s="66">
        <f t="shared" si="33"/>
        <v>0</v>
      </c>
      <c r="R91" s="66"/>
      <c r="S91" s="66" t="s">
        <v>587</v>
      </c>
      <c r="T91" s="70" t="s">
        <v>330</v>
      </c>
      <c r="U91" s="35">
        <v>0</v>
      </c>
      <c r="V91" s="35">
        <f t="shared" si="34"/>
        <v>0</v>
      </c>
      <c r="W91" s="35"/>
      <c r="X91" s="70"/>
      <c r="Y91" s="52"/>
      <c r="Z91" s="52"/>
      <c r="AA91" s="52"/>
      <c r="AB91" s="52"/>
      <c r="AC91" s="52"/>
      <c r="AD91" s="52"/>
      <c r="AE91" s="52"/>
      <c r="AF91" s="52"/>
      <c r="AG91" s="52" t="s">
        <v>1697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67">
        <v>78</v>
      </c>
      <c r="B92" s="68" t="s">
        <v>2929</v>
      </c>
      <c r="C92" s="69" t="s">
        <v>2930</v>
      </c>
      <c r="D92" s="63" t="s">
        <v>456</v>
      </c>
      <c r="E92" s="64">
        <v>250</v>
      </c>
      <c r="F92" s="65"/>
      <c r="G92" s="66">
        <f t="shared" si="28"/>
        <v>0</v>
      </c>
      <c r="H92" s="65"/>
      <c r="I92" s="66">
        <f t="shared" si="29"/>
        <v>0</v>
      </c>
      <c r="J92" s="65"/>
      <c r="K92" s="66">
        <f t="shared" si="30"/>
        <v>0</v>
      </c>
      <c r="L92" s="66">
        <v>21</v>
      </c>
      <c r="M92" s="66">
        <f t="shared" si="31"/>
        <v>0</v>
      </c>
      <c r="N92" s="66">
        <v>0</v>
      </c>
      <c r="O92" s="66">
        <f t="shared" si="32"/>
        <v>0</v>
      </c>
      <c r="P92" s="66">
        <v>0</v>
      </c>
      <c r="Q92" s="66">
        <f t="shared" si="33"/>
        <v>0</v>
      </c>
      <c r="R92" s="66"/>
      <c r="S92" s="66" t="s">
        <v>587</v>
      </c>
      <c r="T92" s="70" t="s">
        <v>330</v>
      </c>
      <c r="U92" s="35">
        <v>0</v>
      </c>
      <c r="V92" s="35">
        <f t="shared" si="34"/>
        <v>0</v>
      </c>
      <c r="W92" s="35"/>
      <c r="X92" s="70"/>
      <c r="Y92" s="52"/>
      <c r="Z92" s="52"/>
      <c r="AA92" s="52"/>
      <c r="AB92" s="52"/>
      <c r="AC92" s="52"/>
      <c r="AD92" s="52"/>
      <c r="AE92" s="52"/>
      <c r="AF92" s="52"/>
      <c r="AG92" s="52" t="s">
        <v>1697</v>
      </c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ht="22.5" outlineLevel="1" x14ac:dyDescent="0.2">
      <c r="A93" s="72">
        <v>79</v>
      </c>
      <c r="B93" s="73" t="s">
        <v>2931</v>
      </c>
      <c r="C93" s="74" t="s">
        <v>2932</v>
      </c>
      <c r="D93" s="27" t="s">
        <v>380</v>
      </c>
      <c r="E93" s="28">
        <v>42</v>
      </c>
      <c r="F93" s="29"/>
      <c r="G93" s="30">
        <f t="shared" si="28"/>
        <v>0</v>
      </c>
      <c r="H93" s="29"/>
      <c r="I93" s="30">
        <f t="shared" si="29"/>
        <v>0</v>
      </c>
      <c r="J93" s="29"/>
      <c r="K93" s="30">
        <f t="shared" si="30"/>
        <v>0</v>
      </c>
      <c r="L93" s="30">
        <v>21</v>
      </c>
      <c r="M93" s="30">
        <f t="shared" si="31"/>
        <v>0</v>
      </c>
      <c r="N93" s="30">
        <v>0</v>
      </c>
      <c r="O93" s="30">
        <f t="shared" si="32"/>
        <v>0</v>
      </c>
      <c r="P93" s="30">
        <v>0</v>
      </c>
      <c r="Q93" s="30">
        <f t="shared" si="33"/>
        <v>0</v>
      </c>
      <c r="R93" s="30"/>
      <c r="S93" s="30" t="s">
        <v>587</v>
      </c>
      <c r="T93" s="49" t="s">
        <v>330</v>
      </c>
      <c r="U93" s="35">
        <v>0</v>
      </c>
      <c r="V93" s="35">
        <f t="shared" si="34"/>
        <v>0</v>
      </c>
      <c r="W93" s="35"/>
      <c r="X93" s="49"/>
      <c r="Y93" s="52"/>
      <c r="Z93" s="52"/>
      <c r="AA93" s="52"/>
      <c r="AB93" s="52"/>
      <c r="AC93" s="52"/>
      <c r="AD93" s="52"/>
      <c r="AE93" s="52"/>
      <c r="AF93" s="52"/>
      <c r="AG93" s="52" t="s">
        <v>1697</v>
      </c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31">
        <v>80</v>
      </c>
      <c r="B94" s="32" t="s">
        <v>2933</v>
      </c>
      <c r="C94" s="80" t="s">
        <v>2934</v>
      </c>
      <c r="D94" s="81" t="s">
        <v>25</v>
      </c>
      <c r="E94" s="82"/>
      <c r="F94" s="83"/>
      <c r="G94" s="35">
        <f t="shared" si="28"/>
        <v>0</v>
      </c>
      <c r="H94" s="83"/>
      <c r="I94" s="35">
        <f t="shared" si="29"/>
        <v>0</v>
      </c>
      <c r="J94" s="83"/>
      <c r="K94" s="35">
        <f t="shared" si="30"/>
        <v>0</v>
      </c>
      <c r="L94" s="35">
        <v>21</v>
      </c>
      <c r="M94" s="35">
        <f t="shared" si="31"/>
        <v>0</v>
      </c>
      <c r="N94" s="35">
        <v>0</v>
      </c>
      <c r="O94" s="35">
        <f t="shared" si="32"/>
        <v>0</v>
      </c>
      <c r="P94" s="35">
        <v>0</v>
      </c>
      <c r="Q94" s="35">
        <f t="shared" si="33"/>
        <v>0</v>
      </c>
      <c r="R94" s="35" t="s">
        <v>1006</v>
      </c>
      <c r="S94" s="35" t="s">
        <v>329</v>
      </c>
      <c r="T94" s="35" t="s">
        <v>330</v>
      </c>
      <c r="U94" s="35">
        <v>0</v>
      </c>
      <c r="V94" s="35">
        <f t="shared" si="34"/>
        <v>0</v>
      </c>
      <c r="W94" s="35"/>
      <c r="X94" s="35"/>
      <c r="Y94" s="52"/>
      <c r="Z94" s="52"/>
      <c r="AA94" s="52"/>
      <c r="AB94" s="52"/>
      <c r="AC94" s="52"/>
      <c r="AD94" s="52"/>
      <c r="AE94" s="52"/>
      <c r="AF94" s="52"/>
      <c r="AG94" s="52" t="s">
        <v>922</v>
      </c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31"/>
      <c r="B95" s="32"/>
      <c r="C95" s="290" t="s">
        <v>1003</v>
      </c>
      <c r="D95" s="291"/>
      <c r="E95" s="291"/>
      <c r="F95" s="291"/>
      <c r="G95" s="29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52"/>
      <c r="Z95" s="52"/>
      <c r="AA95" s="52"/>
      <c r="AB95" s="52"/>
      <c r="AC95" s="52"/>
      <c r="AD95" s="52"/>
      <c r="AE95" s="52"/>
      <c r="AF95" s="52"/>
      <c r="AG95" s="52" t="s">
        <v>356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x14ac:dyDescent="0.2">
      <c r="A96" s="18" t="s">
        <v>324</v>
      </c>
      <c r="B96" s="19" t="s">
        <v>167</v>
      </c>
      <c r="C96" s="20" t="s">
        <v>168</v>
      </c>
      <c r="D96" s="21"/>
      <c r="E96" s="22"/>
      <c r="F96" s="23"/>
      <c r="G96" s="23">
        <f>SUMIF(AG97:AG101,"&lt;&gt;NOR",G97:G101)</f>
        <v>0</v>
      </c>
      <c r="H96" s="23"/>
      <c r="I96" s="23">
        <f>SUM(I97:I101)</f>
        <v>0</v>
      </c>
      <c r="J96" s="23"/>
      <c r="K96" s="23">
        <f>SUM(K97:K101)</f>
        <v>0</v>
      </c>
      <c r="L96" s="23"/>
      <c r="M96" s="23">
        <f>SUM(M97:M101)</f>
        <v>0</v>
      </c>
      <c r="N96" s="23"/>
      <c r="O96" s="23">
        <f>SUM(O97:O101)</f>
        <v>0</v>
      </c>
      <c r="P96" s="23"/>
      <c r="Q96" s="23">
        <f>SUM(Q97:Q101)</f>
        <v>0</v>
      </c>
      <c r="R96" s="23"/>
      <c r="S96" s="23"/>
      <c r="T96" s="46"/>
      <c r="U96" s="47"/>
      <c r="V96" s="47">
        <f>SUM(V97:V101)</f>
        <v>0</v>
      </c>
      <c r="W96" s="47"/>
      <c r="X96" s="46"/>
      <c r="AG96" t="s">
        <v>325</v>
      </c>
    </row>
    <row r="97" spans="1:60" outlineLevel="1" x14ac:dyDescent="0.2">
      <c r="A97" s="67">
        <v>81</v>
      </c>
      <c r="B97" s="68" t="s">
        <v>2935</v>
      </c>
      <c r="C97" s="69" t="s">
        <v>2936</v>
      </c>
      <c r="D97" s="63" t="s">
        <v>1334</v>
      </c>
      <c r="E97" s="64">
        <v>124</v>
      </c>
      <c r="F97" s="65"/>
      <c r="G97" s="66">
        <f>ROUND(E97*F97,2)</f>
        <v>0</v>
      </c>
      <c r="H97" s="65"/>
      <c r="I97" s="66">
        <f>ROUND(E97*H97,2)</f>
        <v>0</v>
      </c>
      <c r="J97" s="65"/>
      <c r="K97" s="66">
        <f>ROUND(E97*J97,2)</f>
        <v>0</v>
      </c>
      <c r="L97" s="66">
        <v>21</v>
      </c>
      <c r="M97" s="66">
        <f>G97*(1+L97/100)</f>
        <v>0</v>
      </c>
      <c r="N97" s="66">
        <v>0</v>
      </c>
      <c r="O97" s="66">
        <f>ROUND(E97*N97,2)</f>
        <v>0</v>
      </c>
      <c r="P97" s="66">
        <v>0</v>
      </c>
      <c r="Q97" s="66">
        <f>ROUND(E97*P97,2)</f>
        <v>0</v>
      </c>
      <c r="R97" s="66"/>
      <c r="S97" s="66" t="s">
        <v>587</v>
      </c>
      <c r="T97" s="70" t="s">
        <v>330</v>
      </c>
      <c r="U97" s="35">
        <v>0</v>
      </c>
      <c r="V97" s="35">
        <f>ROUND(E97*U97,2)</f>
        <v>0</v>
      </c>
      <c r="W97" s="35"/>
      <c r="X97" s="70"/>
      <c r="Y97" s="52"/>
      <c r="Z97" s="52"/>
      <c r="AA97" s="52"/>
      <c r="AB97" s="52"/>
      <c r="AC97" s="52"/>
      <c r="AD97" s="52"/>
      <c r="AE97" s="52"/>
      <c r="AF97" s="52"/>
      <c r="AG97" s="52" t="s">
        <v>1697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67">
        <v>82</v>
      </c>
      <c r="B98" s="68" t="s">
        <v>2937</v>
      </c>
      <c r="C98" s="69" t="s">
        <v>2938</v>
      </c>
      <c r="D98" s="63" t="s">
        <v>1334</v>
      </c>
      <c r="E98" s="64">
        <v>182</v>
      </c>
      <c r="F98" s="65"/>
      <c r="G98" s="66">
        <f>ROUND(E98*F98,2)</f>
        <v>0</v>
      </c>
      <c r="H98" s="65"/>
      <c r="I98" s="66">
        <f>ROUND(E98*H98,2)</f>
        <v>0</v>
      </c>
      <c r="J98" s="65"/>
      <c r="K98" s="66">
        <f>ROUND(E98*J98,2)</f>
        <v>0</v>
      </c>
      <c r="L98" s="66">
        <v>21</v>
      </c>
      <c r="M98" s="66">
        <f>G98*(1+L98/100)</f>
        <v>0</v>
      </c>
      <c r="N98" s="66">
        <v>0</v>
      </c>
      <c r="O98" s="66">
        <f>ROUND(E98*N98,2)</f>
        <v>0</v>
      </c>
      <c r="P98" s="66">
        <v>0</v>
      </c>
      <c r="Q98" s="66">
        <f>ROUND(E98*P98,2)</f>
        <v>0</v>
      </c>
      <c r="R98" s="66"/>
      <c r="S98" s="66" t="s">
        <v>587</v>
      </c>
      <c r="T98" s="70" t="s">
        <v>330</v>
      </c>
      <c r="U98" s="35">
        <v>0</v>
      </c>
      <c r="V98" s="35">
        <f>ROUND(E98*U98,2)</f>
        <v>0</v>
      </c>
      <c r="W98" s="35"/>
      <c r="X98" s="70"/>
      <c r="Y98" s="52"/>
      <c r="Z98" s="52"/>
      <c r="AA98" s="52"/>
      <c r="AB98" s="52"/>
      <c r="AC98" s="52"/>
      <c r="AD98" s="52"/>
      <c r="AE98" s="52"/>
      <c r="AF98" s="52"/>
      <c r="AG98" s="52" t="s">
        <v>1697</v>
      </c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72">
        <v>83</v>
      </c>
      <c r="B99" s="73" t="s">
        <v>2939</v>
      </c>
      <c r="C99" s="74" t="s">
        <v>2940</v>
      </c>
      <c r="D99" s="27" t="s">
        <v>425</v>
      </c>
      <c r="E99" s="28">
        <v>198</v>
      </c>
      <c r="F99" s="29"/>
      <c r="G99" s="30">
        <f>ROUND(E99*F99,2)</f>
        <v>0</v>
      </c>
      <c r="H99" s="29"/>
      <c r="I99" s="30">
        <f>ROUND(E99*H99,2)</f>
        <v>0</v>
      </c>
      <c r="J99" s="29"/>
      <c r="K99" s="30">
        <f>ROUND(E99*J99,2)</f>
        <v>0</v>
      </c>
      <c r="L99" s="30">
        <v>21</v>
      </c>
      <c r="M99" s="30">
        <f>G99*(1+L99/100)</f>
        <v>0</v>
      </c>
      <c r="N99" s="30">
        <v>0</v>
      </c>
      <c r="O99" s="30">
        <f>ROUND(E99*N99,2)</f>
        <v>0</v>
      </c>
      <c r="P99" s="30">
        <v>0</v>
      </c>
      <c r="Q99" s="30">
        <f>ROUND(E99*P99,2)</f>
        <v>0</v>
      </c>
      <c r="R99" s="30"/>
      <c r="S99" s="30" t="s">
        <v>587</v>
      </c>
      <c r="T99" s="49" t="s">
        <v>330</v>
      </c>
      <c r="U99" s="35">
        <v>0</v>
      </c>
      <c r="V99" s="35">
        <f>ROUND(E99*U99,2)</f>
        <v>0</v>
      </c>
      <c r="W99" s="35"/>
      <c r="X99" s="49"/>
      <c r="Y99" s="52"/>
      <c r="Z99" s="52"/>
      <c r="AA99" s="52"/>
      <c r="AB99" s="52"/>
      <c r="AC99" s="52"/>
      <c r="AD99" s="52"/>
      <c r="AE99" s="52"/>
      <c r="AF99" s="52"/>
      <c r="AG99" s="52" t="s">
        <v>1697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31">
        <v>84</v>
      </c>
      <c r="B100" s="32" t="s">
        <v>1438</v>
      </c>
      <c r="C100" s="80" t="s">
        <v>1439</v>
      </c>
      <c r="D100" s="81" t="s">
        <v>25</v>
      </c>
      <c r="E100" s="82"/>
      <c r="F100" s="83"/>
      <c r="G100" s="35">
        <f>ROUND(E100*F100,2)</f>
        <v>0</v>
      </c>
      <c r="H100" s="83"/>
      <c r="I100" s="35">
        <f>ROUND(E100*H100,2)</f>
        <v>0</v>
      </c>
      <c r="J100" s="83"/>
      <c r="K100" s="35">
        <f>ROUND(E100*J100,2)</f>
        <v>0</v>
      </c>
      <c r="L100" s="35">
        <v>21</v>
      </c>
      <c r="M100" s="35">
        <f>G100*(1+L100/100)</f>
        <v>0</v>
      </c>
      <c r="N100" s="35">
        <v>0</v>
      </c>
      <c r="O100" s="35">
        <f>ROUND(E100*N100,2)</f>
        <v>0</v>
      </c>
      <c r="P100" s="35">
        <v>0</v>
      </c>
      <c r="Q100" s="35">
        <f>ROUND(E100*P100,2)</f>
        <v>0</v>
      </c>
      <c r="R100" s="35" t="s">
        <v>1147</v>
      </c>
      <c r="S100" s="35" t="s">
        <v>329</v>
      </c>
      <c r="T100" s="35" t="s">
        <v>330</v>
      </c>
      <c r="U100" s="35">
        <v>0</v>
      </c>
      <c r="V100" s="35">
        <f>ROUND(E100*U100,2)</f>
        <v>0</v>
      </c>
      <c r="W100" s="35"/>
      <c r="X100" s="35"/>
      <c r="Y100" s="52"/>
      <c r="Z100" s="52"/>
      <c r="AA100" s="52"/>
      <c r="AB100" s="52"/>
      <c r="AC100" s="52"/>
      <c r="AD100" s="52"/>
      <c r="AE100" s="52"/>
      <c r="AF100" s="52"/>
      <c r="AG100" s="52" t="s">
        <v>922</v>
      </c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31"/>
      <c r="B101" s="32"/>
      <c r="C101" s="290" t="s">
        <v>1003</v>
      </c>
      <c r="D101" s="291"/>
      <c r="E101" s="291"/>
      <c r="F101" s="291"/>
      <c r="G101" s="29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52"/>
      <c r="Z101" s="52"/>
      <c r="AA101" s="52"/>
      <c r="AB101" s="52"/>
      <c r="AC101" s="52"/>
      <c r="AD101" s="52"/>
      <c r="AE101" s="52"/>
      <c r="AF101" s="52"/>
      <c r="AG101" s="52" t="s">
        <v>356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x14ac:dyDescent="0.2">
      <c r="A102" s="18" t="s">
        <v>324</v>
      </c>
      <c r="B102" s="19" t="s">
        <v>131</v>
      </c>
      <c r="C102" s="20" t="s">
        <v>132</v>
      </c>
      <c r="D102" s="21"/>
      <c r="E102" s="22"/>
      <c r="F102" s="23"/>
      <c r="G102" s="23">
        <f>SUMIF(AG103:AG107,"&lt;&gt;NOR",G103:G107)</f>
        <v>0</v>
      </c>
      <c r="H102" s="23"/>
      <c r="I102" s="23">
        <f>SUM(I103:I107)</f>
        <v>0</v>
      </c>
      <c r="J102" s="23"/>
      <c r="K102" s="23">
        <f>SUM(K103:K107)</f>
        <v>0</v>
      </c>
      <c r="L102" s="23"/>
      <c r="M102" s="23">
        <f>SUM(M103:M107)</f>
        <v>0</v>
      </c>
      <c r="N102" s="23"/>
      <c r="O102" s="23">
        <f>SUM(O103:O107)</f>
        <v>0</v>
      </c>
      <c r="P102" s="23"/>
      <c r="Q102" s="23">
        <f>SUM(Q103:Q107)</f>
        <v>0</v>
      </c>
      <c r="R102" s="23"/>
      <c r="S102" s="23"/>
      <c r="T102" s="46"/>
      <c r="U102" s="47"/>
      <c r="V102" s="47">
        <f>SUM(V103:V107)</f>
        <v>0</v>
      </c>
      <c r="W102" s="47"/>
      <c r="X102" s="46"/>
      <c r="AG102" t="s">
        <v>325</v>
      </c>
    </row>
    <row r="103" spans="1:60" outlineLevel="1" x14ac:dyDescent="0.2">
      <c r="A103" s="67">
        <v>85</v>
      </c>
      <c r="B103" s="68" t="s">
        <v>2941</v>
      </c>
      <c r="C103" s="69" t="s">
        <v>2942</v>
      </c>
      <c r="D103" s="63" t="s">
        <v>2315</v>
      </c>
      <c r="E103" s="64">
        <v>20</v>
      </c>
      <c r="F103" s="65"/>
      <c r="G103" s="66">
        <f>ROUND(E103*F103,2)</f>
        <v>0</v>
      </c>
      <c r="H103" s="65"/>
      <c r="I103" s="66">
        <f>ROUND(E103*H103,2)</f>
        <v>0</v>
      </c>
      <c r="J103" s="65"/>
      <c r="K103" s="66">
        <f>ROUND(E103*J103,2)</f>
        <v>0</v>
      </c>
      <c r="L103" s="66">
        <v>21</v>
      </c>
      <c r="M103" s="66">
        <f>G103*(1+L103/100)</f>
        <v>0</v>
      </c>
      <c r="N103" s="66">
        <v>0</v>
      </c>
      <c r="O103" s="66">
        <f>ROUND(E103*N103,2)</f>
        <v>0</v>
      </c>
      <c r="P103" s="66">
        <v>0</v>
      </c>
      <c r="Q103" s="66">
        <f>ROUND(E103*P103,2)</f>
        <v>0</v>
      </c>
      <c r="R103" s="66"/>
      <c r="S103" s="66" t="s">
        <v>587</v>
      </c>
      <c r="T103" s="70" t="s">
        <v>330</v>
      </c>
      <c r="U103" s="35">
        <v>0</v>
      </c>
      <c r="V103" s="35">
        <f>ROUND(E103*U103,2)</f>
        <v>0</v>
      </c>
      <c r="W103" s="35"/>
      <c r="X103" s="70"/>
      <c r="Y103" s="52"/>
      <c r="Z103" s="52"/>
      <c r="AA103" s="52"/>
      <c r="AB103" s="52"/>
      <c r="AC103" s="52"/>
      <c r="AD103" s="52"/>
      <c r="AE103" s="52"/>
      <c r="AF103" s="52"/>
      <c r="AG103" s="52" t="s">
        <v>2164</v>
      </c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67">
        <v>86</v>
      </c>
      <c r="B104" s="68" t="s">
        <v>2943</v>
      </c>
      <c r="C104" s="69" t="s">
        <v>2944</v>
      </c>
      <c r="D104" s="63" t="s">
        <v>2315</v>
      </c>
      <c r="E104" s="64">
        <v>50</v>
      </c>
      <c r="F104" s="65"/>
      <c r="G104" s="66">
        <f>ROUND(E104*F104,2)</f>
        <v>0</v>
      </c>
      <c r="H104" s="65"/>
      <c r="I104" s="66">
        <f>ROUND(E104*H104,2)</f>
        <v>0</v>
      </c>
      <c r="J104" s="65"/>
      <c r="K104" s="66">
        <f>ROUND(E104*J104,2)</f>
        <v>0</v>
      </c>
      <c r="L104" s="66">
        <v>21</v>
      </c>
      <c r="M104" s="66">
        <f>G104*(1+L104/100)</f>
        <v>0</v>
      </c>
      <c r="N104" s="66">
        <v>0</v>
      </c>
      <c r="O104" s="66">
        <f>ROUND(E104*N104,2)</f>
        <v>0</v>
      </c>
      <c r="P104" s="66">
        <v>0</v>
      </c>
      <c r="Q104" s="66">
        <f>ROUND(E104*P104,2)</f>
        <v>0</v>
      </c>
      <c r="R104" s="66"/>
      <c r="S104" s="66" t="s">
        <v>587</v>
      </c>
      <c r="T104" s="70" t="s">
        <v>330</v>
      </c>
      <c r="U104" s="35">
        <v>0</v>
      </c>
      <c r="V104" s="35">
        <f>ROUND(E104*U104,2)</f>
        <v>0</v>
      </c>
      <c r="W104" s="35"/>
      <c r="X104" s="70"/>
      <c r="Y104" s="52"/>
      <c r="Z104" s="52"/>
      <c r="AA104" s="52"/>
      <c r="AB104" s="52"/>
      <c r="AC104" s="52"/>
      <c r="AD104" s="52"/>
      <c r="AE104" s="52"/>
      <c r="AF104" s="52"/>
      <c r="AG104" s="52" t="s">
        <v>2164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outlineLevel="1" x14ac:dyDescent="0.2">
      <c r="A105" s="67">
        <v>87</v>
      </c>
      <c r="B105" s="68" t="s">
        <v>2945</v>
      </c>
      <c r="C105" s="69" t="s">
        <v>2946</v>
      </c>
      <c r="D105" s="63" t="s">
        <v>2315</v>
      </c>
      <c r="E105" s="64">
        <v>72</v>
      </c>
      <c r="F105" s="65"/>
      <c r="G105" s="66">
        <f>ROUND(E105*F105,2)</f>
        <v>0</v>
      </c>
      <c r="H105" s="65"/>
      <c r="I105" s="66">
        <f>ROUND(E105*H105,2)</f>
        <v>0</v>
      </c>
      <c r="J105" s="65"/>
      <c r="K105" s="66">
        <f>ROUND(E105*J105,2)</f>
        <v>0</v>
      </c>
      <c r="L105" s="66">
        <v>21</v>
      </c>
      <c r="M105" s="66">
        <f>G105*(1+L105/100)</f>
        <v>0</v>
      </c>
      <c r="N105" s="66">
        <v>0</v>
      </c>
      <c r="O105" s="66">
        <f>ROUND(E105*N105,2)</f>
        <v>0</v>
      </c>
      <c r="P105" s="66">
        <v>0</v>
      </c>
      <c r="Q105" s="66">
        <f>ROUND(E105*P105,2)</f>
        <v>0</v>
      </c>
      <c r="R105" s="66"/>
      <c r="S105" s="66" t="s">
        <v>587</v>
      </c>
      <c r="T105" s="70" t="s">
        <v>330</v>
      </c>
      <c r="U105" s="35">
        <v>0</v>
      </c>
      <c r="V105" s="35">
        <f>ROUND(E105*U105,2)</f>
        <v>0</v>
      </c>
      <c r="W105" s="35"/>
      <c r="X105" s="70"/>
      <c r="Y105" s="52"/>
      <c r="Z105" s="52"/>
      <c r="AA105" s="52"/>
      <c r="AB105" s="52"/>
      <c r="AC105" s="52"/>
      <c r="AD105" s="52"/>
      <c r="AE105" s="52"/>
      <c r="AF105" s="52"/>
      <c r="AG105" s="52" t="s">
        <v>2164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67">
        <v>88</v>
      </c>
      <c r="B106" s="68" t="s">
        <v>2947</v>
      </c>
      <c r="C106" s="69" t="s">
        <v>2948</v>
      </c>
      <c r="D106" s="63" t="s">
        <v>2315</v>
      </c>
      <c r="E106" s="64">
        <v>40</v>
      </c>
      <c r="F106" s="65"/>
      <c r="G106" s="66">
        <f>ROUND(E106*F106,2)</f>
        <v>0</v>
      </c>
      <c r="H106" s="65"/>
      <c r="I106" s="66">
        <f>ROUND(E106*H106,2)</f>
        <v>0</v>
      </c>
      <c r="J106" s="65"/>
      <c r="K106" s="66">
        <f>ROUND(E106*J106,2)</f>
        <v>0</v>
      </c>
      <c r="L106" s="66">
        <v>21</v>
      </c>
      <c r="M106" s="66">
        <f>G106*(1+L106/100)</f>
        <v>0</v>
      </c>
      <c r="N106" s="66">
        <v>0</v>
      </c>
      <c r="O106" s="66">
        <f>ROUND(E106*N106,2)</f>
        <v>0</v>
      </c>
      <c r="P106" s="66">
        <v>0</v>
      </c>
      <c r="Q106" s="66">
        <f>ROUND(E106*P106,2)</f>
        <v>0</v>
      </c>
      <c r="R106" s="66"/>
      <c r="S106" s="66" t="s">
        <v>587</v>
      </c>
      <c r="T106" s="70" t="s">
        <v>330</v>
      </c>
      <c r="U106" s="35">
        <v>0</v>
      </c>
      <c r="V106" s="35">
        <f>ROUND(E106*U106,2)</f>
        <v>0</v>
      </c>
      <c r="W106" s="35"/>
      <c r="X106" s="70"/>
      <c r="Y106" s="52"/>
      <c r="Z106" s="52"/>
      <c r="AA106" s="52"/>
      <c r="AB106" s="52"/>
      <c r="AC106" s="52"/>
      <c r="AD106" s="52"/>
      <c r="AE106" s="52"/>
      <c r="AF106" s="52"/>
      <c r="AG106" s="52" t="s">
        <v>2164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72">
        <v>89</v>
      </c>
      <c r="B107" s="73" t="s">
        <v>2949</v>
      </c>
      <c r="C107" s="74" t="s">
        <v>2950</v>
      </c>
      <c r="D107" s="27" t="s">
        <v>2315</v>
      </c>
      <c r="E107" s="28">
        <v>12</v>
      </c>
      <c r="F107" s="29"/>
      <c r="G107" s="30">
        <f>ROUND(E107*F107,2)</f>
        <v>0</v>
      </c>
      <c r="H107" s="29"/>
      <c r="I107" s="30">
        <f>ROUND(E107*H107,2)</f>
        <v>0</v>
      </c>
      <c r="J107" s="29"/>
      <c r="K107" s="30">
        <f>ROUND(E107*J107,2)</f>
        <v>0</v>
      </c>
      <c r="L107" s="30">
        <v>21</v>
      </c>
      <c r="M107" s="30">
        <f>G107*(1+L107/100)</f>
        <v>0</v>
      </c>
      <c r="N107" s="30">
        <v>0</v>
      </c>
      <c r="O107" s="30">
        <f>ROUND(E107*N107,2)</f>
        <v>0</v>
      </c>
      <c r="P107" s="30">
        <v>0</v>
      </c>
      <c r="Q107" s="30">
        <f>ROUND(E107*P107,2)</f>
        <v>0</v>
      </c>
      <c r="R107" s="30"/>
      <c r="S107" s="30" t="s">
        <v>587</v>
      </c>
      <c r="T107" s="49" t="s">
        <v>330</v>
      </c>
      <c r="U107" s="35">
        <v>0</v>
      </c>
      <c r="V107" s="35">
        <f>ROUND(E107*U107,2)</f>
        <v>0</v>
      </c>
      <c r="W107" s="35"/>
      <c r="X107" s="49"/>
      <c r="Y107" s="52"/>
      <c r="Z107" s="52"/>
      <c r="AA107" s="52"/>
      <c r="AB107" s="52"/>
      <c r="AC107" s="52"/>
      <c r="AD107" s="52"/>
      <c r="AE107" s="52"/>
      <c r="AF107" s="52"/>
      <c r="AG107" s="52" t="s">
        <v>2164</v>
      </c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x14ac:dyDescent="0.2">
      <c r="A108" s="13"/>
      <c r="B108" s="14"/>
      <c r="C108" s="36"/>
      <c r="D108" s="15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AE108">
        <v>15</v>
      </c>
      <c r="AF108">
        <v>21</v>
      </c>
    </row>
    <row r="109" spans="1:60" x14ac:dyDescent="0.2">
      <c r="A109" s="37"/>
      <c r="B109" s="38" t="s">
        <v>15</v>
      </c>
      <c r="C109" s="39"/>
      <c r="D109" s="40"/>
      <c r="E109" s="41"/>
      <c r="F109" s="41"/>
      <c r="G109" s="42">
        <f>G8+G19+G36+G63+G83+G86+G96+G102</f>
        <v>0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AE109">
        <f>SUMIF(L7:L107,AE108,G7:G107)</f>
        <v>0</v>
      </c>
      <c r="AF109">
        <f>SUMIF(L7:L107,AF108,G7:G107)</f>
        <v>0</v>
      </c>
      <c r="AG109" t="s">
        <v>346</v>
      </c>
    </row>
    <row r="110" spans="1:60" x14ac:dyDescent="0.2">
      <c r="A110" s="300" t="s">
        <v>1687</v>
      </c>
      <c r="B110" s="300"/>
      <c r="C110" s="36"/>
      <c r="D110" s="15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60" x14ac:dyDescent="0.2">
      <c r="A111" s="13"/>
      <c r="B111" s="14" t="s">
        <v>1688</v>
      </c>
      <c r="C111" s="36" t="s">
        <v>1689</v>
      </c>
      <c r="D111" s="15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AG111" t="s">
        <v>1690</v>
      </c>
    </row>
    <row r="112" spans="1:60" x14ac:dyDescent="0.2">
      <c r="A112" s="13"/>
      <c r="B112" s="14" t="s">
        <v>1691</v>
      </c>
      <c r="C112" s="36" t="s">
        <v>1692</v>
      </c>
      <c r="D112" s="15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AG112" t="s">
        <v>1693</v>
      </c>
    </row>
    <row r="113" spans="1:33" x14ac:dyDescent="0.2">
      <c r="A113" s="13"/>
      <c r="B113" s="14"/>
      <c r="C113" s="36" t="s">
        <v>492</v>
      </c>
      <c r="D113" s="15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AG113" t="s">
        <v>1694</v>
      </c>
    </row>
    <row r="114" spans="1:33" x14ac:dyDescent="0.2">
      <c r="A114" s="13"/>
      <c r="B114" s="14"/>
      <c r="C114" s="36"/>
      <c r="D114" s="15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33" x14ac:dyDescent="0.2">
      <c r="C115" s="43"/>
      <c r="D115" s="7"/>
      <c r="AG115" t="s">
        <v>347</v>
      </c>
    </row>
    <row r="116" spans="1:33" x14ac:dyDescent="0.2">
      <c r="D116" s="7"/>
    </row>
    <row r="117" spans="1:33" x14ac:dyDescent="0.2">
      <c r="D117" s="7"/>
    </row>
    <row r="118" spans="1:33" x14ac:dyDescent="0.2">
      <c r="D118" s="7"/>
    </row>
    <row r="119" spans="1:33" x14ac:dyDescent="0.2">
      <c r="D119" s="7"/>
    </row>
    <row r="120" spans="1:33" x14ac:dyDescent="0.2">
      <c r="D120" s="7"/>
    </row>
    <row r="121" spans="1:33" x14ac:dyDescent="0.2">
      <c r="D121" s="7"/>
    </row>
    <row r="122" spans="1:33" x14ac:dyDescent="0.2">
      <c r="D122" s="7"/>
    </row>
    <row r="123" spans="1:33" x14ac:dyDescent="0.2">
      <c r="D123" s="7"/>
    </row>
    <row r="124" spans="1:33" x14ac:dyDescent="0.2">
      <c r="D124" s="7"/>
    </row>
    <row r="125" spans="1:33" x14ac:dyDescent="0.2">
      <c r="D125" s="7"/>
    </row>
    <row r="126" spans="1:33" x14ac:dyDescent="0.2">
      <c r="D126" s="7"/>
    </row>
    <row r="127" spans="1:33" x14ac:dyDescent="0.2">
      <c r="D127" s="7"/>
    </row>
    <row r="128" spans="1:33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8">
    <mergeCell ref="C95:G95"/>
    <mergeCell ref="C101:G101"/>
    <mergeCell ref="A110:B110"/>
    <mergeCell ref="A1:G1"/>
    <mergeCell ref="C2:G2"/>
    <mergeCell ref="C3:G3"/>
    <mergeCell ref="C4:G4"/>
    <mergeCell ref="C81:G81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63</v>
      </c>
      <c r="C4" s="285" t="s">
        <v>64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263</v>
      </c>
      <c r="C8" s="20" t="s">
        <v>264</v>
      </c>
      <c r="D8" s="21"/>
      <c r="E8" s="22"/>
      <c r="F8" s="23"/>
      <c r="G8" s="23">
        <f>SUMIF(AG9:AG41,"&lt;&gt;NOR",G9:G41)</f>
        <v>0</v>
      </c>
      <c r="H8" s="23"/>
      <c r="I8" s="23">
        <f>SUM(I9:I41)</f>
        <v>0</v>
      </c>
      <c r="J8" s="23"/>
      <c r="K8" s="23">
        <f>SUM(K9:K41)</f>
        <v>0</v>
      </c>
      <c r="L8" s="23"/>
      <c r="M8" s="23">
        <f>SUM(M9:M41)</f>
        <v>0</v>
      </c>
      <c r="N8" s="23"/>
      <c r="O8" s="23">
        <f>SUM(O9:O41)</f>
        <v>0</v>
      </c>
      <c r="P8" s="23"/>
      <c r="Q8" s="23">
        <f>SUM(Q9:Q41)</f>
        <v>0</v>
      </c>
      <c r="R8" s="23"/>
      <c r="S8" s="23"/>
      <c r="T8" s="46"/>
      <c r="U8" s="47"/>
      <c r="V8" s="47">
        <f>SUM(V9:V41)</f>
        <v>0</v>
      </c>
      <c r="W8" s="47"/>
      <c r="X8" s="46"/>
      <c r="AG8" t="s">
        <v>325</v>
      </c>
    </row>
    <row r="9" spans="1:60" ht="22.5" outlineLevel="1" x14ac:dyDescent="0.2">
      <c r="A9" s="67">
        <v>1</v>
      </c>
      <c r="B9" s="68" t="s">
        <v>2951</v>
      </c>
      <c r="C9" s="69" t="s">
        <v>2952</v>
      </c>
      <c r="D9" s="63" t="s">
        <v>640</v>
      </c>
      <c r="E9" s="64">
        <v>7</v>
      </c>
      <c r="F9" s="65"/>
      <c r="G9" s="66">
        <f t="shared" ref="G9:G41" si="0">ROUND(E9*F9,2)</f>
        <v>0</v>
      </c>
      <c r="H9" s="65"/>
      <c r="I9" s="66">
        <f t="shared" ref="I9:I41" si="1">ROUND(E9*H9,2)</f>
        <v>0</v>
      </c>
      <c r="J9" s="65"/>
      <c r="K9" s="66">
        <f t="shared" ref="K9:K41" si="2">ROUND(E9*J9,2)</f>
        <v>0</v>
      </c>
      <c r="L9" s="66">
        <v>21</v>
      </c>
      <c r="M9" s="66">
        <f t="shared" ref="M9:M41" si="3">G9*(1+L9/100)</f>
        <v>0</v>
      </c>
      <c r="N9" s="66">
        <v>0</v>
      </c>
      <c r="O9" s="66">
        <f t="shared" ref="O9:O41" si="4">ROUND(E9*N9,2)</f>
        <v>0</v>
      </c>
      <c r="P9" s="66">
        <v>0</v>
      </c>
      <c r="Q9" s="66">
        <f t="shared" ref="Q9:Q41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41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2953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2954</v>
      </c>
      <c r="C10" s="69" t="s">
        <v>2955</v>
      </c>
      <c r="D10" s="63" t="s">
        <v>640</v>
      </c>
      <c r="E10" s="64">
        <v>4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2953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2956</v>
      </c>
      <c r="C11" s="69" t="s">
        <v>2957</v>
      </c>
      <c r="D11" s="63" t="s">
        <v>640</v>
      </c>
      <c r="E11" s="64">
        <v>4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2953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2958</v>
      </c>
      <c r="C12" s="69" t="s">
        <v>2959</v>
      </c>
      <c r="D12" s="63" t="s">
        <v>640</v>
      </c>
      <c r="E12" s="64">
        <v>4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2953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ht="22.5" outlineLevel="1" x14ac:dyDescent="0.2">
      <c r="A13" s="67">
        <v>5</v>
      </c>
      <c r="B13" s="68" t="s">
        <v>2960</v>
      </c>
      <c r="C13" s="69" t="s">
        <v>2961</v>
      </c>
      <c r="D13" s="63" t="s">
        <v>640</v>
      </c>
      <c r="E13" s="64">
        <v>1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2953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2962</v>
      </c>
      <c r="C14" s="69" t="s">
        <v>2963</v>
      </c>
      <c r="D14" s="63" t="s">
        <v>640</v>
      </c>
      <c r="E14" s="64">
        <v>1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2953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ht="22.5" outlineLevel="1" x14ac:dyDescent="0.2">
      <c r="A15" s="67">
        <v>7</v>
      </c>
      <c r="B15" s="68" t="s">
        <v>2964</v>
      </c>
      <c r="C15" s="69" t="s">
        <v>2965</v>
      </c>
      <c r="D15" s="63" t="s">
        <v>640</v>
      </c>
      <c r="E15" s="64">
        <v>1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2953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2966</v>
      </c>
      <c r="C16" s="69" t="s">
        <v>2967</v>
      </c>
      <c r="D16" s="63" t="s">
        <v>640</v>
      </c>
      <c r="E16" s="64">
        <v>3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2953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2968</v>
      </c>
      <c r="C17" s="69" t="s">
        <v>2969</v>
      </c>
      <c r="D17" s="63" t="s">
        <v>640</v>
      </c>
      <c r="E17" s="64">
        <v>7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0</v>
      </c>
      <c r="O17" s="66">
        <f t="shared" si="4"/>
        <v>0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2953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2970</v>
      </c>
      <c r="C18" s="69" t="s">
        <v>2971</v>
      </c>
      <c r="D18" s="63" t="s">
        <v>640</v>
      </c>
      <c r="E18" s="64">
        <v>3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2953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11</v>
      </c>
      <c r="B19" s="68" t="s">
        <v>2972</v>
      </c>
      <c r="C19" s="69" t="s">
        <v>2973</v>
      </c>
      <c r="D19" s="63" t="s">
        <v>640</v>
      </c>
      <c r="E19" s="64">
        <v>6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0</v>
      </c>
      <c r="O19" s="66">
        <f t="shared" si="4"/>
        <v>0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2953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ht="22.5" outlineLevel="1" x14ac:dyDescent="0.2">
      <c r="A20" s="67">
        <v>12</v>
      </c>
      <c r="B20" s="68" t="s">
        <v>2974</v>
      </c>
      <c r="C20" s="69" t="s">
        <v>2975</v>
      </c>
      <c r="D20" s="63" t="s">
        <v>640</v>
      </c>
      <c r="E20" s="64">
        <v>5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2953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13</v>
      </c>
      <c r="B21" s="68" t="s">
        <v>2976</v>
      </c>
      <c r="C21" s="69" t="s">
        <v>2977</v>
      </c>
      <c r="D21" s="63" t="s">
        <v>640</v>
      </c>
      <c r="E21" s="64">
        <v>1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0</v>
      </c>
      <c r="O21" s="66">
        <f t="shared" si="4"/>
        <v>0</v>
      </c>
      <c r="P21" s="66">
        <v>0</v>
      </c>
      <c r="Q21" s="66">
        <f t="shared" si="5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2953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14</v>
      </c>
      <c r="B22" s="68" t="s">
        <v>2978</v>
      </c>
      <c r="C22" s="69" t="s">
        <v>2979</v>
      </c>
      <c r="D22" s="63" t="s">
        <v>640</v>
      </c>
      <c r="E22" s="64">
        <v>1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2953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15</v>
      </c>
      <c r="B23" s="68" t="s">
        <v>2980</v>
      </c>
      <c r="C23" s="69" t="s">
        <v>2981</v>
      </c>
      <c r="D23" s="63" t="s">
        <v>640</v>
      </c>
      <c r="E23" s="64">
        <v>2</v>
      </c>
      <c r="F23" s="65"/>
      <c r="G23" s="66">
        <f t="shared" si="0"/>
        <v>0</v>
      </c>
      <c r="H23" s="65"/>
      <c r="I23" s="66">
        <f t="shared" si="1"/>
        <v>0</v>
      </c>
      <c r="J23" s="65"/>
      <c r="K23" s="66">
        <f t="shared" si="2"/>
        <v>0</v>
      </c>
      <c r="L23" s="66">
        <v>21</v>
      </c>
      <c r="M23" s="66">
        <f t="shared" si="3"/>
        <v>0</v>
      </c>
      <c r="N23" s="66">
        <v>0</v>
      </c>
      <c r="O23" s="66">
        <f t="shared" si="4"/>
        <v>0</v>
      </c>
      <c r="P23" s="66">
        <v>0</v>
      </c>
      <c r="Q23" s="66">
        <f t="shared" si="5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6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2953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16</v>
      </c>
      <c r="B24" s="68" t="s">
        <v>2982</v>
      </c>
      <c r="C24" s="69" t="s">
        <v>2983</v>
      </c>
      <c r="D24" s="63" t="s">
        <v>640</v>
      </c>
      <c r="E24" s="64">
        <v>11</v>
      </c>
      <c r="F24" s="65"/>
      <c r="G24" s="66">
        <f t="shared" si="0"/>
        <v>0</v>
      </c>
      <c r="H24" s="65"/>
      <c r="I24" s="66">
        <f t="shared" si="1"/>
        <v>0</v>
      </c>
      <c r="J24" s="65"/>
      <c r="K24" s="66">
        <f t="shared" si="2"/>
        <v>0</v>
      </c>
      <c r="L24" s="66">
        <v>21</v>
      </c>
      <c r="M24" s="66">
        <f t="shared" si="3"/>
        <v>0</v>
      </c>
      <c r="N24" s="66">
        <v>0</v>
      </c>
      <c r="O24" s="66">
        <f t="shared" si="4"/>
        <v>0</v>
      </c>
      <c r="P24" s="66">
        <v>0</v>
      </c>
      <c r="Q24" s="66">
        <f t="shared" si="5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6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2953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ht="22.5" outlineLevel="1" x14ac:dyDescent="0.2">
      <c r="A25" s="67">
        <v>17</v>
      </c>
      <c r="B25" s="68" t="s">
        <v>2984</v>
      </c>
      <c r="C25" s="69" t="s">
        <v>2985</v>
      </c>
      <c r="D25" s="63" t="s">
        <v>640</v>
      </c>
      <c r="E25" s="64">
        <v>1</v>
      </c>
      <c r="F25" s="65"/>
      <c r="G25" s="66">
        <f t="shared" si="0"/>
        <v>0</v>
      </c>
      <c r="H25" s="65"/>
      <c r="I25" s="66">
        <f t="shared" si="1"/>
        <v>0</v>
      </c>
      <c r="J25" s="65"/>
      <c r="K25" s="66">
        <f t="shared" si="2"/>
        <v>0</v>
      </c>
      <c r="L25" s="66">
        <v>21</v>
      </c>
      <c r="M25" s="66">
        <f t="shared" si="3"/>
        <v>0</v>
      </c>
      <c r="N25" s="66">
        <v>0</v>
      </c>
      <c r="O25" s="66">
        <f t="shared" si="4"/>
        <v>0</v>
      </c>
      <c r="P25" s="66">
        <v>0</v>
      </c>
      <c r="Q25" s="66">
        <f t="shared" si="5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6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2953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18</v>
      </c>
      <c r="B26" s="68" t="s">
        <v>2986</v>
      </c>
      <c r="C26" s="69" t="s">
        <v>2987</v>
      </c>
      <c r="D26" s="63" t="s">
        <v>640</v>
      </c>
      <c r="E26" s="64">
        <v>2</v>
      </c>
      <c r="F26" s="65"/>
      <c r="G26" s="66">
        <f t="shared" si="0"/>
        <v>0</v>
      </c>
      <c r="H26" s="65"/>
      <c r="I26" s="66">
        <f t="shared" si="1"/>
        <v>0</v>
      </c>
      <c r="J26" s="65"/>
      <c r="K26" s="66">
        <f t="shared" si="2"/>
        <v>0</v>
      </c>
      <c r="L26" s="66">
        <v>21</v>
      </c>
      <c r="M26" s="66">
        <f t="shared" si="3"/>
        <v>0</v>
      </c>
      <c r="N26" s="66">
        <v>0</v>
      </c>
      <c r="O26" s="66">
        <f t="shared" si="4"/>
        <v>0</v>
      </c>
      <c r="P26" s="66">
        <v>0</v>
      </c>
      <c r="Q26" s="66">
        <f t="shared" si="5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6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2953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19</v>
      </c>
      <c r="B27" s="68" t="s">
        <v>2988</v>
      </c>
      <c r="C27" s="69" t="s">
        <v>2989</v>
      </c>
      <c r="D27" s="63" t="s">
        <v>640</v>
      </c>
      <c r="E27" s="64">
        <v>1</v>
      </c>
      <c r="F27" s="65"/>
      <c r="G27" s="66">
        <f t="shared" si="0"/>
        <v>0</v>
      </c>
      <c r="H27" s="65"/>
      <c r="I27" s="66">
        <f t="shared" si="1"/>
        <v>0</v>
      </c>
      <c r="J27" s="65"/>
      <c r="K27" s="66">
        <f t="shared" si="2"/>
        <v>0</v>
      </c>
      <c r="L27" s="66">
        <v>21</v>
      </c>
      <c r="M27" s="66">
        <f t="shared" si="3"/>
        <v>0</v>
      </c>
      <c r="N27" s="66">
        <v>0</v>
      </c>
      <c r="O27" s="66">
        <f t="shared" si="4"/>
        <v>0</v>
      </c>
      <c r="P27" s="66">
        <v>0</v>
      </c>
      <c r="Q27" s="66">
        <f t="shared" si="5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6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2953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20</v>
      </c>
      <c r="B28" s="68" t="s">
        <v>2990</v>
      </c>
      <c r="C28" s="69" t="s">
        <v>2991</v>
      </c>
      <c r="D28" s="63" t="s">
        <v>640</v>
      </c>
      <c r="E28" s="64">
        <v>1</v>
      </c>
      <c r="F28" s="65"/>
      <c r="G28" s="66">
        <f t="shared" si="0"/>
        <v>0</v>
      </c>
      <c r="H28" s="65"/>
      <c r="I28" s="66">
        <f t="shared" si="1"/>
        <v>0</v>
      </c>
      <c r="J28" s="65"/>
      <c r="K28" s="66">
        <f t="shared" si="2"/>
        <v>0</v>
      </c>
      <c r="L28" s="66">
        <v>21</v>
      </c>
      <c r="M28" s="66">
        <f t="shared" si="3"/>
        <v>0</v>
      </c>
      <c r="N28" s="66">
        <v>0</v>
      </c>
      <c r="O28" s="66">
        <f t="shared" si="4"/>
        <v>0</v>
      </c>
      <c r="P28" s="66">
        <v>0</v>
      </c>
      <c r="Q28" s="66">
        <f t="shared" si="5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6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2953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21</v>
      </c>
      <c r="B29" s="68" t="s">
        <v>2992</v>
      </c>
      <c r="C29" s="69" t="s">
        <v>2993</v>
      </c>
      <c r="D29" s="63" t="s">
        <v>640</v>
      </c>
      <c r="E29" s="64">
        <v>1</v>
      </c>
      <c r="F29" s="65"/>
      <c r="G29" s="66">
        <f t="shared" si="0"/>
        <v>0</v>
      </c>
      <c r="H29" s="65"/>
      <c r="I29" s="66">
        <f t="shared" si="1"/>
        <v>0</v>
      </c>
      <c r="J29" s="65"/>
      <c r="K29" s="66">
        <f t="shared" si="2"/>
        <v>0</v>
      </c>
      <c r="L29" s="66">
        <v>21</v>
      </c>
      <c r="M29" s="66">
        <f t="shared" si="3"/>
        <v>0</v>
      </c>
      <c r="N29" s="66">
        <v>0</v>
      </c>
      <c r="O29" s="66">
        <f t="shared" si="4"/>
        <v>0</v>
      </c>
      <c r="P29" s="66">
        <v>0</v>
      </c>
      <c r="Q29" s="66">
        <f t="shared" si="5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6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2953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22</v>
      </c>
      <c r="B30" s="68" t="s">
        <v>2994</v>
      </c>
      <c r="C30" s="69" t="s">
        <v>2995</v>
      </c>
      <c r="D30" s="63" t="s">
        <v>640</v>
      </c>
      <c r="E30" s="64">
        <v>3</v>
      </c>
      <c r="F30" s="65"/>
      <c r="G30" s="66">
        <f t="shared" si="0"/>
        <v>0</v>
      </c>
      <c r="H30" s="65"/>
      <c r="I30" s="66">
        <f t="shared" si="1"/>
        <v>0</v>
      </c>
      <c r="J30" s="65"/>
      <c r="K30" s="66">
        <f t="shared" si="2"/>
        <v>0</v>
      </c>
      <c r="L30" s="66">
        <v>21</v>
      </c>
      <c r="M30" s="66">
        <f t="shared" si="3"/>
        <v>0</v>
      </c>
      <c r="N30" s="66">
        <v>0</v>
      </c>
      <c r="O30" s="66">
        <f t="shared" si="4"/>
        <v>0</v>
      </c>
      <c r="P30" s="66">
        <v>0</v>
      </c>
      <c r="Q30" s="66">
        <f t="shared" si="5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6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2953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23</v>
      </c>
      <c r="B31" s="68" t="s">
        <v>2996</v>
      </c>
      <c r="C31" s="69" t="s">
        <v>2997</v>
      </c>
      <c r="D31" s="63" t="s">
        <v>640</v>
      </c>
      <c r="E31" s="64">
        <v>1</v>
      </c>
      <c r="F31" s="65"/>
      <c r="G31" s="66">
        <f t="shared" si="0"/>
        <v>0</v>
      </c>
      <c r="H31" s="65"/>
      <c r="I31" s="66">
        <f t="shared" si="1"/>
        <v>0</v>
      </c>
      <c r="J31" s="65"/>
      <c r="K31" s="66">
        <f t="shared" si="2"/>
        <v>0</v>
      </c>
      <c r="L31" s="66">
        <v>21</v>
      </c>
      <c r="M31" s="66">
        <f t="shared" si="3"/>
        <v>0</v>
      </c>
      <c r="N31" s="66">
        <v>0</v>
      </c>
      <c r="O31" s="66">
        <f t="shared" si="4"/>
        <v>0</v>
      </c>
      <c r="P31" s="66">
        <v>0</v>
      </c>
      <c r="Q31" s="66">
        <f t="shared" si="5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6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2953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ht="22.5" outlineLevel="1" x14ac:dyDescent="0.2">
      <c r="A32" s="67">
        <v>24</v>
      </c>
      <c r="B32" s="68" t="s">
        <v>2998</v>
      </c>
      <c r="C32" s="69" t="s">
        <v>2999</v>
      </c>
      <c r="D32" s="63" t="s">
        <v>640</v>
      </c>
      <c r="E32" s="64">
        <v>5</v>
      </c>
      <c r="F32" s="65"/>
      <c r="G32" s="66">
        <f t="shared" si="0"/>
        <v>0</v>
      </c>
      <c r="H32" s="65"/>
      <c r="I32" s="66">
        <f t="shared" si="1"/>
        <v>0</v>
      </c>
      <c r="J32" s="65"/>
      <c r="K32" s="66">
        <f t="shared" si="2"/>
        <v>0</v>
      </c>
      <c r="L32" s="66">
        <v>21</v>
      </c>
      <c r="M32" s="66">
        <f t="shared" si="3"/>
        <v>0</v>
      </c>
      <c r="N32" s="66">
        <v>0</v>
      </c>
      <c r="O32" s="66">
        <f t="shared" si="4"/>
        <v>0</v>
      </c>
      <c r="P32" s="66">
        <v>0</v>
      </c>
      <c r="Q32" s="66">
        <f t="shared" si="5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6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2953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25</v>
      </c>
      <c r="B33" s="68" t="s">
        <v>3000</v>
      </c>
      <c r="C33" s="69" t="s">
        <v>3001</v>
      </c>
      <c r="D33" s="63" t="s">
        <v>640</v>
      </c>
      <c r="E33" s="64">
        <v>4</v>
      </c>
      <c r="F33" s="65"/>
      <c r="G33" s="66">
        <f t="shared" si="0"/>
        <v>0</v>
      </c>
      <c r="H33" s="65"/>
      <c r="I33" s="66">
        <f t="shared" si="1"/>
        <v>0</v>
      </c>
      <c r="J33" s="65"/>
      <c r="K33" s="66">
        <f t="shared" si="2"/>
        <v>0</v>
      </c>
      <c r="L33" s="66">
        <v>21</v>
      </c>
      <c r="M33" s="66">
        <f t="shared" si="3"/>
        <v>0</v>
      </c>
      <c r="N33" s="66">
        <v>0</v>
      </c>
      <c r="O33" s="66">
        <f t="shared" si="4"/>
        <v>0</v>
      </c>
      <c r="P33" s="66">
        <v>0</v>
      </c>
      <c r="Q33" s="66">
        <f t="shared" si="5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6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2953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26</v>
      </c>
      <c r="B34" s="68" t="s">
        <v>3002</v>
      </c>
      <c r="C34" s="69" t="s">
        <v>3003</v>
      </c>
      <c r="D34" s="63" t="s">
        <v>640</v>
      </c>
      <c r="E34" s="64">
        <v>10</v>
      </c>
      <c r="F34" s="65"/>
      <c r="G34" s="66">
        <f t="shared" si="0"/>
        <v>0</v>
      </c>
      <c r="H34" s="65"/>
      <c r="I34" s="66">
        <f t="shared" si="1"/>
        <v>0</v>
      </c>
      <c r="J34" s="65"/>
      <c r="K34" s="66">
        <f t="shared" si="2"/>
        <v>0</v>
      </c>
      <c r="L34" s="66">
        <v>21</v>
      </c>
      <c r="M34" s="66">
        <f t="shared" si="3"/>
        <v>0</v>
      </c>
      <c r="N34" s="66">
        <v>0</v>
      </c>
      <c r="O34" s="66">
        <f t="shared" si="4"/>
        <v>0</v>
      </c>
      <c r="P34" s="66">
        <v>0</v>
      </c>
      <c r="Q34" s="66">
        <f t="shared" si="5"/>
        <v>0</v>
      </c>
      <c r="R34" s="66"/>
      <c r="S34" s="66" t="s">
        <v>587</v>
      </c>
      <c r="T34" s="70" t="s">
        <v>330</v>
      </c>
      <c r="U34" s="35">
        <v>0</v>
      </c>
      <c r="V34" s="35">
        <f t="shared" si="6"/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2953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67">
        <v>27</v>
      </c>
      <c r="B35" s="68" t="s">
        <v>3004</v>
      </c>
      <c r="C35" s="69" t="s">
        <v>3005</v>
      </c>
      <c r="D35" s="63" t="s">
        <v>640</v>
      </c>
      <c r="E35" s="64">
        <v>4</v>
      </c>
      <c r="F35" s="65"/>
      <c r="G35" s="66">
        <f t="shared" si="0"/>
        <v>0</v>
      </c>
      <c r="H35" s="65"/>
      <c r="I35" s="66">
        <f t="shared" si="1"/>
        <v>0</v>
      </c>
      <c r="J35" s="65"/>
      <c r="K35" s="66">
        <f t="shared" si="2"/>
        <v>0</v>
      </c>
      <c r="L35" s="66">
        <v>21</v>
      </c>
      <c r="M35" s="66">
        <f t="shared" si="3"/>
        <v>0</v>
      </c>
      <c r="N35" s="66">
        <v>0</v>
      </c>
      <c r="O35" s="66">
        <f t="shared" si="4"/>
        <v>0</v>
      </c>
      <c r="P35" s="66">
        <v>0</v>
      </c>
      <c r="Q35" s="66">
        <f t="shared" si="5"/>
        <v>0</v>
      </c>
      <c r="R35" s="66"/>
      <c r="S35" s="66" t="s">
        <v>587</v>
      </c>
      <c r="T35" s="70" t="s">
        <v>330</v>
      </c>
      <c r="U35" s="35">
        <v>0</v>
      </c>
      <c r="V35" s="35">
        <f t="shared" si="6"/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2953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28</v>
      </c>
      <c r="B36" s="68" t="s">
        <v>3006</v>
      </c>
      <c r="C36" s="69" t="s">
        <v>3007</v>
      </c>
      <c r="D36" s="63" t="s">
        <v>640</v>
      </c>
      <c r="E36" s="64">
        <v>5</v>
      </c>
      <c r="F36" s="65"/>
      <c r="G36" s="66">
        <f t="shared" si="0"/>
        <v>0</v>
      </c>
      <c r="H36" s="65"/>
      <c r="I36" s="66">
        <f t="shared" si="1"/>
        <v>0</v>
      </c>
      <c r="J36" s="65"/>
      <c r="K36" s="66">
        <f t="shared" si="2"/>
        <v>0</v>
      </c>
      <c r="L36" s="66">
        <v>21</v>
      </c>
      <c r="M36" s="66">
        <f t="shared" si="3"/>
        <v>0</v>
      </c>
      <c r="N36" s="66">
        <v>0</v>
      </c>
      <c r="O36" s="66">
        <f t="shared" si="4"/>
        <v>0</v>
      </c>
      <c r="P36" s="66">
        <v>0</v>
      </c>
      <c r="Q36" s="66">
        <f t="shared" si="5"/>
        <v>0</v>
      </c>
      <c r="R36" s="66"/>
      <c r="S36" s="66" t="s">
        <v>587</v>
      </c>
      <c r="T36" s="70" t="s">
        <v>330</v>
      </c>
      <c r="U36" s="35">
        <v>0</v>
      </c>
      <c r="V36" s="35">
        <f t="shared" si="6"/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2953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67">
        <v>29</v>
      </c>
      <c r="B37" s="68" t="s">
        <v>3008</v>
      </c>
      <c r="C37" s="69" t="s">
        <v>3009</v>
      </c>
      <c r="D37" s="63" t="s">
        <v>640</v>
      </c>
      <c r="E37" s="64">
        <v>3</v>
      </c>
      <c r="F37" s="65"/>
      <c r="G37" s="66">
        <f t="shared" si="0"/>
        <v>0</v>
      </c>
      <c r="H37" s="65"/>
      <c r="I37" s="66">
        <f t="shared" si="1"/>
        <v>0</v>
      </c>
      <c r="J37" s="65"/>
      <c r="K37" s="66">
        <f t="shared" si="2"/>
        <v>0</v>
      </c>
      <c r="L37" s="66">
        <v>21</v>
      </c>
      <c r="M37" s="66">
        <f t="shared" si="3"/>
        <v>0</v>
      </c>
      <c r="N37" s="66">
        <v>0</v>
      </c>
      <c r="O37" s="66">
        <f t="shared" si="4"/>
        <v>0</v>
      </c>
      <c r="P37" s="66">
        <v>0</v>
      </c>
      <c r="Q37" s="66">
        <f t="shared" si="5"/>
        <v>0</v>
      </c>
      <c r="R37" s="66"/>
      <c r="S37" s="66" t="s">
        <v>587</v>
      </c>
      <c r="T37" s="70" t="s">
        <v>330</v>
      </c>
      <c r="U37" s="35">
        <v>0</v>
      </c>
      <c r="V37" s="35">
        <f t="shared" si="6"/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2953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67">
        <v>30</v>
      </c>
      <c r="B38" s="68" t="s">
        <v>3010</v>
      </c>
      <c r="C38" s="69" t="s">
        <v>3011</v>
      </c>
      <c r="D38" s="63" t="s">
        <v>640</v>
      </c>
      <c r="E38" s="64">
        <v>2</v>
      </c>
      <c r="F38" s="65"/>
      <c r="G38" s="66">
        <f t="shared" si="0"/>
        <v>0</v>
      </c>
      <c r="H38" s="65"/>
      <c r="I38" s="66">
        <f t="shared" si="1"/>
        <v>0</v>
      </c>
      <c r="J38" s="65"/>
      <c r="K38" s="66">
        <f t="shared" si="2"/>
        <v>0</v>
      </c>
      <c r="L38" s="66">
        <v>21</v>
      </c>
      <c r="M38" s="66">
        <f t="shared" si="3"/>
        <v>0</v>
      </c>
      <c r="N38" s="66">
        <v>0</v>
      </c>
      <c r="O38" s="66">
        <f t="shared" si="4"/>
        <v>0</v>
      </c>
      <c r="P38" s="66">
        <v>0</v>
      </c>
      <c r="Q38" s="66">
        <f t="shared" si="5"/>
        <v>0</v>
      </c>
      <c r="R38" s="66"/>
      <c r="S38" s="66" t="s">
        <v>587</v>
      </c>
      <c r="T38" s="70" t="s">
        <v>330</v>
      </c>
      <c r="U38" s="35">
        <v>0</v>
      </c>
      <c r="V38" s="35">
        <f t="shared" si="6"/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2953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67">
        <v>31</v>
      </c>
      <c r="B39" s="68" t="s">
        <v>3012</v>
      </c>
      <c r="C39" s="69" t="s">
        <v>3013</v>
      </c>
      <c r="D39" s="63" t="s">
        <v>640</v>
      </c>
      <c r="E39" s="64">
        <v>2</v>
      </c>
      <c r="F39" s="65"/>
      <c r="G39" s="66">
        <f t="shared" si="0"/>
        <v>0</v>
      </c>
      <c r="H39" s="65"/>
      <c r="I39" s="66">
        <f t="shared" si="1"/>
        <v>0</v>
      </c>
      <c r="J39" s="65"/>
      <c r="K39" s="66">
        <f t="shared" si="2"/>
        <v>0</v>
      </c>
      <c r="L39" s="66">
        <v>21</v>
      </c>
      <c r="M39" s="66">
        <f t="shared" si="3"/>
        <v>0</v>
      </c>
      <c r="N39" s="66">
        <v>0</v>
      </c>
      <c r="O39" s="66">
        <f t="shared" si="4"/>
        <v>0</v>
      </c>
      <c r="P39" s="66">
        <v>0</v>
      </c>
      <c r="Q39" s="66">
        <f t="shared" si="5"/>
        <v>0</v>
      </c>
      <c r="R39" s="66"/>
      <c r="S39" s="66" t="s">
        <v>587</v>
      </c>
      <c r="T39" s="70" t="s">
        <v>330</v>
      </c>
      <c r="U39" s="35">
        <v>0</v>
      </c>
      <c r="V39" s="35">
        <f t="shared" si="6"/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2953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67">
        <v>32</v>
      </c>
      <c r="B40" s="68" t="s">
        <v>3014</v>
      </c>
      <c r="C40" s="69" t="s">
        <v>3015</v>
      </c>
      <c r="D40" s="63" t="s">
        <v>640</v>
      </c>
      <c r="E40" s="64">
        <v>4</v>
      </c>
      <c r="F40" s="65"/>
      <c r="G40" s="66">
        <f t="shared" si="0"/>
        <v>0</v>
      </c>
      <c r="H40" s="65"/>
      <c r="I40" s="66">
        <f t="shared" si="1"/>
        <v>0</v>
      </c>
      <c r="J40" s="65"/>
      <c r="K40" s="66">
        <f t="shared" si="2"/>
        <v>0</v>
      </c>
      <c r="L40" s="66">
        <v>21</v>
      </c>
      <c r="M40" s="66">
        <f t="shared" si="3"/>
        <v>0</v>
      </c>
      <c r="N40" s="66">
        <v>0</v>
      </c>
      <c r="O40" s="66">
        <f t="shared" si="4"/>
        <v>0</v>
      </c>
      <c r="P40" s="66">
        <v>0</v>
      </c>
      <c r="Q40" s="66">
        <f t="shared" si="5"/>
        <v>0</v>
      </c>
      <c r="R40" s="66"/>
      <c r="S40" s="66" t="s">
        <v>587</v>
      </c>
      <c r="T40" s="70" t="s">
        <v>330</v>
      </c>
      <c r="U40" s="35">
        <v>0</v>
      </c>
      <c r="V40" s="35">
        <f t="shared" si="6"/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2953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33</v>
      </c>
      <c r="B41" s="68" t="s">
        <v>3016</v>
      </c>
      <c r="C41" s="69" t="s">
        <v>3017</v>
      </c>
      <c r="D41" s="63" t="s">
        <v>456</v>
      </c>
      <c r="E41" s="64">
        <v>85</v>
      </c>
      <c r="F41" s="65"/>
      <c r="G41" s="66">
        <f t="shared" si="0"/>
        <v>0</v>
      </c>
      <c r="H41" s="65"/>
      <c r="I41" s="66">
        <f t="shared" si="1"/>
        <v>0</v>
      </c>
      <c r="J41" s="65"/>
      <c r="K41" s="66">
        <f t="shared" si="2"/>
        <v>0</v>
      </c>
      <c r="L41" s="66">
        <v>21</v>
      </c>
      <c r="M41" s="66">
        <f t="shared" si="3"/>
        <v>0</v>
      </c>
      <c r="N41" s="66">
        <v>0</v>
      </c>
      <c r="O41" s="66">
        <f t="shared" si="4"/>
        <v>0</v>
      </c>
      <c r="P41" s="66">
        <v>0</v>
      </c>
      <c r="Q41" s="66">
        <f t="shared" si="5"/>
        <v>0</v>
      </c>
      <c r="R41" s="66"/>
      <c r="S41" s="66" t="s">
        <v>587</v>
      </c>
      <c r="T41" s="70" t="s">
        <v>330</v>
      </c>
      <c r="U41" s="35">
        <v>0</v>
      </c>
      <c r="V41" s="35">
        <f t="shared" si="6"/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2953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x14ac:dyDescent="0.2">
      <c r="A42" s="18" t="s">
        <v>324</v>
      </c>
      <c r="B42" s="19" t="s">
        <v>265</v>
      </c>
      <c r="C42" s="20" t="s">
        <v>266</v>
      </c>
      <c r="D42" s="21"/>
      <c r="E42" s="22"/>
      <c r="F42" s="23"/>
      <c r="G42" s="23">
        <f>SUMIF(AG43:AG44,"&lt;&gt;NOR",G43:G44)</f>
        <v>0</v>
      </c>
      <c r="H42" s="23"/>
      <c r="I42" s="23">
        <f>SUM(I43:I44)</f>
        <v>0</v>
      </c>
      <c r="J42" s="23"/>
      <c r="K42" s="23">
        <f>SUM(K43:K44)</f>
        <v>0</v>
      </c>
      <c r="L42" s="23"/>
      <c r="M42" s="23">
        <f>SUM(M43:M44)</f>
        <v>0</v>
      </c>
      <c r="N42" s="23"/>
      <c r="O42" s="23">
        <f>SUM(O43:O44)</f>
        <v>0</v>
      </c>
      <c r="P42" s="23"/>
      <c r="Q42" s="23">
        <f>SUM(Q43:Q44)</f>
        <v>0</v>
      </c>
      <c r="R42" s="23"/>
      <c r="S42" s="23"/>
      <c r="T42" s="46"/>
      <c r="U42" s="47"/>
      <c r="V42" s="47">
        <f>SUM(V43:V44)</f>
        <v>0</v>
      </c>
      <c r="W42" s="47"/>
      <c r="X42" s="46"/>
      <c r="AG42" t="s">
        <v>325</v>
      </c>
    </row>
    <row r="43" spans="1:60" outlineLevel="1" x14ac:dyDescent="0.2">
      <c r="A43" s="67">
        <v>34</v>
      </c>
      <c r="B43" s="68" t="s">
        <v>3018</v>
      </c>
      <c r="C43" s="69" t="s">
        <v>3019</v>
      </c>
      <c r="D43" s="63" t="s">
        <v>640</v>
      </c>
      <c r="E43" s="64">
        <v>1</v>
      </c>
      <c r="F43" s="65"/>
      <c r="G43" s="66">
        <f>ROUND(E43*F43,2)</f>
        <v>0</v>
      </c>
      <c r="H43" s="65"/>
      <c r="I43" s="66">
        <f>ROUND(E43*H43,2)</f>
        <v>0</v>
      </c>
      <c r="J43" s="65"/>
      <c r="K43" s="66">
        <f>ROUND(E43*J43,2)</f>
        <v>0</v>
      </c>
      <c r="L43" s="66">
        <v>21</v>
      </c>
      <c r="M43" s="66">
        <f>G43*(1+L43/100)</f>
        <v>0</v>
      </c>
      <c r="N43" s="66">
        <v>0</v>
      </c>
      <c r="O43" s="66">
        <f>ROUND(E43*N43,2)</f>
        <v>0</v>
      </c>
      <c r="P43" s="66">
        <v>0</v>
      </c>
      <c r="Q43" s="66">
        <f>ROUND(E43*P43,2)</f>
        <v>0</v>
      </c>
      <c r="R43" s="66"/>
      <c r="S43" s="66" t="s">
        <v>587</v>
      </c>
      <c r="T43" s="70" t="s">
        <v>330</v>
      </c>
      <c r="U43" s="35">
        <v>0</v>
      </c>
      <c r="V43" s="35">
        <f>ROUND(E43*U43,2)</f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2953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67">
        <v>35</v>
      </c>
      <c r="B44" s="68" t="s">
        <v>3020</v>
      </c>
      <c r="C44" s="69" t="s">
        <v>3021</v>
      </c>
      <c r="D44" s="63" t="s">
        <v>640</v>
      </c>
      <c r="E44" s="64">
        <v>1</v>
      </c>
      <c r="F44" s="65"/>
      <c r="G44" s="66">
        <f>ROUND(E44*F44,2)</f>
        <v>0</v>
      </c>
      <c r="H44" s="65"/>
      <c r="I44" s="66">
        <f>ROUND(E44*H44,2)</f>
        <v>0</v>
      </c>
      <c r="J44" s="65"/>
      <c r="K44" s="66">
        <f>ROUND(E44*J44,2)</f>
        <v>0</v>
      </c>
      <c r="L44" s="66">
        <v>21</v>
      </c>
      <c r="M44" s="66">
        <f>G44*(1+L44/100)</f>
        <v>0</v>
      </c>
      <c r="N44" s="66">
        <v>0</v>
      </c>
      <c r="O44" s="66">
        <f>ROUND(E44*N44,2)</f>
        <v>0</v>
      </c>
      <c r="P44" s="66">
        <v>0</v>
      </c>
      <c r="Q44" s="66">
        <f>ROUND(E44*P44,2)</f>
        <v>0</v>
      </c>
      <c r="R44" s="66"/>
      <c r="S44" s="66" t="s">
        <v>587</v>
      </c>
      <c r="T44" s="70" t="s">
        <v>330</v>
      </c>
      <c r="U44" s="35">
        <v>0</v>
      </c>
      <c r="V44" s="35">
        <f>ROUND(E44*U44,2)</f>
        <v>0</v>
      </c>
      <c r="W44" s="35"/>
      <c r="X44" s="70"/>
      <c r="Y44" s="52"/>
      <c r="Z44" s="52"/>
      <c r="AA44" s="52"/>
      <c r="AB44" s="52"/>
      <c r="AC44" s="52"/>
      <c r="AD44" s="52"/>
      <c r="AE44" s="52"/>
      <c r="AF44" s="52"/>
      <c r="AG44" s="52" t="s">
        <v>2953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x14ac:dyDescent="0.2">
      <c r="A45" s="18" t="s">
        <v>324</v>
      </c>
      <c r="B45" s="19" t="s">
        <v>267</v>
      </c>
      <c r="C45" s="20" t="s">
        <v>268</v>
      </c>
      <c r="D45" s="21"/>
      <c r="E45" s="22"/>
      <c r="F45" s="23"/>
      <c r="G45" s="23">
        <f>SUMIF(AG46:AG49,"&lt;&gt;NOR",G46:G49)</f>
        <v>0</v>
      </c>
      <c r="H45" s="23"/>
      <c r="I45" s="23">
        <f>SUM(I46:I49)</f>
        <v>0</v>
      </c>
      <c r="J45" s="23"/>
      <c r="K45" s="23">
        <f>SUM(K46:K49)</f>
        <v>0</v>
      </c>
      <c r="L45" s="23"/>
      <c r="M45" s="23">
        <f>SUM(M46:M49)</f>
        <v>0</v>
      </c>
      <c r="N45" s="23"/>
      <c r="O45" s="23">
        <f>SUM(O46:O49)</f>
        <v>0</v>
      </c>
      <c r="P45" s="23"/>
      <c r="Q45" s="23">
        <f>SUM(Q46:Q49)</f>
        <v>0</v>
      </c>
      <c r="R45" s="23"/>
      <c r="S45" s="23"/>
      <c r="T45" s="46"/>
      <c r="U45" s="47"/>
      <c r="V45" s="47">
        <f>SUM(V46:V49)</f>
        <v>0</v>
      </c>
      <c r="W45" s="47"/>
      <c r="X45" s="46"/>
      <c r="AG45" t="s">
        <v>325</v>
      </c>
    </row>
    <row r="46" spans="1:60" outlineLevel="1" x14ac:dyDescent="0.2">
      <c r="A46" s="67">
        <v>36</v>
      </c>
      <c r="B46" s="68" t="s">
        <v>3022</v>
      </c>
      <c r="C46" s="69" t="s">
        <v>3023</v>
      </c>
      <c r="D46" s="63" t="s">
        <v>640</v>
      </c>
      <c r="E46" s="64">
        <v>1</v>
      </c>
      <c r="F46" s="65"/>
      <c r="G46" s="66">
        <f>ROUND(E46*F46,2)</f>
        <v>0</v>
      </c>
      <c r="H46" s="65"/>
      <c r="I46" s="66">
        <f>ROUND(E46*H46,2)</f>
        <v>0</v>
      </c>
      <c r="J46" s="65"/>
      <c r="K46" s="66">
        <f>ROUND(E46*J46,2)</f>
        <v>0</v>
      </c>
      <c r="L46" s="66">
        <v>21</v>
      </c>
      <c r="M46" s="66">
        <f>G46*(1+L46/100)</f>
        <v>0</v>
      </c>
      <c r="N46" s="66">
        <v>0</v>
      </c>
      <c r="O46" s="66">
        <f>ROUND(E46*N46,2)</f>
        <v>0</v>
      </c>
      <c r="P46" s="66">
        <v>0</v>
      </c>
      <c r="Q46" s="66">
        <f>ROUND(E46*P46,2)</f>
        <v>0</v>
      </c>
      <c r="R46" s="66"/>
      <c r="S46" s="66" t="s">
        <v>587</v>
      </c>
      <c r="T46" s="70" t="s">
        <v>330</v>
      </c>
      <c r="U46" s="35">
        <v>0</v>
      </c>
      <c r="V46" s="35">
        <f>ROUND(E46*U46,2)</f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2953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67">
        <v>37</v>
      </c>
      <c r="B47" s="68" t="s">
        <v>3024</v>
      </c>
      <c r="C47" s="69" t="s">
        <v>3025</v>
      </c>
      <c r="D47" s="63" t="s">
        <v>640</v>
      </c>
      <c r="E47" s="64">
        <v>1</v>
      </c>
      <c r="F47" s="65"/>
      <c r="G47" s="66">
        <f>ROUND(E47*F47,2)</f>
        <v>0</v>
      </c>
      <c r="H47" s="65"/>
      <c r="I47" s="66">
        <f>ROUND(E47*H47,2)</f>
        <v>0</v>
      </c>
      <c r="J47" s="65"/>
      <c r="K47" s="66">
        <f>ROUND(E47*J47,2)</f>
        <v>0</v>
      </c>
      <c r="L47" s="66">
        <v>21</v>
      </c>
      <c r="M47" s="66">
        <f>G47*(1+L47/100)</f>
        <v>0</v>
      </c>
      <c r="N47" s="66">
        <v>0</v>
      </c>
      <c r="O47" s="66">
        <f>ROUND(E47*N47,2)</f>
        <v>0</v>
      </c>
      <c r="P47" s="66">
        <v>0</v>
      </c>
      <c r="Q47" s="66">
        <f>ROUND(E47*P47,2)</f>
        <v>0</v>
      </c>
      <c r="R47" s="66"/>
      <c r="S47" s="66" t="s">
        <v>587</v>
      </c>
      <c r="T47" s="70" t="s">
        <v>330</v>
      </c>
      <c r="U47" s="35">
        <v>0</v>
      </c>
      <c r="V47" s="35">
        <f>ROUND(E47*U47,2)</f>
        <v>0</v>
      </c>
      <c r="W47" s="35"/>
      <c r="X47" s="70"/>
      <c r="Y47" s="52"/>
      <c r="Z47" s="52"/>
      <c r="AA47" s="52"/>
      <c r="AB47" s="52"/>
      <c r="AC47" s="52"/>
      <c r="AD47" s="52"/>
      <c r="AE47" s="52"/>
      <c r="AF47" s="52"/>
      <c r="AG47" s="52" t="s">
        <v>2953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7">
        <v>38</v>
      </c>
      <c r="B48" s="68" t="s">
        <v>3026</v>
      </c>
      <c r="C48" s="69" t="s">
        <v>3027</v>
      </c>
      <c r="D48" s="63" t="s">
        <v>640</v>
      </c>
      <c r="E48" s="64">
        <v>1</v>
      </c>
      <c r="F48" s="65"/>
      <c r="G48" s="66">
        <f>ROUND(E48*F48,2)</f>
        <v>0</v>
      </c>
      <c r="H48" s="65"/>
      <c r="I48" s="66">
        <f>ROUND(E48*H48,2)</f>
        <v>0</v>
      </c>
      <c r="J48" s="65"/>
      <c r="K48" s="66">
        <f>ROUND(E48*J48,2)</f>
        <v>0</v>
      </c>
      <c r="L48" s="66">
        <v>21</v>
      </c>
      <c r="M48" s="66">
        <f>G48*(1+L48/100)</f>
        <v>0</v>
      </c>
      <c r="N48" s="66">
        <v>0</v>
      </c>
      <c r="O48" s="66">
        <f>ROUND(E48*N48,2)</f>
        <v>0</v>
      </c>
      <c r="P48" s="66">
        <v>0</v>
      </c>
      <c r="Q48" s="66">
        <f>ROUND(E48*P48,2)</f>
        <v>0</v>
      </c>
      <c r="R48" s="66"/>
      <c r="S48" s="66" t="s">
        <v>587</v>
      </c>
      <c r="T48" s="70" t="s">
        <v>330</v>
      </c>
      <c r="U48" s="35">
        <v>0</v>
      </c>
      <c r="V48" s="35">
        <f>ROUND(E48*U48,2)</f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2953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39</v>
      </c>
      <c r="B49" s="68" t="s">
        <v>3028</v>
      </c>
      <c r="C49" s="69" t="s">
        <v>3029</v>
      </c>
      <c r="D49" s="63" t="s">
        <v>640</v>
      </c>
      <c r="E49" s="64">
        <v>1</v>
      </c>
      <c r="F49" s="65"/>
      <c r="G49" s="66">
        <f>ROUND(E49*F49,2)</f>
        <v>0</v>
      </c>
      <c r="H49" s="65"/>
      <c r="I49" s="66">
        <f>ROUND(E49*H49,2)</f>
        <v>0</v>
      </c>
      <c r="J49" s="65"/>
      <c r="K49" s="66">
        <f>ROUND(E49*J49,2)</f>
        <v>0</v>
      </c>
      <c r="L49" s="66">
        <v>21</v>
      </c>
      <c r="M49" s="66">
        <f>G49*(1+L49/100)</f>
        <v>0</v>
      </c>
      <c r="N49" s="66">
        <v>0</v>
      </c>
      <c r="O49" s="66">
        <f>ROUND(E49*N49,2)</f>
        <v>0</v>
      </c>
      <c r="P49" s="66">
        <v>0</v>
      </c>
      <c r="Q49" s="66">
        <f>ROUND(E49*P49,2)</f>
        <v>0</v>
      </c>
      <c r="R49" s="66"/>
      <c r="S49" s="66" t="s">
        <v>587</v>
      </c>
      <c r="T49" s="70" t="s">
        <v>330</v>
      </c>
      <c r="U49" s="35">
        <v>0</v>
      </c>
      <c r="V49" s="35">
        <f>ROUND(E49*U49,2)</f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2953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x14ac:dyDescent="0.2">
      <c r="A50" s="18" t="s">
        <v>324</v>
      </c>
      <c r="B50" s="19" t="s">
        <v>269</v>
      </c>
      <c r="C50" s="20" t="s">
        <v>270</v>
      </c>
      <c r="D50" s="21"/>
      <c r="E50" s="22"/>
      <c r="F50" s="23"/>
      <c r="G50" s="23">
        <f>SUMIF(AG51:AG51,"&lt;&gt;NOR",G51:G51)</f>
        <v>0</v>
      </c>
      <c r="H50" s="23"/>
      <c r="I50" s="23">
        <f>SUM(I51:I51)</f>
        <v>0</v>
      </c>
      <c r="J50" s="23"/>
      <c r="K50" s="23">
        <f>SUM(K51:K51)</f>
        <v>0</v>
      </c>
      <c r="L50" s="23"/>
      <c r="M50" s="23">
        <f>SUM(M51:M51)</f>
        <v>0</v>
      </c>
      <c r="N50" s="23"/>
      <c r="O50" s="23">
        <f>SUM(O51:O51)</f>
        <v>0</v>
      </c>
      <c r="P50" s="23"/>
      <c r="Q50" s="23">
        <f>SUM(Q51:Q51)</f>
        <v>0</v>
      </c>
      <c r="R50" s="23"/>
      <c r="S50" s="23"/>
      <c r="T50" s="46"/>
      <c r="U50" s="47"/>
      <c r="V50" s="47">
        <f>SUM(V51:V51)</f>
        <v>0</v>
      </c>
      <c r="W50" s="47"/>
      <c r="X50" s="46"/>
      <c r="AG50" t="s">
        <v>325</v>
      </c>
    </row>
    <row r="51" spans="1:60" ht="22.5" outlineLevel="1" x14ac:dyDescent="0.2">
      <c r="A51" s="60">
        <v>40</v>
      </c>
      <c r="B51" s="61" t="s">
        <v>3030</v>
      </c>
      <c r="C51" s="62" t="s">
        <v>3031</v>
      </c>
      <c r="D51" s="63" t="s">
        <v>640</v>
      </c>
      <c r="E51" s="64">
        <v>1</v>
      </c>
      <c r="F51" s="65"/>
      <c r="G51" s="66">
        <f>ROUND(E51*F51,2)</f>
        <v>0</v>
      </c>
      <c r="H51" s="65"/>
      <c r="I51" s="66">
        <f>ROUND(E51*H51,2)</f>
        <v>0</v>
      </c>
      <c r="J51" s="65"/>
      <c r="K51" s="66">
        <f>ROUND(E51*J51,2)</f>
        <v>0</v>
      </c>
      <c r="L51" s="66">
        <v>21</v>
      </c>
      <c r="M51" s="66">
        <f>G51*(1+L51/100)</f>
        <v>0</v>
      </c>
      <c r="N51" s="66">
        <v>0</v>
      </c>
      <c r="O51" s="66">
        <f>ROUND(E51*N51,2)</f>
        <v>0</v>
      </c>
      <c r="P51" s="66">
        <v>0</v>
      </c>
      <c r="Q51" s="66">
        <f>ROUND(E51*P51,2)</f>
        <v>0</v>
      </c>
      <c r="R51" s="66"/>
      <c r="S51" s="66" t="s">
        <v>587</v>
      </c>
      <c r="T51" s="70" t="s">
        <v>330</v>
      </c>
      <c r="U51" s="35">
        <v>0</v>
      </c>
      <c r="V51" s="35">
        <f>ROUND(E51*U51,2)</f>
        <v>0</v>
      </c>
      <c r="W51" s="35"/>
      <c r="X51" s="79"/>
      <c r="Y51" s="52"/>
      <c r="Z51" s="52"/>
      <c r="AA51" s="52"/>
      <c r="AB51" s="52"/>
      <c r="AC51" s="52"/>
      <c r="AD51" s="52"/>
      <c r="AE51" s="52"/>
      <c r="AF51" s="52"/>
      <c r="AG51" s="52" t="s">
        <v>2953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x14ac:dyDescent="0.2">
      <c r="A52" s="18" t="s">
        <v>324</v>
      </c>
      <c r="B52" s="19" t="s">
        <v>271</v>
      </c>
      <c r="C52" s="20" t="s">
        <v>272</v>
      </c>
      <c r="D52" s="21"/>
      <c r="E52" s="22"/>
      <c r="F52" s="23"/>
      <c r="G52" s="23">
        <f>SUMIF(AG53:AG118,"&lt;&gt;NOR",G53:G118)</f>
        <v>0</v>
      </c>
      <c r="H52" s="23"/>
      <c r="I52" s="23">
        <f>SUM(I53:I118)</f>
        <v>0</v>
      </c>
      <c r="J52" s="23"/>
      <c r="K52" s="23">
        <f>SUM(K53:K118)</f>
        <v>0</v>
      </c>
      <c r="L52" s="23"/>
      <c r="M52" s="23">
        <f>SUM(M53:M118)</f>
        <v>0</v>
      </c>
      <c r="N52" s="23"/>
      <c r="O52" s="23">
        <f>SUM(O53:O118)</f>
        <v>0</v>
      </c>
      <c r="P52" s="23"/>
      <c r="Q52" s="23">
        <f>SUM(Q53:Q118)</f>
        <v>0</v>
      </c>
      <c r="R52" s="23"/>
      <c r="S52" s="23"/>
      <c r="T52" s="46"/>
      <c r="U52" s="47"/>
      <c r="V52" s="47">
        <f>SUM(V53:V118)</f>
        <v>0</v>
      </c>
      <c r="W52" s="47"/>
      <c r="X52" s="46"/>
      <c r="AG52" t="s">
        <v>325</v>
      </c>
    </row>
    <row r="53" spans="1:60" outlineLevel="1" x14ac:dyDescent="0.2">
      <c r="A53" s="67">
        <v>41</v>
      </c>
      <c r="B53" s="68" t="s">
        <v>3032</v>
      </c>
      <c r="C53" s="69" t="s">
        <v>3033</v>
      </c>
      <c r="D53" s="63" t="s">
        <v>640</v>
      </c>
      <c r="E53" s="64">
        <v>1</v>
      </c>
      <c r="F53" s="65"/>
      <c r="G53" s="66">
        <f t="shared" ref="G53:G84" si="7">ROUND(E53*F53,2)</f>
        <v>0</v>
      </c>
      <c r="H53" s="65"/>
      <c r="I53" s="66">
        <f t="shared" ref="I53:I84" si="8">ROUND(E53*H53,2)</f>
        <v>0</v>
      </c>
      <c r="J53" s="65"/>
      <c r="K53" s="66">
        <f t="shared" ref="K53:K84" si="9">ROUND(E53*J53,2)</f>
        <v>0</v>
      </c>
      <c r="L53" s="66">
        <v>21</v>
      </c>
      <c r="M53" s="66">
        <f t="shared" ref="M53:M84" si="10">G53*(1+L53/100)</f>
        <v>0</v>
      </c>
      <c r="N53" s="66">
        <v>0</v>
      </c>
      <c r="O53" s="66">
        <f t="shared" ref="O53:O84" si="11">ROUND(E53*N53,2)</f>
        <v>0</v>
      </c>
      <c r="P53" s="66">
        <v>0</v>
      </c>
      <c r="Q53" s="66">
        <f t="shared" ref="Q53:Q84" si="12">ROUND(E53*P53,2)</f>
        <v>0</v>
      </c>
      <c r="R53" s="66"/>
      <c r="S53" s="66" t="s">
        <v>587</v>
      </c>
      <c r="T53" s="70" t="s">
        <v>330</v>
      </c>
      <c r="U53" s="35">
        <v>0</v>
      </c>
      <c r="V53" s="35">
        <f t="shared" ref="V53:V84" si="13">ROUND(E53*U53,2)</f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2953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67">
        <v>42</v>
      </c>
      <c r="B54" s="68" t="s">
        <v>3034</v>
      </c>
      <c r="C54" s="69" t="s">
        <v>3035</v>
      </c>
      <c r="D54" s="63" t="s">
        <v>640</v>
      </c>
      <c r="E54" s="64">
        <v>2</v>
      </c>
      <c r="F54" s="65"/>
      <c r="G54" s="66">
        <f t="shared" si="7"/>
        <v>0</v>
      </c>
      <c r="H54" s="65"/>
      <c r="I54" s="66">
        <f t="shared" si="8"/>
        <v>0</v>
      </c>
      <c r="J54" s="65"/>
      <c r="K54" s="66">
        <f t="shared" si="9"/>
        <v>0</v>
      </c>
      <c r="L54" s="66">
        <v>21</v>
      </c>
      <c r="M54" s="66">
        <f t="shared" si="10"/>
        <v>0</v>
      </c>
      <c r="N54" s="66">
        <v>0</v>
      </c>
      <c r="O54" s="66">
        <f t="shared" si="11"/>
        <v>0</v>
      </c>
      <c r="P54" s="66">
        <v>0</v>
      </c>
      <c r="Q54" s="66">
        <f t="shared" si="12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13"/>
        <v>0</v>
      </c>
      <c r="W54" s="35"/>
      <c r="X54" s="70"/>
      <c r="Y54" s="52"/>
      <c r="Z54" s="52"/>
      <c r="AA54" s="52"/>
      <c r="AB54" s="52"/>
      <c r="AC54" s="52"/>
      <c r="AD54" s="52"/>
      <c r="AE54" s="52"/>
      <c r="AF54" s="52"/>
      <c r="AG54" s="52" t="s">
        <v>2953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67">
        <v>43</v>
      </c>
      <c r="B55" s="68" t="s">
        <v>3036</v>
      </c>
      <c r="C55" s="69" t="s">
        <v>3037</v>
      </c>
      <c r="D55" s="63" t="s">
        <v>640</v>
      </c>
      <c r="E55" s="64">
        <v>2</v>
      </c>
      <c r="F55" s="65"/>
      <c r="G55" s="66">
        <f t="shared" si="7"/>
        <v>0</v>
      </c>
      <c r="H55" s="65"/>
      <c r="I55" s="66">
        <f t="shared" si="8"/>
        <v>0</v>
      </c>
      <c r="J55" s="65"/>
      <c r="K55" s="66">
        <f t="shared" si="9"/>
        <v>0</v>
      </c>
      <c r="L55" s="66">
        <v>21</v>
      </c>
      <c r="M55" s="66">
        <f t="shared" si="10"/>
        <v>0</v>
      </c>
      <c r="N55" s="66">
        <v>0</v>
      </c>
      <c r="O55" s="66">
        <f t="shared" si="11"/>
        <v>0</v>
      </c>
      <c r="P55" s="66">
        <v>0</v>
      </c>
      <c r="Q55" s="66">
        <f t="shared" si="12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13"/>
        <v>0</v>
      </c>
      <c r="W55" s="35"/>
      <c r="X55" s="70"/>
      <c r="Y55" s="52"/>
      <c r="Z55" s="52"/>
      <c r="AA55" s="52"/>
      <c r="AB55" s="52"/>
      <c r="AC55" s="52"/>
      <c r="AD55" s="52"/>
      <c r="AE55" s="52"/>
      <c r="AF55" s="52"/>
      <c r="AG55" s="52" t="s">
        <v>2953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67">
        <v>44</v>
      </c>
      <c r="B56" s="68" t="s">
        <v>3038</v>
      </c>
      <c r="C56" s="69" t="s">
        <v>3039</v>
      </c>
      <c r="D56" s="63" t="s">
        <v>640</v>
      </c>
      <c r="E56" s="64">
        <v>2</v>
      </c>
      <c r="F56" s="65"/>
      <c r="G56" s="66">
        <f t="shared" si="7"/>
        <v>0</v>
      </c>
      <c r="H56" s="65"/>
      <c r="I56" s="66">
        <f t="shared" si="8"/>
        <v>0</v>
      </c>
      <c r="J56" s="65"/>
      <c r="K56" s="66">
        <f t="shared" si="9"/>
        <v>0</v>
      </c>
      <c r="L56" s="66">
        <v>21</v>
      </c>
      <c r="M56" s="66">
        <f t="shared" si="10"/>
        <v>0</v>
      </c>
      <c r="N56" s="66">
        <v>0</v>
      </c>
      <c r="O56" s="66">
        <f t="shared" si="11"/>
        <v>0</v>
      </c>
      <c r="P56" s="66">
        <v>0</v>
      </c>
      <c r="Q56" s="66">
        <f t="shared" si="12"/>
        <v>0</v>
      </c>
      <c r="R56" s="66"/>
      <c r="S56" s="66" t="s">
        <v>587</v>
      </c>
      <c r="T56" s="70" t="s">
        <v>330</v>
      </c>
      <c r="U56" s="35">
        <v>0</v>
      </c>
      <c r="V56" s="35">
        <f t="shared" si="13"/>
        <v>0</v>
      </c>
      <c r="W56" s="35"/>
      <c r="X56" s="70"/>
      <c r="Y56" s="52"/>
      <c r="Z56" s="52"/>
      <c r="AA56" s="52"/>
      <c r="AB56" s="52"/>
      <c r="AC56" s="52"/>
      <c r="AD56" s="52"/>
      <c r="AE56" s="52"/>
      <c r="AF56" s="52"/>
      <c r="AG56" s="52" t="s">
        <v>2953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67">
        <v>45</v>
      </c>
      <c r="B57" s="68" t="s">
        <v>3040</v>
      </c>
      <c r="C57" s="69" t="s">
        <v>3041</v>
      </c>
      <c r="D57" s="63" t="s">
        <v>640</v>
      </c>
      <c r="E57" s="64">
        <v>19</v>
      </c>
      <c r="F57" s="65"/>
      <c r="G57" s="66">
        <f t="shared" si="7"/>
        <v>0</v>
      </c>
      <c r="H57" s="65"/>
      <c r="I57" s="66">
        <f t="shared" si="8"/>
        <v>0</v>
      </c>
      <c r="J57" s="65"/>
      <c r="K57" s="66">
        <f t="shared" si="9"/>
        <v>0</v>
      </c>
      <c r="L57" s="66">
        <v>21</v>
      </c>
      <c r="M57" s="66">
        <f t="shared" si="10"/>
        <v>0</v>
      </c>
      <c r="N57" s="66">
        <v>0</v>
      </c>
      <c r="O57" s="66">
        <f t="shared" si="11"/>
        <v>0</v>
      </c>
      <c r="P57" s="66">
        <v>0</v>
      </c>
      <c r="Q57" s="66">
        <f t="shared" si="12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13"/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2953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67">
        <v>46</v>
      </c>
      <c r="B58" s="68" t="s">
        <v>3042</v>
      </c>
      <c r="C58" s="69" t="s">
        <v>3043</v>
      </c>
      <c r="D58" s="63" t="s">
        <v>640</v>
      </c>
      <c r="E58" s="64">
        <v>1</v>
      </c>
      <c r="F58" s="65"/>
      <c r="G58" s="66">
        <f t="shared" si="7"/>
        <v>0</v>
      </c>
      <c r="H58" s="65"/>
      <c r="I58" s="66">
        <f t="shared" si="8"/>
        <v>0</v>
      </c>
      <c r="J58" s="65"/>
      <c r="K58" s="66">
        <f t="shared" si="9"/>
        <v>0</v>
      </c>
      <c r="L58" s="66">
        <v>21</v>
      </c>
      <c r="M58" s="66">
        <f t="shared" si="10"/>
        <v>0</v>
      </c>
      <c r="N58" s="66">
        <v>0</v>
      </c>
      <c r="O58" s="66">
        <f t="shared" si="11"/>
        <v>0</v>
      </c>
      <c r="P58" s="66">
        <v>0</v>
      </c>
      <c r="Q58" s="66">
        <f t="shared" si="12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13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2953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7">
        <v>47</v>
      </c>
      <c r="B59" s="68" t="s">
        <v>3044</v>
      </c>
      <c r="C59" s="69" t="s">
        <v>3045</v>
      </c>
      <c r="D59" s="63" t="s">
        <v>640</v>
      </c>
      <c r="E59" s="64">
        <v>1</v>
      </c>
      <c r="F59" s="65"/>
      <c r="G59" s="66">
        <f t="shared" si="7"/>
        <v>0</v>
      </c>
      <c r="H59" s="65"/>
      <c r="I59" s="66">
        <f t="shared" si="8"/>
        <v>0</v>
      </c>
      <c r="J59" s="65"/>
      <c r="K59" s="66">
        <f t="shared" si="9"/>
        <v>0</v>
      </c>
      <c r="L59" s="66">
        <v>21</v>
      </c>
      <c r="M59" s="66">
        <f t="shared" si="10"/>
        <v>0</v>
      </c>
      <c r="N59" s="66">
        <v>0</v>
      </c>
      <c r="O59" s="66">
        <f t="shared" si="11"/>
        <v>0</v>
      </c>
      <c r="P59" s="66">
        <v>0</v>
      </c>
      <c r="Q59" s="66">
        <f t="shared" si="12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13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2953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67">
        <v>48</v>
      </c>
      <c r="B60" s="68" t="s">
        <v>3046</v>
      </c>
      <c r="C60" s="69" t="s">
        <v>3047</v>
      </c>
      <c r="D60" s="63" t="s">
        <v>640</v>
      </c>
      <c r="E60" s="64">
        <v>1</v>
      </c>
      <c r="F60" s="65"/>
      <c r="G60" s="66">
        <f t="shared" si="7"/>
        <v>0</v>
      </c>
      <c r="H60" s="65"/>
      <c r="I60" s="66">
        <f t="shared" si="8"/>
        <v>0</v>
      </c>
      <c r="J60" s="65"/>
      <c r="K60" s="66">
        <f t="shared" si="9"/>
        <v>0</v>
      </c>
      <c r="L60" s="66">
        <v>21</v>
      </c>
      <c r="M60" s="66">
        <f t="shared" si="10"/>
        <v>0</v>
      </c>
      <c r="N60" s="66">
        <v>0</v>
      </c>
      <c r="O60" s="66">
        <f t="shared" si="11"/>
        <v>0</v>
      </c>
      <c r="P60" s="66">
        <v>0</v>
      </c>
      <c r="Q60" s="66">
        <f t="shared" si="12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13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2953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67">
        <v>49</v>
      </c>
      <c r="B61" s="68" t="s">
        <v>3048</v>
      </c>
      <c r="C61" s="69" t="s">
        <v>3049</v>
      </c>
      <c r="D61" s="63" t="s">
        <v>640</v>
      </c>
      <c r="E61" s="64">
        <v>1</v>
      </c>
      <c r="F61" s="65"/>
      <c r="G61" s="66">
        <f t="shared" si="7"/>
        <v>0</v>
      </c>
      <c r="H61" s="65"/>
      <c r="I61" s="66">
        <f t="shared" si="8"/>
        <v>0</v>
      </c>
      <c r="J61" s="65"/>
      <c r="K61" s="66">
        <f t="shared" si="9"/>
        <v>0</v>
      </c>
      <c r="L61" s="66">
        <v>21</v>
      </c>
      <c r="M61" s="66">
        <f t="shared" si="10"/>
        <v>0</v>
      </c>
      <c r="N61" s="66">
        <v>0</v>
      </c>
      <c r="O61" s="66">
        <f t="shared" si="11"/>
        <v>0</v>
      </c>
      <c r="P61" s="66">
        <v>0</v>
      </c>
      <c r="Q61" s="66">
        <f t="shared" si="12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13"/>
        <v>0</v>
      </c>
      <c r="W61" s="35"/>
      <c r="X61" s="70"/>
      <c r="Y61" s="52"/>
      <c r="Z61" s="52"/>
      <c r="AA61" s="52"/>
      <c r="AB61" s="52"/>
      <c r="AC61" s="52"/>
      <c r="AD61" s="52"/>
      <c r="AE61" s="52"/>
      <c r="AF61" s="52"/>
      <c r="AG61" s="52" t="s">
        <v>2953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67">
        <v>50</v>
      </c>
      <c r="B62" s="68" t="s">
        <v>3050</v>
      </c>
      <c r="C62" s="69" t="s">
        <v>3051</v>
      </c>
      <c r="D62" s="63" t="s">
        <v>640</v>
      </c>
      <c r="E62" s="64">
        <v>1</v>
      </c>
      <c r="F62" s="65"/>
      <c r="G62" s="66">
        <f t="shared" si="7"/>
        <v>0</v>
      </c>
      <c r="H62" s="65"/>
      <c r="I62" s="66">
        <f t="shared" si="8"/>
        <v>0</v>
      </c>
      <c r="J62" s="65"/>
      <c r="K62" s="66">
        <f t="shared" si="9"/>
        <v>0</v>
      </c>
      <c r="L62" s="66">
        <v>21</v>
      </c>
      <c r="M62" s="66">
        <f t="shared" si="10"/>
        <v>0</v>
      </c>
      <c r="N62" s="66">
        <v>0</v>
      </c>
      <c r="O62" s="66">
        <f t="shared" si="11"/>
        <v>0</v>
      </c>
      <c r="P62" s="66">
        <v>0</v>
      </c>
      <c r="Q62" s="66">
        <f t="shared" si="12"/>
        <v>0</v>
      </c>
      <c r="R62" s="66"/>
      <c r="S62" s="66" t="s">
        <v>587</v>
      </c>
      <c r="T62" s="70" t="s">
        <v>330</v>
      </c>
      <c r="U62" s="35">
        <v>0</v>
      </c>
      <c r="V62" s="35">
        <f t="shared" si="13"/>
        <v>0</v>
      </c>
      <c r="W62" s="35"/>
      <c r="X62" s="70"/>
      <c r="Y62" s="52"/>
      <c r="Z62" s="52"/>
      <c r="AA62" s="52"/>
      <c r="AB62" s="52"/>
      <c r="AC62" s="52"/>
      <c r="AD62" s="52"/>
      <c r="AE62" s="52"/>
      <c r="AF62" s="52"/>
      <c r="AG62" s="52" t="s">
        <v>2953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67">
        <v>51</v>
      </c>
      <c r="B63" s="68" t="s">
        <v>3052</v>
      </c>
      <c r="C63" s="69" t="s">
        <v>3053</v>
      </c>
      <c r="D63" s="63" t="s">
        <v>640</v>
      </c>
      <c r="E63" s="64">
        <v>1</v>
      </c>
      <c r="F63" s="65"/>
      <c r="G63" s="66">
        <f t="shared" si="7"/>
        <v>0</v>
      </c>
      <c r="H63" s="65"/>
      <c r="I63" s="66">
        <f t="shared" si="8"/>
        <v>0</v>
      </c>
      <c r="J63" s="65"/>
      <c r="K63" s="66">
        <f t="shared" si="9"/>
        <v>0</v>
      </c>
      <c r="L63" s="66">
        <v>21</v>
      </c>
      <c r="M63" s="66">
        <f t="shared" si="10"/>
        <v>0</v>
      </c>
      <c r="N63" s="66">
        <v>0</v>
      </c>
      <c r="O63" s="66">
        <f t="shared" si="11"/>
        <v>0</v>
      </c>
      <c r="P63" s="66">
        <v>0</v>
      </c>
      <c r="Q63" s="66">
        <f t="shared" si="12"/>
        <v>0</v>
      </c>
      <c r="R63" s="66"/>
      <c r="S63" s="66" t="s">
        <v>587</v>
      </c>
      <c r="T63" s="70" t="s">
        <v>330</v>
      </c>
      <c r="U63" s="35">
        <v>0</v>
      </c>
      <c r="V63" s="35">
        <f t="shared" si="13"/>
        <v>0</v>
      </c>
      <c r="W63" s="35"/>
      <c r="X63" s="70"/>
      <c r="Y63" s="52"/>
      <c r="Z63" s="52"/>
      <c r="AA63" s="52"/>
      <c r="AB63" s="52"/>
      <c r="AC63" s="52"/>
      <c r="AD63" s="52"/>
      <c r="AE63" s="52"/>
      <c r="AF63" s="52"/>
      <c r="AG63" s="52" t="s">
        <v>2953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67">
        <v>52</v>
      </c>
      <c r="B64" s="68" t="s">
        <v>3054</v>
      </c>
      <c r="C64" s="69" t="s">
        <v>3055</v>
      </c>
      <c r="D64" s="63" t="s">
        <v>640</v>
      </c>
      <c r="E64" s="64">
        <v>1</v>
      </c>
      <c r="F64" s="65"/>
      <c r="G64" s="66">
        <f t="shared" si="7"/>
        <v>0</v>
      </c>
      <c r="H64" s="65"/>
      <c r="I64" s="66">
        <f t="shared" si="8"/>
        <v>0</v>
      </c>
      <c r="J64" s="65"/>
      <c r="K64" s="66">
        <f t="shared" si="9"/>
        <v>0</v>
      </c>
      <c r="L64" s="66">
        <v>21</v>
      </c>
      <c r="M64" s="66">
        <f t="shared" si="10"/>
        <v>0</v>
      </c>
      <c r="N64" s="66">
        <v>0</v>
      </c>
      <c r="O64" s="66">
        <f t="shared" si="11"/>
        <v>0</v>
      </c>
      <c r="P64" s="66">
        <v>0</v>
      </c>
      <c r="Q64" s="66">
        <f t="shared" si="12"/>
        <v>0</v>
      </c>
      <c r="R64" s="66"/>
      <c r="S64" s="66" t="s">
        <v>587</v>
      </c>
      <c r="T64" s="70" t="s">
        <v>330</v>
      </c>
      <c r="U64" s="35">
        <v>0</v>
      </c>
      <c r="V64" s="35">
        <f t="shared" si="13"/>
        <v>0</v>
      </c>
      <c r="W64" s="35"/>
      <c r="X64" s="70"/>
      <c r="Y64" s="52"/>
      <c r="Z64" s="52"/>
      <c r="AA64" s="52"/>
      <c r="AB64" s="52"/>
      <c r="AC64" s="52"/>
      <c r="AD64" s="52"/>
      <c r="AE64" s="52"/>
      <c r="AF64" s="52"/>
      <c r="AG64" s="52" t="s">
        <v>2953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67">
        <v>53</v>
      </c>
      <c r="B65" s="68" t="s">
        <v>3056</v>
      </c>
      <c r="C65" s="69" t="s">
        <v>3057</v>
      </c>
      <c r="D65" s="63" t="s">
        <v>640</v>
      </c>
      <c r="E65" s="64">
        <v>1</v>
      </c>
      <c r="F65" s="65"/>
      <c r="G65" s="66">
        <f t="shared" si="7"/>
        <v>0</v>
      </c>
      <c r="H65" s="65"/>
      <c r="I65" s="66">
        <f t="shared" si="8"/>
        <v>0</v>
      </c>
      <c r="J65" s="65"/>
      <c r="K65" s="66">
        <f t="shared" si="9"/>
        <v>0</v>
      </c>
      <c r="L65" s="66">
        <v>21</v>
      </c>
      <c r="M65" s="66">
        <f t="shared" si="10"/>
        <v>0</v>
      </c>
      <c r="N65" s="66">
        <v>0</v>
      </c>
      <c r="O65" s="66">
        <f t="shared" si="11"/>
        <v>0</v>
      </c>
      <c r="P65" s="66">
        <v>0</v>
      </c>
      <c r="Q65" s="66">
        <f t="shared" si="12"/>
        <v>0</v>
      </c>
      <c r="R65" s="66"/>
      <c r="S65" s="66" t="s">
        <v>587</v>
      </c>
      <c r="T65" s="70" t="s">
        <v>330</v>
      </c>
      <c r="U65" s="35">
        <v>0</v>
      </c>
      <c r="V65" s="35">
        <f t="shared" si="13"/>
        <v>0</v>
      </c>
      <c r="W65" s="35"/>
      <c r="X65" s="70"/>
      <c r="Y65" s="52"/>
      <c r="Z65" s="52"/>
      <c r="AA65" s="52"/>
      <c r="AB65" s="52"/>
      <c r="AC65" s="52"/>
      <c r="AD65" s="52"/>
      <c r="AE65" s="52"/>
      <c r="AF65" s="52"/>
      <c r="AG65" s="52" t="s">
        <v>2953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67">
        <v>54</v>
      </c>
      <c r="B66" s="68" t="s">
        <v>3058</v>
      </c>
      <c r="C66" s="69" t="s">
        <v>3059</v>
      </c>
      <c r="D66" s="63" t="s">
        <v>640</v>
      </c>
      <c r="E66" s="64">
        <v>1</v>
      </c>
      <c r="F66" s="65"/>
      <c r="G66" s="66">
        <f t="shared" si="7"/>
        <v>0</v>
      </c>
      <c r="H66" s="65"/>
      <c r="I66" s="66">
        <f t="shared" si="8"/>
        <v>0</v>
      </c>
      <c r="J66" s="65"/>
      <c r="K66" s="66">
        <f t="shared" si="9"/>
        <v>0</v>
      </c>
      <c r="L66" s="66">
        <v>21</v>
      </c>
      <c r="M66" s="66">
        <f t="shared" si="10"/>
        <v>0</v>
      </c>
      <c r="N66" s="66">
        <v>0</v>
      </c>
      <c r="O66" s="66">
        <f t="shared" si="11"/>
        <v>0</v>
      </c>
      <c r="P66" s="66">
        <v>0</v>
      </c>
      <c r="Q66" s="66">
        <f t="shared" si="12"/>
        <v>0</v>
      </c>
      <c r="R66" s="66"/>
      <c r="S66" s="66" t="s">
        <v>587</v>
      </c>
      <c r="T66" s="70" t="s">
        <v>330</v>
      </c>
      <c r="U66" s="35">
        <v>0</v>
      </c>
      <c r="V66" s="35">
        <f t="shared" si="13"/>
        <v>0</v>
      </c>
      <c r="W66" s="35"/>
      <c r="X66" s="70"/>
      <c r="Y66" s="52"/>
      <c r="Z66" s="52"/>
      <c r="AA66" s="52"/>
      <c r="AB66" s="52"/>
      <c r="AC66" s="52"/>
      <c r="AD66" s="52"/>
      <c r="AE66" s="52"/>
      <c r="AF66" s="52"/>
      <c r="AG66" s="52" t="s">
        <v>2953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67">
        <v>55</v>
      </c>
      <c r="B67" s="68" t="s">
        <v>3060</v>
      </c>
      <c r="C67" s="69" t="s">
        <v>3061</v>
      </c>
      <c r="D67" s="63" t="s">
        <v>640</v>
      </c>
      <c r="E67" s="64">
        <v>1</v>
      </c>
      <c r="F67" s="65"/>
      <c r="G67" s="66">
        <f t="shared" si="7"/>
        <v>0</v>
      </c>
      <c r="H67" s="65"/>
      <c r="I67" s="66">
        <f t="shared" si="8"/>
        <v>0</v>
      </c>
      <c r="J67" s="65"/>
      <c r="K67" s="66">
        <f t="shared" si="9"/>
        <v>0</v>
      </c>
      <c r="L67" s="66">
        <v>21</v>
      </c>
      <c r="M67" s="66">
        <f t="shared" si="10"/>
        <v>0</v>
      </c>
      <c r="N67" s="66">
        <v>0</v>
      </c>
      <c r="O67" s="66">
        <f t="shared" si="11"/>
        <v>0</v>
      </c>
      <c r="P67" s="66">
        <v>0</v>
      </c>
      <c r="Q67" s="66">
        <f t="shared" si="12"/>
        <v>0</v>
      </c>
      <c r="R67" s="66"/>
      <c r="S67" s="66" t="s">
        <v>587</v>
      </c>
      <c r="T67" s="70" t="s">
        <v>330</v>
      </c>
      <c r="U67" s="35">
        <v>0</v>
      </c>
      <c r="V67" s="35">
        <f t="shared" si="13"/>
        <v>0</v>
      </c>
      <c r="W67" s="35"/>
      <c r="X67" s="70"/>
      <c r="Y67" s="52"/>
      <c r="Z67" s="52"/>
      <c r="AA67" s="52"/>
      <c r="AB67" s="52"/>
      <c r="AC67" s="52"/>
      <c r="AD67" s="52"/>
      <c r="AE67" s="52"/>
      <c r="AF67" s="52"/>
      <c r="AG67" s="52" t="s">
        <v>2953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67">
        <v>56</v>
      </c>
      <c r="B68" s="68" t="s">
        <v>3062</v>
      </c>
      <c r="C68" s="69" t="s">
        <v>3063</v>
      </c>
      <c r="D68" s="63" t="s">
        <v>640</v>
      </c>
      <c r="E68" s="64">
        <v>1</v>
      </c>
      <c r="F68" s="65"/>
      <c r="G68" s="66">
        <f t="shared" si="7"/>
        <v>0</v>
      </c>
      <c r="H68" s="65"/>
      <c r="I68" s="66">
        <f t="shared" si="8"/>
        <v>0</v>
      </c>
      <c r="J68" s="65"/>
      <c r="K68" s="66">
        <f t="shared" si="9"/>
        <v>0</v>
      </c>
      <c r="L68" s="66">
        <v>21</v>
      </c>
      <c r="M68" s="66">
        <f t="shared" si="10"/>
        <v>0</v>
      </c>
      <c r="N68" s="66">
        <v>0</v>
      </c>
      <c r="O68" s="66">
        <f t="shared" si="11"/>
        <v>0</v>
      </c>
      <c r="P68" s="66">
        <v>0</v>
      </c>
      <c r="Q68" s="66">
        <f t="shared" si="12"/>
        <v>0</v>
      </c>
      <c r="R68" s="66"/>
      <c r="S68" s="66" t="s">
        <v>587</v>
      </c>
      <c r="T68" s="70" t="s">
        <v>330</v>
      </c>
      <c r="U68" s="35">
        <v>0</v>
      </c>
      <c r="V68" s="35">
        <f t="shared" si="13"/>
        <v>0</v>
      </c>
      <c r="W68" s="35"/>
      <c r="X68" s="70"/>
      <c r="Y68" s="52"/>
      <c r="Z68" s="52"/>
      <c r="AA68" s="52"/>
      <c r="AB68" s="52"/>
      <c r="AC68" s="52"/>
      <c r="AD68" s="52"/>
      <c r="AE68" s="52"/>
      <c r="AF68" s="52"/>
      <c r="AG68" s="52" t="s">
        <v>2953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67">
        <v>57</v>
      </c>
      <c r="B69" s="68" t="s">
        <v>3064</v>
      </c>
      <c r="C69" s="69" t="s">
        <v>3065</v>
      </c>
      <c r="D69" s="63" t="s">
        <v>640</v>
      </c>
      <c r="E69" s="64">
        <v>2</v>
      </c>
      <c r="F69" s="65"/>
      <c r="G69" s="66">
        <f t="shared" si="7"/>
        <v>0</v>
      </c>
      <c r="H69" s="65"/>
      <c r="I69" s="66">
        <f t="shared" si="8"/>
        <v>0</v>
      </c>
      <c r="J69" s="65"/>
      <c r="K69" s="66">
        <f t="shared" si="9"/>
        <v>0</v>
      </c>
      <c r="L69" s="66">
        <v>21</v>
      </c>
      <c r="M69" s="66">
        <f t="shared" si="10"/>
        <v>0</v>
      </c>
      <c r="N69" s="66">
        <v>0</v>
      </c>
      <c r="O69" s="66">
        <f t="shared" si="11"/>
        <v>0</v>
      </c>
      <c r="P69" s="66">
        <v>0</v>
      </c>
      <c r="Q69" s="66">
        <f t="shared" si="12"/>
        <v>0</v>
      </c>
      <c r="R69" s="66"/>
      <c r="S69" s="66" t="s">
        <v>587</v>
      </c>
      <c r="T69" s="70" t="s">
        <v>330</v>
      </c>
      <c r="U69" s="35">
        <v>0</v>
      </c>
      <c r="V69" s="35">
        <f t="shared" si="13"/>
        <v>0</v>
      </c>
      <c r="W69" s="35"/>
      <c r="X69" s="70"/>
      <c r="Y69" s="52"/>
      <c r="Z69" s="52"/>
      <c r="AA69" s="52"/>
      <c r="AB69" s="52"/>
      <c r="AC69" s="52"/>
      <c r="AD69" s="52"/>
      <c r="AE69" s="52"/>
      <c r="AF69" s="52"/>
      <c r="AG69" s="52" t="s">
        <v>2953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67">
        <v>58</v>
      </c>
      <c r="B70" s="68" t="s">
        <v>3066</v>
      </c>
      <c r="C70" s="69" t="s">
        <v>3067</v>
      </c>
      <c r="D70" s="63" t="s">
        <v>640</v>
      </c>
      <c r="E70" s="64">
        <v>1</v>
      </c>
      <c r="F70" s="65"/>
      <c r="G70" s="66">
        <f t="shared" si="7"/>
        <v>0</v>
      </c>
      <c r="H70" s="65"/>
      <c r="I70" s="66">
        <f t="shared" si="8"/>
        <v>0</v>
      </c>
      <c r="J70" s="65"/>
      <c r="K70" s="66">
        <f t="shared" si="9"/>
        <v>0</v>
      </c>
      <c r="L70" s="66">
        <v>21</v>
      </c>
      <c r="M70" s="66">
        <f t="shared" si="10"/>
        <v>0</v>
      </c>
      <c r="N70" s="66">
        <v>0</v>
      </c>
      <c r="O70" s="66">
        <f t="shared" si="11"/>
        <v>0</v>
      </c>
      <c r="P70" s="66">
        <v>0</v>
      </c>
      <c r="Q70" s="66">
        <f t="shared" si="12"/>
        <v>0</v>
      </c>
      <c r="R70" s="66"/>
      <c r="S70" s="66" t="s">
        <v>587</v>
      </c>
      <c r="T70" s="70" t="s">
        <v>330</v>
      </c>
      <c r="U70" s="35">
        <v>0</v>
      </c>
      <c r="V70" s="35">
        <f t="shared" si="13"/>
        <v>0</v>
      </c>
      <c r="W70" s="35"/>
      <c r="X70" s="70"/>
      <c r="Y70" s="52"/>
      <c r="Z70" s="52"/>
      <c r="AA70" s="52"/>
      <c r="AB70" s="52"/>
      <c r="AC70" s="52"/>
      <c r="AD70" s="52"/>
      <c r="AE70" s="52"/>
      <c r="AF70" s="52"/>
      <c r="AG70" s="52" t="s">
        <v>2953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67">
        <v>59</v>
      </c>
      <c r="B71" s="68" t="s">
        <v>3068</v>
      </c>
      <c r="C71" s="69" t="s">
        <v>3069</v>
      </c>
      <c r="D71" s="63" t="s">
        <v>640</v>
      </c>
      <c r="E71" s="64">
        <v>1</v>
      </c>
      <c r="F71" s="65"/>
      <c r="G71" s="66">
        <f t="shared" si="7"/>
        <v>0</v>
      </c>
      <c r="H71" s="65"/>
      <c r="I71" s="66">
        <f t="shared" si="8"/>
        <v>0</v>
      </c>
      <c r="J71" s="65"/>
      <c r="K71" s="66">
        <f t="shared" si="9"/>
        <v>0</v>
      </c>
      <c r="L71" s="66">
        <v>21</v>
      </c>
      <c r="M71" s="66">
        <f t="shared" si="10"/>
        <v>0</v>
      </c>
      <c r="N71" s="66">
        <v>0</v>
      </c>
      <c r="O71" s="66">
        <f t="shared" si="11"/>
        <v>0</v>
      </c>
      <c r="P71" s="66">
        <v>0</v>
      </c>
      <c r="Q71" s="66">
        <f t="shared" si="12"/>
        <v>0</v>
      </c>
      <c r="R71" s="66"/>
      <c r="S71" s="66" t="s">
        <v>587</v>
      </c>
      <c r="T71" s="70" t="s">
        <v>330</v>
      </c>
      <c r="U71" s="35">
        <v>0</v>
      </c>
      <c r="V71" s="35">
        <f t="shared" si="13"/>
        <v>0</v>
      </c>
      <c r="W71" s="35"/>
      <c r="X71" s="70"/>
      <c r="Y71" s="52"/>
      <c r="Z71" s="52"/>
      <c r="AA71" s="52"/>
      <c r="AB71" s="52"/>
      <c r="AC71" s="52"/>
      <c r="AD71" s="52"/>
      <c r="AE71" s="52"/>
      <c r="AF71" s="52"/>
      <c r="AG71" s="52" t="s">
        <v>2953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67">
        <v>60</v>
      </c>
      <c r="B72" s="68" t="s">
        <v>3070</v>
      </c>
      <c r="C72" s="69" t="s">
        <v>3071</v>
      </c>
      <c r="D72" s="63" t="s">
        <v>640</v>
      </c>
      <c r="E72" s="64">
        <v>1</v>
      </c>
      <c r="F72" s="65"/>
      <c r="G72" s="66">
        <f t="shared" si="7"/>
        <v>0</v>
      </c>
      <c r="H72" s="65"/>
      <c r="I72" s="66">
        <f t="shared" si="8"/>
        <v>0</v>
      </c>
      <c r="J72" s="65"/>
      <c r="K72" s="66">
        <f t="shared" si="9"/>
        <v>0</v>
      </c>
      <c r="L72" s="66">
        <v>21</v>
      </c>
      <c r="M72" s="66">
        <f t="shared" si="10"/>
        <v>0</v>
      </c>
      <c r="N72" s="66">
        <v>0</v>
      </c>
      <c r="O72" s="66">
        <f t="shared" si="11"/>
        <v>0</v>
      </c>
      <c r="P72" s="66">
        <v>0</v>
      </c>
      <c r="Q72" s="66">
        <f t="shared" si="12"/>
        <v>0</v>
      </c>
      <c r="R72" s="66"/>
      <c r="S72" s="66" t="s">
        <v>587</v>
      </c>
      <c r="T72" s="70" t="s">
        <v>330</v>
      </c>
      <c r="U72" s="35">
        <v>0</v>
      </c>
      <c r="V72" s="35">
        <f t="shared" si="13"/>
        <v>0</v>
      </c>
      <c r="W72" s="35"/>
      <c r="X72" s="70"/>
      <c r="Y72" s="52"/>
      <c r="Z72" s="52"/>
      <c r="AA72" s="52"/>
      <c r="AB72" s="52"/>
      <c r="AC72" s="52"/>
      <c r="AD72" s="52"/>
      <c r="AE72" s="52"/>
      <c r="AF72" s="52"/>
      <c r="AG72" s="52" t="s">
        <v>2953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67">
        <v>61</v>
      </c>
      <c r="B73" s="68" t="s">
        <v>3072</v>
      </c>
      <c r="C73" s="69" t="s">
        <v>3073</v>
      </c>
      <c r="D73" s="63" t="s">
        <v>640</v>
      </c>
      <c r="E73" s="64">
        <v>1</v>
      </c>
      <c r="F73" s="65"/>
      <c r="G73" s="66">
        <f t="shared" si="7"/>
        <v>0</v>
      </c>
      <c r="H73" s="65"/>
      <c r="I73" s="66">
        <f t="shared" si="8"/>
        <v>0</v>
      </c>
      <c r="J73" s="65"/>
      <c r="K73" s="66">
        <f t="shared" si="9"/>
        <v>0</v>
      </c>
      <c r="L73" s="66">
        <v>21</v>
      </c>
      <c r="M73" s="66">
        <f t="shared" si="10"/>
        <v>0</v>
      </c>
      <c r="N73" s="66">
        <v>0</v>
      </c>
      <c r="O73" s="66">
        <f t="shared" si="11"/>
        <v>0</v>
      </c>
      <c r="P73" s="66">
        <v>0</v>
      </c>
      <c r="Q73" s="66">
        <f t="shared" si="12"/>
        <v>0</v>
      </c>
      <c r="R73" s="66"/>
      <c r="S73" s="66" t="s">
        <v>587</v>
      </c>
      <c r="T73" s="70" t="s">
        <v>330</v>
      </c>
      <c r="U73" s="35">
        <v>0</v>
      </c>
      <c r="V73" s="35">
        <f t="shared" si="13"/>
        <v>0</v>
      </c>
      <c r="W73" s="35"/>
      <c r="X73" s="70"/>
      <c r="Y73" s="52"/>
      <c r="Z73" s="52"/>
      <c r="AA73" s="52"/>
      <c r="AB73" s="52"/>
      <c r="AC73" s="52"/>
      <c r="AD73" s="52"/>
      <c r="AE73" s="52"/>
      <c r="AF73" s="52"/>
      <c r="AG73" s="52" t="s">
        <v>2953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67">
        <v>62</v>
      </c>
      <c r="B74" s="68" t="s">
        <v>3074</v>
      </c>
      <c r="C74" s="69" t="s">
        <v>3075</v>
      </c>
      <c r="D74" s="63" t="s">
        <v>640</v>
      </c>
      <c r="E74" s="64">
        <v>1</v>
      </c>
      <c r="F74" s="65"/>
      <c r="G74" s="66">
        <f t="shared" si="7"/>
        <v>0</v>
      </c>
      <c r="H74" s="65"/>
      <c r="I74" s="66">
        <f t="shared" si="8"/>
        <v>0</v>
      </c>
      <c r="J74" s="65"/>
      <c r="K74" s="66">
        <f t="shared" si="9"/>
        <v>0</v>
      </c>
      <c r="L74" s="66">
        <v>21</v>
      </c>
      <c r="M74" s="66">
        <f t="shared" si="10"/>
        <v>0</v>
      </c>
      <c r="N74" s="66">
        <v>0</v>
      </c>
      <c r="O74" s="66">
        <f t="shared" si="11"/>
        <v>0</v>
      </c>
      <c r="P74" s="66">
        <v>0</v>
      </c>
      <c r="Q74" s="66">
        <f t="shared" si="12"/>
        <v>0</v>
      </c>
      <c r="R74" s="66"/>
      <c r="S74" s="66" t="s">
        <v>587</v>
      </c>
      <c r="T74" s="70" t="s">
        <v>330</v>
      </c>
      <c r="U74" s="35">
        <v>0</v>
      </c>
      <c r="V74" s="35">
        <f t="shared" si="13"/>
        <v>0</v>
      </c>
      <c r="W74" s="35"/>
      <c r="X74" s="70"/>
      <c r="Y74" s="52"/>
      <c r="Z74" s="52"/>
      <c r="AA74" s="52"/>
      <c r="AB74" s="52"/>
      <c r="AC74" s="52"/>
      <c r="AD74" s="52"/>
      <c r="AE74" s="52"/>
      <c r="AF74" s="52"/>
      <c r="AG74" s="52" t="s">
        <v>2953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67">
        <v>63</v>
      </c>
      <c r="B75" s="68" t="s">
        <v>3076</v>
      </c>
      <c r="C75" s="69" t="s">
        <v>3077</v>
      </c>
      <c r="D75" s="63" t="s">
        <v>640</v>
      </c>
      <c r="E75" s="64">
        <v>1</v>
      </c>
      <c r="F75" s="65"/>
      <c r="G75" s="66">
        <f t="shared" si="7"/>
        <v>0</v>
      </c>
      <c r="H75" s="65"/>
      <c r="I75" s="66">
        <f t="shared" si="8"/>
        <v>0</v>
      </c>
      <c r="J75" s="65"/>
      <c r="K75" s="66">
        <f t="shared" si="9"/>
        <v>0</v>
      </c>
      <c r="L75" s="66">
        <v>21</v>
      </c>
      <c r="M75" s="66">
        <f t="shared" si="10"/>
        <v>0</v>
      </c>
      <c r="N75" s="66">
        <v>0</v>
      </c>
      <c r="O75" s="66">
        <f t="shared" si="11"/>
        <v>0</v>
      </c>
      <c r="P75" s="66">
        <v>0</v>
      </c>
      <c r="Q75" s="66">
        <f t="shared" si="12"/>
        <v>0</v>
      </c>
      <c r="R75" s="66"/>
      <c r="S75" s="66" t="s">
        <v>587</v>
      </c>
      <c r="T75" s="70" t="s">
        <v>330</v>
      </c>
      <c r="U75" s="35">
        <v>0</v>
      </c>
      <c r="V75" s="35">
        <f t="shared" si="13"/>
        <v>0</v>
      </c>
      <c r="W75" s="35"/>
      <c r="X75" s="70"/>
      <c r="Y75" s="52"/>
      <c r="Z75" s="52"/>
      <c r="AA75" s="52"/>
      <c r="AB75" s="52"/>
      <c r="AC75" s="52"/>
      <c r="AD75" s="52"/>
      <c r="AE75" s="52"/>
      <c r="AF75" s="52"/>
      <c r="AG75" s="52" t="s">
        <v>2953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67">
        <v>64</v>
      </c>
      <c r="B76" s="68" t="s">
        <v>3078</v>
      </c>
      <c r="C76" s="69" t="s">
        <v>3079</v>
      </c>
      <c r="D76" s="63" t="s">
        <v>640</v>
      </c>
      <c r="E76" s="64">
        <v>1</v>
      </c>
      <c r="F76" s="65"/>
      <c r="G76" s="66">
        <f t="shared" si="7"/>
        <v>0</v>
      </c>
      <c r="H76" s="65"/>
      <c r="I76" s="66">
        <f t="shared" si="8"/>
        <v>0</v>
      </c>
      <c r="J76" s="65"/>
      <c r="K76" s="66">
        <f t="shared" si="9"/>
        <v>0</v>
      </c>
      <c r="L76" s="66">
        <v>21</v>
      </c>
      <c r="M76" s="66">
        <f t="shared" si="10"/>
        <v>0</v>
      </c>
      <c r="N76" s="66">
        <v>0</v>
      </c>
      <c r="O76" s="66">
        <f t="shared" si="11"/>
        <v>0</v>
      </c>
      <c r="P76" s="66">
        <v>0</v>
      </c>
      <c r="Q76" s="66">
        <f t="shared" si="12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13"/>
        <v>0</v>
      </c>
      <c r="W76" s="35"/>
      <c r="X76" s="70"/>
      <c r="Y76" s="52"/>
      <c r="Z76" s="52"/>
      <c r="AA76" s="52"/>
      <c r="AB76" s="52"/>
      <c r="AC76" s="52"/>
      <c r="AD76" s="52"/>
      <c r="AE76" s="52"/>
      <c r="AF76" s="52"/>
      <c r="AG76" s="52" t="s">
        <v>2953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67">
        <v>65</v>
      </c>
      <c r="B77" s="68" t="s">
        <v>3080</v>
      </c>
      <c r="C77" s="69" t="s">
        <v>3075</v>
      </c>
      <c r="D77" s="63" t="s">
        <v>640</v>
      </c>
      <c r="E77" s="64">
        <v>2</v>
      </c>
      <c r="F77" s="65"/>
      <c r="G77" s="66">
        <f t="shared" si="7"/>
        <v>0</v>
      </c>
      <c r="H77" s="65"/>
      <c r="I77" s="66">
        <f t="shared" si="8"/>
        <v>0</v>
      </c>
      <c r="J77" s="65"/>
      <c r="K77" s="66">
        <f t="shared" si="9"/>
        <v>0</v>
      </c>
      <c r="L77" s="66">
        <v>21</v>
      </c>
      <c r="M77" s="66">
        <f t="shared" si="10"/>
        <v>0</v>
      </c>
      <c r="N77" s="66">
        <v>0</v>
      </c>
      <c r="O77" s="66">
        <f t="shared" si="11"/>
        <v>0</v>
      </c>
      <c r="P77" s="66">
        <v>0</v>
      </c>
      <c r="Q77" s="66">
        <f t="shared" si="12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13"/>
        <v>0</v>
      </c>
      <c r="W77" s="35"/>
      <c r="X77" s="70"/>
      <c r="Y77" s="52"/>
      <c r="Z77" s="52"/>
      <c r="AA77" s="52"/>
      <c r="AB77" s="52"/>
      <c r="AC77" s="52"/>
      <c r="AD77" s="52"/>
      <c r="AE77" s="52"/>
      <c r="AF77" s="52"/>
      <c r="AG77" s="52" t="s">
        <v>2953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7">
        <v>66</v>
      </c>
      <c r="B78" s="68" t="s">
        <v>3081</v>
      </c>
      <c r="C78" s="69" t="s">
        <v>3082</v>
      </c>
      <c r="D78" s="63" t="s">
        <v>640</v>
      </c>
      <c r="E78" s="64">
        <v>1</v>
      </c>
      <c r="F78" s="65"/>
      <c r="G78" s="66">
        <f t="shared" si="7"/>
        <v>0</v>
      </c>
      <c r="H78" s="65"/>
      <c r="I78" s="66">
        <f t="shared" si="8"/>
        <v>0</v>
      </c>
      <c r="J78" s="65"/>
      <c r="K78" s="66">
        <f t="shared" si="9"/>
        <v>0</v>
      </c>
      <c r="L78" s="66">
        <v>21</v>
      </c>
      <c r="M78" s="66">
        <f t="shared" si="10"/>
        <v>0</v>
      </c>
      <c r="N78" s="66">
        <v>0</v>
      </c>
      <c r="O78" s="66">
        <f t="shared" si="11"/>
        <v>0</v>
      </c>
      <c r="P78" s="66">
        <v>0</v>
      </c>
      <c r="Q78" s="66">
        <f t="shared" si="12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13"/>
        <v>0</v>
      </c>
      <c r="W78" s="35"/>
      <c r="X78" s="70"/>
      <c r="Y78" s="52"/>
      <c r="Z78" s="52"/>
      <c r="AA78" s="52"/>
      <c r="AB78" s="52"/>
      <c r="AC78" s="52"/>
      <c r="AD78" s="52"/>
      <c r="AE78" s="52"/>
      <c r="AF78" s="52"/>
      <c r="AG78" s="52" t="s">
        <v>2953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67">
        <v>67</v>
      </c>
      <c r="B79" s="68" t="s">
        <v>3083</v>
      </c>
      <c r="C79" s="69" t="s">
        <v>3084</v>
      </c>
      <c r="D79" s="63" t="s">
        <v>640</v>
      </c>
      <c r="E79" s="64">
        <v>1</v>
      </c>
      <c r="F79" s="65"/>
      <c r="G79" s="66">
        <f t="shared" si="7"/>
        <v>0</v>
      </c>
      <c r="H79" s="65"/>
      <c r="I79" s="66">
        <f t="shared" si="8"/>
        <v>0</v>
      </c>
      <c r="J79" s="65"/>
      <c r="K79" s="66">
        <f t="shared" si="9"/>
        <v>0</v>
      </c>
      <c r="L79" s="66">
        <v>21</v>
      </c>
      <c r="M79" s="66">
        <f t="shared" si="10"/>
        <v>0</v>
      </c>
      <c r="N79" s="66">
        <v>0</v>
      </c>
      <c r="O79" s="66">
        <f t="shared" si="11"/>
        <v>0</v>
      </c>
      <c r="P79" s="66">
        <v>0</v>
      </c>
      <c r="Q79" s="66">
        <f t="shared" si="12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13"/>
        <v>0</v>
      </c>
      <c r="W79" s="35"/>
      <c r="X79" s="70"/>
      <c r="Y79" s="52"/>
      <c r="Z79" s="52"/>
      <c r="AA79" s="52"/>
      <c r="AB79" s="52"/>
      <c r="AC79" s="52"/>
      <c r="AD79" s="52"/>
      <c r="AE79" s="52"/>
      <c r="AF79" s="52"/>
      <c r="AG79" s="52" t="s">
        <v>2953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67">
        <v>68</v>
      </c>
      <c r="B80" s="68" t="s">
        <v>3085</v>
      </c>
      <c r="C80" s="69" t="s">
        <v>3086</v>
      </c>
      <c r="D80" s="63" t="s">
        <v>640</v>
      </c>
      <c r="E80" s="64">
        <v>2</v>
      </c>
      <c r="F80" s="65"/>
      <c r="G80" s="66">
        <f t="shared" si="7"/>
        <v>0</v>
      </c>
      <c r="H80" s="65"/>
      <c r="I80" s="66">
        <f t="shared" si="8"/>
        <v>0</v>
      </c>
      <c r="J80" s="65"/>
      <c r="K80" s="66">
        <f t="shared" si="9"/>
        <v>0</v>
      </c>
      <c r="L80" s="66">
        <v>21</v>
      </c>
      <c r="M80" s="66">
        <f t="shared" si="10"/>
        <v>0</v>
      </c>
      <c r="N80" s="66">
        <v>0</v>
      </c>
      <c r="O80" s="66">
        <f t="shared" si="11"/>
        <v>0</v>
      </c>
      <c r="P80" s="66">
        <v>0</v>
      </c>
      <c r="Q80" s="66">
        <f t="shared" si="12"/>
        <v>0</v>
      </c>
      <c r="R80" s="66"/>
      <c r="S80" s="66" t="s">
        <v>587</v>
      </c>
      <c r="T80" s="70" t="s">
        <v>330</v>
      </c>
      <c r="U80" s="35">
        <v>0</v>
      </c>
      <c r="V80" s="35">
        <f t="shared" si="13"/>
        <v>0</v>
      </c>
      <c r="W80" s="35"/>
      <c r="X80" s="70"/>
      <c r="Y80" s="52"/>
      <c r="Z80" s="52"/>
      <c r="AA80" s="52"/>
      <c r="AB80" s="52"/>
      <c r="AC80" s="52"/>
      <c r="AD80" s="52"/>
      <c r="AE80" s="52"/>
      <c r="AF80" s="52"/>
      <c r="AG80" s="52" t="s">
        <v>2953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67">
        <v>69</v>
      </c>
      <c r="B81" s="68" t="s">
        <v>3087</v>
      </c>
      <c r="C81" s="69" t="s">
        <v>3088</v>
      </c>
      <c r="D81" s="63" t="s">
        <v>640</v>
      </c>
      <c r="E81" s="64">
        <v>7</v>
      </c>
      <c r="F81" s="65"/>
      <c r="G81" s="66">
        <f t="shared" si="7"/>
        <v>0</v>
      </c>
      <c r="H81" s="65"/>
      <c r="I81" s="66">
        <f t="shared" si="8"/>
        <v>0</v>
      </c>
      <c r="J81" s="65"/>
      <c r="K81" s="66">
        <f t="shared" si="9"/>
        <v>0</v>
      </c>
      <c r="L81" s="66">
        <v>21</v>
      </c>
      <c r="M81" s="66">
        <f t="shared" si="10"/>
        <v>0</v>
      </c>
      <c r="N81" s="66">
        <v>0</v>
      </c>
      <c r="O81" s="66">
        <f t="shared" si="11"/>
        <v>0</v>
      </c>
      <c r="P81" s="66">
        <v>0</v>
      </c>
      <c r="Q81" s="66">
        <f t="shared" si="12"/>
        <v>0</v>
      </c>
      <c r="R81" s="66"/>
      <c r="S81" s="66" t="s">
        <v>587</v>
      </c>
      <c r="T81" s="70" t="s">
        <v>330</v>
      </c>
      <c r="U81" s="35">
        <v>0</v>
      </c>
      <c r="V81" s="35">
        <f t="shared" si="13"/>
        <v>0</v>
      </c>
      <c r="W81" s="35"/>
      <c r="X81" s="70"/>
      <c r="Y81" s="52"/>
      <c r="Z81" s="52"/>
      <c r="AA81" s="52"/>
      <c r="AB81" s="52"/>
      <c r="AC81" s="52"/>
      <c r="AD81" s="52"/>
      <c r="AE81" s="52"/>
      <c r="AF81" s="52"/>
      <c r="AG81" s="52" t="s">
        <v>2953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67">
        <v>70</v>
      </c>
      <c r="B82" s="68" t="s">
        <v>3089</v>
      </c>
      <c r="C82" s="69" t="s">
        <v>3090</v>
      </c>
      <c r="D82" s="63" t="s">
        <v>640</v>
      </c>
      <c r="E82" s="64">
        <v>5</v>
      </c>
      <c r="F82" s="65"/>
      <c r="G82" s="66">
        <f t="shared" si="7"/>
        <v>0</v>
      </c>
      <c r="H82" s="65"/>
      <c r="I82" s="66">
        <f t="shared" si="8"/>
        <v>0</v>
      </c>
      <c r="J82" s="65"/>
      <c r="K82" s="66">
        <f t="shared" si="9"/>
        <v>0</v>
      </c>
      <c r="L82" s="66">
        <v>21</v>
      </c>
      <c r="M82" s="66">
        <f t="shared" si="10"/>
        <v>0</v>
      </c>
      <c r="N82" s="66">
        <v>0</v>
      </c>
      <c r="O82" s="66">
        <f t="shared" si="11"/>
        <v>0</v>
      </c>
      <c r="P82" s="66">
        <v>0</v>
      </c>
      <c r="Q82" s="66">
        <f t="shared" si="12"/>
        <v>0</v>
      </c>
      <c r="R82" s="66"/>
      <c r="S82" s="66" t="s">
        <v>587</v>
      </c>
      <c r="T82" s="70" t="s">
        <v>330</v>
      </c>
      <c r="U82" s="35">
        <v>0</v>
      </c>
      <c r="V82" s="35">
        <f t="shared" si="13"/>
        <v>0</v>
      </c>
      <c r="W82" s="35"/>
      <c r="X82" s="70"/>
      <c r="Y82" s="52"/>
      <c r="Z82" s="52"/>
      <c r="AA82" s="52"/>
      <c r="AB82" s="52"/>
      <c r="AC82" s="52"/>
      <c r="AD82" s="52"/>
      <c r="AE82" s="52"/>
      <c r="AF82" s="52"/>
      <c r="AG82" s="52" t="s">
        <v>2953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67">
        <v>71</v>
      </c>
      <c r="B83" s="68" t="s">
        <v>3091</v>
      </c>
      <c r="C83" s="69" t="s">
        <v>3092</v>
      </c>
      <c r="D83" s="63" t="s">
        <v>640</v>
      </c>
      <c r="E83" s="64">
        <v>1</v>
      </c>
      <c r="F83" s="65"/>
      <c r="G83" s="66">
        <f t="shared" si="7"/>
        <v>0</v>
      </c>
      <c r="H83" s="65"/>
      <c r="I83" s="66">
        <f t="shared" si="8"/>
        <v>0</v>
      </c>
      <c r="J83" s="65"/>
      <c r="K83" s="66">
        <f t="shared" si="9"/>
        <v>0</v>
      </c>
      <c r="L83" s="66">
        <v>21</v>
      </c>
      <c r="M83" s="66">
        <f t="shared" si="10"/>
        <v>0</v>
      </c>
      <c r="N83" s="66">
        <v>0</v>
      </c>
      <c r="O83" s="66">
        <f t="shared" si="11"/>
        <v>0</v>
      </c>
      <c r="P83" s="66">
        <v>0</v>
      </c>
      <c r="Q83" s="66">
        <f t="shared" si="12"/>
        <v>0</v>
      </c>
      <c r="R83" s="66"/>
      <c r="S83" s="66" t="s">
        <v>587</v>
      </c>
      <c r="T83" s="70" t="s">
        <v>330</v>
      </c>
      <c r="U83" s="35">
        <v>0</v>
      </c>
      <c r="V83" s="35">
        <f t="shared" si="13"/>
        <v>0</v>
      </c>
      <c r="W83" s="35"/>
      <c r="X83" s="70"/>
      <c r="Y83" s="52"/>
      <c r="Z83" s="52"/>
      <c r="AA83" s="52"/>
      <c r="AB83" s="52"/>
      <c r="AC83" s="52"/>
      <c r="AD83" s="52"/>
      <c r="AE83" s="52"/>
      <c r="AF83" s="52"/>
      <c r="AG83" s="52" t="s">
        <v>2953</v>
      </c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outlineLevel="1" x14ac:dyDescent="0.2">
      <c r="A84" s="67">
        <v>72</v>
      </c>
      <c r="B84" s="68" t="s">
        <v>3093</v>
      </c>
      <c r="C84" s="69" t="s">
        <v>3094</v>
      </c>
      <c r="D84" s="63" t="s">
        <v>640</v>
      </c>
      <c r="E84" s="64">
        <v>3</v>
      </c>
      <c r="F84" s="65"/>
      <c r="G84" s="66">
        <f t="shared" si="7"/>
        <v>0</v>
      </c>
      <c r="H84" s="65"/>
      <c r="I84" s="66">
        <f t="shared" si="8"/>
        <v>0</v>
      </c>
      <c r="J84" s="65"/>
      <c r="K84" s="66">
        <f t="shared" si="9"/>
        <v>0</v>
      </c>
      <c r="L84" s="66">
        <v>21</v>
      </c>
      <c r="M84" s="66">
        <f t="shared" si="10"/>
        <v>0</v>
      </c>
      <c r="N84" s="66">
        <v>0</v>
      </c>
      <c r="O84" s="66">
        <f t="shared" si="11"/>
        <v>0</v>
      </c>
      <c r="P84" s="66">
        <v>0</v>
      </c>
      <c r="Q84" s="66">
        <f t="shared" si="12"/>
        <v>0</v>
      </c>
      <c r="R84" s="66"/>
      <c r="S84" s="66" t="s">
        <v>587</v>
      </c>
      <c r="T84" s="70" t="s">
        <v>330</v>
      </c>
      <c r="U84" s="35">
        <v>0</v>
      </c>
      <c r="V84" s="35">
        <f t="shared" si="13"/>
        <v>0</v>
      </c>
      <c r="W84" s="35"/>
      <c r="X84" s="70"/>
      <c r="Y84" s="52"/>
      <c r="Z84" s="52"/>
      <c r="AA84" s="52"/>
      <c r="AB84" s="52"/>
      <c r="AC84" s="52"/>
      <c r="AD84" s="52"/>
      <c r="AE84" s="52"/>
      <c r="AF84" s="52"/>
      <c r="AG84" s="52" t="s">
        <v>2953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67">
        <v>73</v>
      </c>
      <c r="B85" s="68" t="s">
        <v>3095</v>
      </c>
      <c r="C85" s="69" t="s">
        <v>3096</v>
      </c>
      <c r="D85" s="63" t="s">
        <v>640</v>
      </c>
      <c r="E85" s="64">
        <v>19</v>
      </c>
      <c r="F85" s="65"/>
      <c r="G85" s="66">
        <f t="shared" ref="G85:G116" si="14">ROUND(E85*F85,2)</f>
        <v>0</v>
      </c>
      <c r="H85" s="65"/>
      <c r="I85" s="66">
        <f t="shared" ref="I85:I116" si="15">ROUND(E85*H85,2)</f>
        <v>0</v>
      </c>
      <c r="J85" s="65"/>
      <c r="K85" s="66">
        <f t="shared" ref="K85:K116" si="16">ROUND(E85*J85,2)</f>
        <v>0</v>
      </c>
      <c r="L85" s="66">
        <v>21</v>
      </c>
      <c r="M85" s="66">
        <f t="shared" ref="M85:M116" si="17">G85*(1+L85/100)</f>
        <v>0</v>
      </c>
      <c r="N85" s="66">
        <v>0</v>
      </c>
      <c r="O85" s="66">
        <f t="shared" ref="O85:O116" si="18">ROUND(E85*N85,2)</f>
        <v>0</v>
      </c>
      <c r="P85" s="66">
        <v>0</v>
      </c>
      <c r="Q85" s="66">
        <f t="shared" ref="Q85:Q116" si="19">ROUND(E85*P85,2)</f>
        <v>0</v>
      </c>
      <c r="R85" s="66"/>
      <c r="S85" s="66" t="s">
        <v>587</v>
      </c>
      <c r="T85" s="70" t="s">
        <v>330</v>
      </c>
      <c r="U85" s="35">
        <v>0</v>
      </c>
      <c r="V85" s="35">
        <f t="shared" ref="V85:V116" si="20">ROUND(E85*U85,2)</f>
        <v>0</v>
      </c>
      <c r="W85" s="35"/>
      <c r="X85" s="70"/>
      <c r="Y85" s="52"/>
      <c r="Z85" s="52"/>
      <c r="AA85" s="52"/>
      <c r="AB85" s="52"/>
      <c r="AC85" s="52"/>
      <c r="AD85" s="52"/>
      <c r="AE85" s="52"/>
      <c r="AF85" s="52"/>
      <c r="AG85" s="52" t="s">
        <v>2953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67">
        <v>74</v>
      </c>
      <c r="B86" s="68" t="s">
        <v>3097</v>
      </c>
      <c r="C86" s="69" t="s">
        <v>3098</v>
      </c>
      <c r="D86" s="63" t="s">
        <v>640</v>
      </c>
      <c r="E86" s="64">
        <v>12</v>
      </c>
      <c r="F86" s="65"/>
      <c r="G86" s="66">
        <f t="shared" si="14"/>
        <v>0</v>
      </c>
      <c r="H86" s="65"/>
      <c r="I86" s="66">
        <f t="shared" si="15"/>
        <v>0</v>
      </c>
      <c r="J86" s="65"/>
      <c r="K86" s="66">
        <f t="shared" si="16"/>
        <v>0</v>
      </c>
      <c r="L86" s="66">
        <v>21</v>
      </c>
      <c r="M86" s="66">
        <f t="shared" si="17"/>
        <v>0</v>
      </c>
      <c r="N86" s="66">
        <v>0</v>
      </c>
      <c r="O86" s="66">
        <f t="shared" si="18"/>
        <v>0</v>
      </c>
      <c r="P86" s="66">
        <v>0</v>
      </c>
      <c r="Q86" s="66">
        <f t="shared" si="19"/>
        <v>0</v>
      </c>
      <c r="R86" s="66"/>
      <c r="S86" s="66" t="s">
        <v>587</v>
      </c>
      <c r="T86" s="70" t="s">
        <v>330</v>
      </c>
      <c r="U86" s="35">
        <v>0</v>
      </c>
      <c r="V86" s="35">
        <f t="shared" si="20"/>
        <v>0</v>
      </c>
      <c r="W86" s="35"/>
      <c r="X86" s="70"/>
      <c r="Y86" s="52"/>
      <c r="Z86" s="52"/>
      <c r="AA86" s="52"/>
      <c r="AB86" s="52"/>
      <c r="AC86" s="52"/>
      <c r="AD86" s="52"/>
      <c r="AE86" s="52"/>
      <c r="AF86" s="52"/>
      <c r="AG86" s="52" t="s">
        <v>2953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outlineLevel="1" x14ac:dyDescent="0.2">
      <c r="A87" s="67">
        <v>75</v>
      </c>
      <c r="B87" s="68" t="s">
        <v>3099</v>
      </c>
      <c r="C87" s="69" t="s">
        <v>3100</v>
      </c>
      <c r="D87" s="63" t="s">
        <v>640</v>
      </c>
      <c r="E87" s="64">
        <v>3</v>
      </c>
      <c r="F87" s="65"/>
      <c r="G87" s="66">
        <f t="shared" si="14"/>
        <v>0</v>
      </c>
      <c r="H87" s="65"/>
      <c r="I87" s="66">
        <f t="shared" si="15"/>
        <v>0</v>
      </c>
      <c r="J87" s="65"/>
      <c r="K87" s="66">
        <f t="shared" si="16"/>
        <v>0</v>
      </c>
      <c r="L87" s="66">
        <v>21</v>
      </c>
      <c r="M87" s="66">
        <f t="shared" si="17"/>
        <v>0</v>
      </c>
      <c r="N87" s="66">
        <v>0</v>
      </c>
      <c r="O87" s="66">
        <f t="shared" si="18"/>
        <v>0</v>
      </c>
      <c r="P87" s="66">
        <v>0</v>
      </c>
      <c r="Q87" s="66">
        <f t="shared" si="19"/>
        <v>0</v>
      </c>
      <c r="R87" s="66"/>
      <c r="S87" s="66" t="s">
        <v>587</v>
      </c>
      <c r="T87" s="70" t="s">
        <v>330</v>
      </c>
      <c r="U87" s="35">
        <v>0</v>
      </c>
      <c r="V87" s="35">
        <f t="shared" si="20"/>
        <v>0</v>
      </c>
      <c r="W87" s="35"/>
      <c r="X87" s="70"/>
      <c r="Y87" s="52"/>
      <c r="Z87" s="52"/>
      <c r="AA87" s="52"/>
      <c r="AB87" s="52"/>
      <c r="AC87" s="52"/>
      <c r="AD87" s="52"/>
      <c r="AE87" s="52"/>
      <c r="AF87" s="52"/>
      <c r="AG87" s="52" t="s">
        <v>2953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67">
        <v>76</v>
      </c>
      <c r="B88" s="68" t="s">
        <v>3101</v>
      </c>
      <c r="C88" s="69" t="s">
        <v>3102</v>
      </c>
      <c r="D88" s="63" t="s">
        <v>640</v>
      </c>
      <c r="E88" s="64">
        <v>1</v>
      </c>
      <c r="F88" s="65"/>
      <c r="G88" s="66">
        <f t="shared" si="14"/>
        <v>0</v>
      </c>
      <c r="H88" s="65"/>
      <c r="I88" s="66">
        <f t="shared" si="15"/>
        <v>0</v>
      </c>
      <c r="J88" s="65"/>
      <c r="K88" s="66">
        <f t="shared" si="16"/>
        <v>0</v>
      </c>
      <c r="L88" s="66">
        <v>21</v>
      </c>
      <c r="M88" s="66">
        <f t="shared" si="17"/>
        <v>0</v>
      </c>
      <c r="N88" s="66">
        <v>0</v>
      </c>
      <c r="O88" s="66">
        <f t="shared" si="18"/>
        <v>0</v>
      </c>
      <c r="P88" s="66">
        <v>0</v>
      </c>
      <c r="Q88" s="66">
        <f t="shared" si="19"/>
        <v>0</v>
      </c>
      <c r="R88" s="66"/>
      <c r="S88" s="66" t="s">
        <v>587</v>
      </c>
      <c r="T88" s="70" t="s">
        <v>330</v>
      </c>
      <c r="U88" s="35">
        <v>0</v>
      </c>
      <c r="V88" s="35">
        <f t="shared" si="20"/>
        <v>0</v>
      </c>
      <c r="W88" s="35"/>
      <c r="X88" s="70"/>
      <c r="Y88" s="52"/>
      <c r="Z88" s="52"/>
      <c r="AA88" s="52"/>
      <c r="AB88" s="52"/>
      <c r="AC88" s="52"/>
      <c r="AD88" s="52"/>
      <c r="AE88" s="52"/>
      <c r="AF88" s="52"/>
      <c r="AG88" s="52" t="s">
        <v>2953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67">
        <v>77</v>
      </c>
      <c r="B89" s="68" t="s">
        <v>3103</v>
      </c>
      <c r="C89" s="69" t="s">
        <v>3104</v>
      </c>
      <c r="D89" s="63" t="s">
        <v>640</v>
      </c>
      <c r="E89" s="64">
        <v>7</v>
      </c>
      <c r="F89" s="65"/>
      <c r="G89" s="66">
        <f t="shared" si="14"/>
        <v>0</v>
      </c>
      <c r="H89" s="65"/>
      <c r="I89" s="66">
        <f t="shared" si="15"/>
        <v>0</v>
      </c>
      <c r="J89" s="65"/>
      <c r="K89" s="66">
        <f t="shared" si="16"/>
        <v>0</v>
      </c>
      <c r="L89" s="66">
        <v>21</v>
      </c>
      <c r="M89" s="66">
        <f t="shared" si="17"/>
        <v>0</v>
      </c>
      <c r="N89" s="66">
        <v>0</v>
      </c>
      <c r="O89" s="66">
        <f t="shared" si="18"/>
        <v>0</v>
      </c>
      <c r="P89" s="66">
        <v>0</v>
      </c>
      <c r="Q89" s="66">
        <f t="shared" si="19"/>
        <v>0</v>
      </c>
      <c r="R89" s="66"/>
      <c r="S89" s="66" t="s">
        <v>587</v>
      </c>
      <c r="T89" s="70" t="s">
        <v>330</v>
      </c>
      <c r="U89" s="35">
        <v>0</v>
      </c>
      <c r="V89" s="35">
        <f t="shared" si="20"/>
        <v>0</v>
      </c>
      <c r="W89" s="35"/>
      <c r="X89" s="70"/>
      <c r="Y89" s="52"/>
      <c r="Z89" s="52"/>
      <c r="AA89" s="52"/>
      <c r="AB89" s="52"/>
      <c r="AC89" s="52"/>
      <c r="AD89" s="52"/>
      <c r="AE89" s="52"/>
      <c r="AF89" s="52"/>
      <c r="AG89" s="52" t="s">
        <v>2953</v>
      </c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outlineLevel="1" x14ac:dyDescent="0.2">
      <c r="A90" s="67">
        <v>78</v>
      </c>
      <c r="B90" s="68" t="s">
        <v>3105</v>
      </c>
      <c r="C90" s="69" t="s">
        <v>3106</v>
      </c>
      <c r="D90" s="63" t="s">
        <v>640</v>
      </c>
      <c r="E90" s="64">
        <v>4</v>
      </c>
      <c r="F90" s="65"/>
      <c r="G90" s="66">
        <f t="shared" si="14"/>
        <v>0</v>
      </c>
      <c r="H90" s="65"/>
      <c r="I90" s="66">
        <f t="shared" si="15"/>
        <v>0</v>
      </c>
      <c r="J90" s="65"/>
      <c r="K90" s="66">
        <f t="shared" si="16"/>
        <v>0</v>
      </c>
      <c r="L90" s="66">
        <v>21</v>
      </c>
      <c r="M90" s="66">
        <f t="shared" si="17"/>
        <v>0</v>
      </c>
      <c r="N90" s="66">
        <v>0</v>
      </c>
      <c r="O90" s="66">
        <f t="shared" si="18"/>
        <v>0</v>
      </c>
      <c r="P90" s="66">
        <v>0</v>
      </c>
      <c r="Q90" s="66">
        <f t="shared" si="19"/>
        <v>0</v>
      </c>
      <c r="R90" s="66"/>
      <c r="S90" s="66" t="s">
        <v>587</v>
      </c>
      <c r="T90" s="70" t="s">
        <v>330</v>
      </c>
      <c r="U90" s="35">
        <v>0</v>
      </c>
      <c r="V90" s="35">
        <f t="shared" si="20"/>
        <v>0</v>
      </c>
      <c r="W90" s="35"/>
      <c r="X90" s="70"/>
      <c r="Y90" s="52"/>
      <c r="Z90" s="52"/>
      <c r="AA90" s="52"/>
      <c r="AB90" s="52"/>
      <c r="AC90" s="52"/>
      <c r="AD90" s="52"/>
      <c r="AE90" s="52"/>
      <c r="AF90" s="52"/>
      <c r="AG90" s="52" t="s">
        <v>2953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67">
        <v>79</v>
      </c>
      <c r="B91" s="68" t="s">
        <v>3107</v>
      </c>
      <c r="C91" s="69" t="s">
        <v>3108</v>
      </c>
      <c r="D91" s="63" t="s">
        <v>640</v>
      </c>
      <c r="E91" s="64">
        <v>10</v>
      </c>
      <c r="F91" s="65"/>
      <c r="G91" s="66">
        <f t="shared" si="14"/>
        <v>0</v>
      </c>
      <c r="H91" s="65"/>
      <c r="I91" s="66">
        <f t="shared" si="15"/>
        <v>0</v>
      </c>
      <c r="J91" s="65"/>
      <c r="K91" s="66">
        <f t="shared" si="16"/>
        <v>0</v>
      </c>
      <c r="L91" s="66">
        <v>21</v>
      </c>
      <c r="M91" s="66">
        <f t="shared" si="17"/>
        <v>0</v>
      </c>
      <c r="N91" s="66">
        <v>0</v>
      </c>
      <c r="O91" s="66">
        <f t="shared" si="18"/>
        <v>0</v>
      </c>
      <c r="P91" s="66">
        <v>0</v>
      </c>
      <c r="Q91" s="66">
        <f t="shared" si="19"/>
        <v>0</v>
      </c>
      <c r="R91" s="66"/>
      <c r="S91" s="66" t="s">
        <v>587</v>
      </c>
      <c r="T91" s="70" t="s">
        <v>330</v>
      </c>
      <c r="U91" s="35">
        <v>0</v>
      </c>
      <c r="V91" s="35">
        <f t="shared" si="20"/>
        <v>0</v>
      </c>
      <c r="W91" s="35"/>
      <c r="X91" s="70"/>
      <c r="Y91" s="52"/>
      <c r="Z91" s="52"/>
      <c r="AA91" s="52"/>
      <c r="AB91" s="52"/>
      <c r="AC91" s="52"/>
      <c r="AD91" s="52"/>
      <c r="AE91" s="52"/>
      <c r="AF91" s="52"/>
      <c r="AG91" s="52" t="s">
        <v>2953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67">
        <v>80</v>
      </c>
      <c r="B92" s="68" t="s">
        <v>3109</v>
      </c>
      <c r="C92" s="69" t="s">
        <v>3110</v>
      </c>
      <c r="D92" s="63" t="s">
        <v>640</v>
      </c>
      <c r="E92" s="64">
        <v>2</v>
      </c>
      <c r="F92" s="65"/>
      <c r="G92" s="66">
        <f t="shared" si="14"/>
        <v>0</v>
      </c>
      <c r="H92" s="65"/>
      <c r="I92" s="66">
        <f t="shared" si="15"/>
        <v>0</v>
      </c>
      <c r="J92" s="65"/>
      <c r="K92" s="66">
        <f t="shared" si="16"/>
        <v>0</v>
      </c>
      <c r="L92" s="66">
        <v>21</v>
      </c>
      <c r="M92" s="66">
        <f t="shared" si="17"/>
        <v>0</v>
      </c>
      <c r="N92" s="66">
        <v>0</v>
      </c>
      <c r="O92" s="66">
        <f t="shared" si="18"/>
        <v>0</v>
      </c>
      <c r="P92" s="66">
        <v>0</v>
      </c>
      <c r="Q92" s="66">
        <f t="shared" si="19"/>
        <v>0</v>
      </c>
      <c r="R92" s="66"/>
      <c r="S92" s="66" t="s">
        <v>587</v>
      </c>
      <c r="T92" s="70" t="s">
        <v>330</v>
      </c>
      <c r="U92" s="35">
        <v>0</v>
      </c>
      <c r="V92" s="35">
        <f t="shared" si="20"/>
        <v>0</v>
      </c>
      <c r="W92" s="35"/>
      <c r="X92" s="70"/>
      <c r="Y92" s="52"/>
      <c r="Z92" s="52"/>
      <c r="AA92" s="52"/>
      <c r="AB92" s="52"/>
      <c r="AC92" s="52"/>
      <c r="AD92" s="52"/>
      <c r="AE92" s="52"/>
      <c r="AF92" s="52"/>
      <c r="AG92" s="52" t="s">
        <v>2953</v>
      </c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67">
        <v>81</v>
      </c>
      <c r="B93" s="68" t="s">
        <v>3111</v>
      </c>
      <c r="C93" s="69" t="s">
        <v>3112</v>
      </c>
      <c r="D93" s="63" t="s">
        <v>640</v>
      </c>
      <c r="E93" s="64">
        <v>2</v>
      </c>
      <c r="F93" s="65"/>
      <c r="G93" s="66">
        <f t="shared" si="14"/>
        <v>0</v>
      </c>
      <c r="H93" s="65"/>
      <c r="I93" s="66">
        <f t="shared" si="15"/>
        <v>0</v>
      </c>
      <c r="J93" s="65"/>
      <c r="K93" s="66">
        <f t="shared" si="16"/>
        <v>0</v>
      </c>
      <c r="L93" s="66">
        <v>21</v>
      </c>
      <c r="M93" s="66">
        <f t="shared" si="17"/>
        <v>0</v>
      </c>
      <c r="N93" s="66">
        <v>0</v>
      </c>
      <c r="O93" s="66">
        <f t="shared" si="18"/>
        <v>0</v>
      </c>
      <c r="P93" s="66">
        <v>0</v>
      </c>
      <c r="Q93" s="66">
        <f t="shared" si="19"/>
        <v>0</v>
      </c>
      <c r="R93" s="66"/>
      <c r="S93" s="66" t="s">
        <v>587</v>
      </c>
      <c r="T93" s="70" t="s">
        <v>330</v>
      </c>
      <c r="U93" s="35">
        <v>0</v>
      </c>
      <c r="V93" s="35">
        <f t="shared" si="20"/>
        <v>0</v>
      </c>
      <c r="W93" s="35"/>
      <c r="X93" s="70"/>
      <c r="Y93" s="52"/>
      <c r="Z93" s="52"/>
      <c r="AA93" s="52"/>
      <c r="AB93" s="52"/>
      <c r="AC93" s="52"/>
      <c r="AD93" s="52"/>
      <c r="AE93" s="52"/>
      <c r="AF93" s="52"/>
      <c r="AG93" s="52" t="s">
        <v>2953</v>
      </c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67">
        <v>82</v>
      </c>
      <c r="B94" s="68" t="s">
        <v>3113</v>
      </c>
      <c r="C94" s="69" t="s">
        <v>3114</v>
      </c>
      <c r="D94" s="63" t="s">
        <v>640</v>
      </c>
      <c r="E94" s="64">
        <v>33</v>
      </c>
      <c r="F94" s="65"/>
      <c r="G94" s="66">
        <f t="shared" si="14"/>
        <v>0</v>
      </c>
      <c r="H94" s="65"/>
      <c r="I94" s="66">
        <f t="shared" si="15"/>
        <v>0</v>
      </c>
      <c r="J94" s="65"/>
      <c r="K94" s="66">
        <f t="shared" si="16"/>
        <v>0</v>
      </c>
      <c r="L94" s="66">
        <v>21</v>
      </c>
      <c r="M94" s="66">
        <f t="shared" si="17"/>
        <v>0</v>
      </c>
      <c r="N94" s="66">
        <v>0</v>
      </c>
      <c r="O94" s="66">
        <f t="shared" si="18"/>
        <v>0</v>
      </c>
      <c r="P94" s="66">
        <v>0</v>
      </c>
      <c r="Q94" s="66">
        <f t="shared" si="19"/>
        <v>0</v>
      </c>
      <c r="R94" s="66"/>
      <c r="S94" s="66" t="s">
        <v>587</v>
      </c>
      <c r="T94" s="70" t="s">
        <v>330</v>
      </c>
      <c r="U94" s="35">
        <v>0</v>
      </c>
      <c r="V94" s="35">
        <f t="shared" si="20"/>
        <v>0</v>
      </c>
      <c r="W94" s="35"/>
      <c r="X94" s="70"/>
      <c r="Y94" s="52"/>
      <c r="Z94" s="52"/>
      <c r="AA94" s="52"/>
      <c r="AB94" s="52"/>
      <c r="AC94" s="52"/>
      <c r="AD94" s="52"/>
      <c r="AE94" s="52"/>
      <c r="AF94" s="52"/>
      <c r="AG94" s="52" t="s">
        <v>2953</v>
      </c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67">
        <v>83</v>
      </c>
      <c r="B95" s="68" t="s">
        <v>3115</v>
      </c>
      <c r="C95" s="69" t="s">
        <v>3116</v>
      </c>
      <c r="D95" s="63" t="s">
        <v>640</v>
      </c>
      <c r="E95" s="64">
        <v>1</v>
      </c>
      <c r="F95" s="65"/>
      <c r="G95" s="66">
        <f t="shared" si="14"/>
        <v>0</v>
      </c>
      <c r="H95" s="65"/>
      <c r="I95" s="66">
        <f t="shared" si="15"/>
        <v>0</v>
      </c>
      <c r="J95" s="65"/>
      <c r="K95" s="66">
        <f t="shared" si="16"/>
        <v>0</v>
      </c>
      <c r="L95" s="66">
        <v>21</v>
      </c>
      <c r="M95" s="66">
        <f t="shared" si="17"/>
        <v>0</v>
      </c>
      <c r="N95" s="66">
        <v>0</v>
      </c>
      <c r="O95" s="66">
        <f t="shared" si="18"/>
        <v>0</v>
      </c>
      <c r="P95" s="66">
        <v>0</v>
      </c>
      <c r="Q95" s="66">
        <f t="shared" si="19"/>
        <v>0</v>
      </c>
      <c r="R95" s="66"/>
      <c r="S95" s="66" t="s">
        <v>587</v>
      </c>
      <c r="T95" s="70" t="s">
        <v>330</v>
      </c>
      <c r="U95" s="35">
        <v>0</v>
      </c>
      <c r="V95" s="35">
        <f t="shared" si="20"/>
        <v>0</v>
      </c>
      <c r="W95" s="35"/>
      <c r="X95" s="70"/>
      <c r="Y95" s="52"/>
      <c r="Z95" s="52"/>
      <c r="AA95" s="52"/>
      <c r="AB95" s="52"/>
      <c r="AC95" s="52"/>
      <c r="AD95" s="52"/>
      <c r="AE95" s="52"/>
      <c r="AF95" s="52"/>
      <c r="AG95" s="52" t="s">
        <v>2953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67">
        <v>84</v>
      </c>
      <c r="B96" s="68" t="s">
        <v>3117</v>
      </c>
      <c r="C96" s="69" t="s">
        <v>3118</v>
      </c>
      <c r="D96" s="63" t="s">
        <v>640</v>
      </c>
      <c r="E96" s="64">
        <v>34</v>
      </c>
      <c r="F96" s="65"/>
      <c r="G96" s="66">
        <f t="shared" si="14"/>
        <v>0</v>
      </c>
      <c r="H96" s="65"/>
      <c r="I96" s="66">
        <f t="shared" si="15"/>
        <v>0</v>
      </c>
      <c r="J96" s="65"/>
      <c r="K96" s="66">
        <f t="shared" si="16"/>
        <v>0</v>
      </c>
      <c r="L96" s="66">
        <v>21</v>
      </c>
      <c r="M96" s="66">
        <f t="shared" si="17"/>
        <v>0</v>
      </c>
      <c r="N96" s="66">
        <v>0</v>
      </c>
      <c r="O96" s="66">
        <f t="shared" si="18"/>
        <v>0</v>
      </c>
      <c r="P96" s="66">
        <v>0</v>
      </c>
      <c r="Q96" s="66">
        <f t="shared" si="19"/>
        <v>0</v>
      </c>
      <c r="R96" s="66"/>
      <c r="S96" s="66" t="s">
        <v>587</v>
      </c>
      <c r="T96" s="70" t="s">
        <v>330</v>
      </c>
      <c r="U96" s="35">
        <v>0</v>
      </c>
      <c r="V96" s="35">
        <f t="shared" si="20"/>
        <v>0</v>
      </c>
      <c r="W96" s="35"/>
      <c r="X96" s="70"/>
      <c r="Y96" s="52"/>
      <c r="Z96" s="52"/>
      <c r="AA96" s="52"/>
      <c r="AB96" s="52"/>
      <c r="AC96" s="52"/>
      <c r="AD96" s="52"/>
      <c r="AE96" s="52"/>
      <c r="AF96" s="52"/>
      <c r="AG96" s="52" t="s">
        <v>2953</v>
      </c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67">
        <v>85</v>
      </c>
      <c r="B97" s="68" t="s">
        <v>3119</v>
      </c>
      <c r="C97" s="69" t="s">
        <v>3120</v>
      </c>
      <c r="D97" s="63" t="s">
        <v>640</v>
      </c>
      <c r="E97" s="64">
        <v>34</v>
      </c>
      <c r="F97" s="65"/>
      <c r="G97" s="66">
        <f t="shared" si="14"/>
        <v>0</v>
      </c>
      <c r="H97" s="65"/>
      <c r="I97" s="66">
        <f t="shared" si="15"/>
        <v>0</v>
      </c>
      <c r="J97" s="65"/>
      <c r="K97" s="66">
        <f t="shared" si="16"/>
        <v>0</v>
      </c>
      <c r="L97" s="66">
        <v>21</v>
      </c>
      <c r="M97" s="66">
        <f t="shared" si="17"/>
        <v>0</v>
      </c>
      <c r="N97" s="66">
        <v>0</v>
      </c>
      <c r="O97" s="66">
        <f t="shared" si="18"/>
        <v>0</v>
      </c>
      <c r="P97" s="66">
        <v>0</v>
      </c>
      <c r="Q97" s="66">
        <f t="shared" si="19"/>
        <v>0</v>
      </c>
      <c r="R97" s="66"/>
      <c r="S97" s="66" t="s">
        <v>587</v>
      </c>
      <c r="T97" s="70" t="s">
        <v>330</v>
      </c>
      <c r="U97" s="35">
        <v>0</v>
      </c>
      <c r="V97" s="35">
        <f t="shared" si="20"/>
        <v>0</v>
      </c>
      <c r="W97" s="35"/>
      <c r="X97" s="70"/>
      <c r="Y97" s="52"/>
      <c r="Z97" s="52"/>
      <c r="AA97" s="52"/>
      <c r="AB97" s="52"/>
      <c r="AC97" s="52"/>
      <c r="AD97" s="52"/>
      <c r="AE97" s="52"/>
      <c r="AF97" s="52"/>
      <c r="AG97" s="52" t="s">
        <v>2953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67">
        <v>86</v>
      </c>
      <c r="B98" s="68" t="s">
        <v>3121</v>
      </c>
      <c r="C98" s="69" t="s">
        <v>3122</v>
      </c>
      <c r="D98" s="63" t="s">
        <v>640</v>
      </c>
      <c r="E98" s="64">
        <v>1</v>
      </c>
      <c r="F98" s="65"/>
      <c r="G98" s="66">
        <f t="shared" si="14"/>
        <v>0</v>
      </c>
      <c r="H98" s="65"/>
      <c r="I98" s="66">
        <f t="shared" si="15"/>
        <v>0</v>
      </c>
      <c r="J98" s="65"/>
      <c r="K98" s="66">
        <f t="shared" si="16"/>
        <v>0</v>
      </c>
      <c r="L98" s="66">
        <v>21</v>
      </c>
      <c r="M98" s="66">
        <f t="shared" si="17"/>
        <v>0</v>
      </c>
      <c r="N98" s="66">
        <v>0</v>
      </c>
      <c r="O98" s="66">
        <f t="shared" si="18"/>
        <v>0</v>
      </c>
      <c r="P98" s="66">
        <v>0</v>
      </c>
      <c r="Q98" s="66">
        <f t="shared" si="19"/>
        <v>0</v>
      </c>
      <c r="R98" s="66"/>
      <c r="S98" s="66" t="s">
        <v>587</v>
      </c>
      <c r="T98" s="70" t="s">
        <v>330</v>
      </c>
      <c r="U98" s="35">
        <v>0</v>
      </c>
      <c r="V98" s="35">
        <f t="shared" si="20"/>
        <v>0</v>
      </c>
      <c r="W98" s="35"/>
      <c r="X98" s="70"/>
      <c r="Y98" s="52"/>
      <c r="Z98" s="52"/>
      <c r="AA98" s="52"/>
      <c r="AB98" s="52"/>
      <c r="AC98" s="52"/>
      <c r="AD98" s="52"/>
      <c r="AE98" s="52"/>
      <c r="AF98" s="52"/>
      <c r="AG98" s="52" t="s">
        <v>2953</v>
      </c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67">
        <v>87</v>
      </c>
      <c r="B99" s="68" t="s">
        <v>3123</v>
      </c>
      <c r="C99" s="69" t="s">
        <v>3124</v>
      </c>
      <c r="D99" s="63" t="s">
        <v>640</v>
      </c>
      <c r="E99" s="64">
        <v>1</v>
      </c>
      <c r="F99" s="65"/>
      <c r="G99" s="66">
        <f t="shared" si="14"/>
        <v>0</v>
      </c>
      <c r="H99" s="65"/>
      <c r="I99" s="66">
        <f t="shared" si="15"/>
        <v>0</v>
      </c>
      <c r="J99" s="65"/>
      <c r="K99" s="66">
        <f t="shared" si="16"/>
        <v>0</v>
      </c>
      <c r="L99" s="66">
        <v>21</v>
      </c>
      <c r="M99" s="66">
        <f t="shared" si="17"/>
        <v>0</v>
      </c>
      <c r="N99" s="66">
        <v>0</v>
      </c>
      <c r="O99" s="66">
        <f t="shared" si="18"/>
        <v>0</v>
      </c>
      <c r="P99" s="66">
        <v>0</v>
      </c>
      <c r="Q99" s="66">
        <f t="shared" si="19"/>
        <v>0</v>
      </c>
      <c r="R99" s="66"/>
      <c r="S99" s="66" t="s">
        <v>587</v>
      </c>
      <c r="T99" s="70" t="s">
        <v>330</v>
      </c>
      <c r="U99" s="35">
        <v>0</v>
      </c>
      <c r="V99" s="35">
        <f t="shared" si="20"/>
        <v>0</v>
      </c>
      <c r="W99" s="35"/>
      <c r="X99" s="70"/>
      <c r="Y99" s="52"/>
      <c r="Z99" s="52"/>
      <c r="AA99" s="52"/>
      <c r="AB99" s="52"/>
      <c r="AC99" s="52"/>
      <c r="AD99" s="52"/>
      <c r="AE99" s="52"/>
      <c r="AF99" s="52"/>
      <c r="AG99" s="52" t="s">
        <v>2953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67">
        <v>88</v>
      </c>
      <c r="B100" s="68" t="s">
        <v>3125</v>
      </c>
      <c r="C100" s="69" t="s">
        <v>3126</v>
      </c>
      <c r="D100" s="63" t="s">
        <v>640</v>
      </c>
      <c r="E100" s="64">
        <v>1</v>
      </c>
      <c r="F100" s="65"/>
      <c r="G100" s="66">
        <f t="shared" si="14"/>
        <v>0</v>
      </c>
      <c r="H100" s="65"/>
      <c r="I100" s="66">
        <f t="shared" si="15"/>
        <v>0</v>
      </c>
      <c r="J100" s="65"/>
      <c r="K100" s="66">
        <f t="shared" si="16"/>
        <v>0</v>
      </c>
      <c r="L100" s="66">
        <v>21</v>
      </c>
      <c r="M100" s="66">
        <f t="shared" si="17"/>
        <v>0</v>
      </c>
      <c r="N100" s="66">
        <v>0</v>
      </c>
      <c r="O100" s="66">
        <f t="shared" si="18"/>
        <v>0</v>
      </c>
      <c r="P100" s="66">
        <v>0</v>
      </c>
      <c r="Q100" s="66">
        <f t="shared" si="19"/>
        <v>0</v>
      </c>
      <c r="R100" s="66"/>
      <c r="S100" s="66" t="s">
        <v>587</v>
      </c>
      <c r="T100" s="70" t="s">
        <v>330</v>
      </c>
      <c r="U100" s="35">
        <v>0</v>
      </c>
      <c r="V100" s="35">
        <f t="shared" si="20"/>
        <v>0</v>
      </c>
      <c r="W100" s="35"/>
      <c r="X100" s="70"/>
      <c r="Y100" s="52"/>
      <c r="Z100" s="52"/>
      <c r="AA100" s="52"/>
      <c r="AB100" s="52"/>
      <c r="AC100" s="52"/>
      <c r="AD100" s="52"/>
      <c r="AE100" s="52"/>
      <c r="AF100" s="52"/>
      <c r="AG100" s="52" t="s">
        <v>2953</v>
      </c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67">
        <v>89</v>
      </c>
      <c r="B101" s="68" t="s">
        <v>3127</v>
      </c>
      <c r="C101" s="69" t="s">
        <v>3128</v>
      </c>
      <c r="D101" s="63" t="s">
        <v>640</v>
      </c>
      <c r="E101" s="64">
        <v>1</v>
      </c>
      <c r="F101" s="65"/>
      <c r="G101" s="66">
        <f t="shared" si="14"/>
        <v>0</v>
      </c>
      <c r="H101" s="65"/>
      <c r="I101" s="66">
        <f t="shared" si="15"/>
        <v>0</v>
      </c>
      <c r="J101" s="65"/>
      <c r="K101" s="66">
        <f t="shared" si="16"/>
        <v>0</v>
      </c>
      <c r="L101" s="66">
        <v>21</v>
      </c>
      <c r="M101" s="66">
        <f t="shared" si="17"/>
        <v>0</v>
      </c>
      <c r="N101" s="66">
        <v>0</v>
      </c>
      <c r="O101" s="66">
        <f t="shared" si="18"/>
        <v>0</v>
      </c>
      <c r="P101" s="66">
        <v>0</v>
      </c>
      <c r="Q101" s="66">
        <f t="shared" si="19"/>
        <v>0</v>
      </c>
      <c r="R101" s="66"/>
      <c r="S101" s="66" t="s">
        <v>587</v>
      </c>
      <c r="T101" s="70" t="s">
        <v>330</v>
      </c>
      <c r="U101" s="35">
        <v>0</v>
      </c>
      <c r="V101" s="35">
        <f t="shared" si="20"/>
        <v>0</v>
      </c>
      <c r="W101" s="35"/>
      <c r="X101" s="70"/>
      <c r="Y101" s="52"/>
      <c r="Z101" s="52"/>
      <c r="AA101" s="52"/>
      <c r="AB101" s="52"/>
      <c r="AC101" s="52"/>
      <c r="AD101" s="52"/>
      <c r="AE101" s="52"/>
      <c r="AF101" s="52"/>
      <c r="AG101" s="52" t="s">
        <v>2953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67">
        <v>90</v>
      </c>
      <c r="B102" s="68" t="s">
        <v>3129</v>
      </c>
      <c r="C102" s="69" t="s">
        <v>3130</v>
      </c>
      <c r="D102" s="63" t="s">
        <v>640</v>
      </c>
      <c r="E102" s="64">
        <v>3</v>
      </c>
      <c r="F102" s="65"/>
      <c r="G102" s="66">
        <f t="shared" si="14"/>
        <v>0</v>
      </c>
      <c r="H102" s="65"/>
      <c r="I102" s="66">
        <f t="shared" si="15"/>
        <v>0</v>
      </c>
      <c r="J102" s="65"/>
      <c r="K102" s="66">
        <f t="shared" si="16"/>
        <v>0</v>
      </c>
      <c r="L102" s="66">
        <v>21</v>
      </c>
      <c r="M102" s="66">
        <f t="shared" si="17"/>
        <v>0</v>
      </c>
      <c r="N102" s="66">
        <v>0</v>
      </c>
      <c r="O102" s="66">
        <f t="shared" si="18"/>
        <v>0</v>
      </c>
      <c r="P102" s="66">
        <v>0</v>
      </c>
      <c r="Q102" s="66">
        <f t="shared" si="19"/>
        <v>0</v>
      </c>
      <c r="R102" s="66"/>
      <c r="S102" s="66" t="s">
        <v>587</v>
      </c>
      <c r="T102" s="70" t="s">
        <v>330</v>
      </c>
      <c r="U102" s="35">
        <v>0</v>
      </c>
      <c r="V102" s="35">
        <f t="shared" si="20"/>
        <v>0</v>
      </c>
      <c r="W102" s="35"/>
      <c r="X102" s="70"/>
      <c r="Y102" s="52"/>
      <c r="Z102" s="52"/>
      <c r="AA102" s="52"/>
      <c r="AB102" s="52"/>
      <c r="AC102" s="52"/>
      <c r="AD102" s="52"/>
      <c r="AE102" s="52"/>
      <c r="AF102" s="52"/>
      <c r="AG102" s="52" t="s">
        <v>2953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67">
        <v>91</v>
      </c>
      <c r="B103" s="68" t="s">
        <v>3131</v>
      </c>
      <c r="C103" s="69" t="s">
        <v>3132</v>
      </c>
      <c r="D103" s="63" t="s">
        <v>640</v>
      </c>
      <c r="E103" s="64">
        <v>2</v>
      </c>
      <c r="F103" s="65"/>
      <c r="G103" s="66">
        <f t="shared" si="14"/>
        <v>0</v>
      </c>
      <c r="H103" s="65"/>
      <c r="I103" s="66">
        <f t="shared" si="15"/>
        <v>0</v>
      </c>
      <c r="J103" s="65"/>
      <c r="K103" s="66">
        <f t="shared" si="16"/>
        <v>0</v>
      </c>
      <c r="L103" s="66">
        <v>21</v>
      </c>
      <c r="M103" s="66">
        <f t="shared" si="17"/>
        <v>0</v>
      </c>
      <c r="N103" s="66">
        <v>0</v>
      </c>
      <c r="O103" s="66">
        <f t="shared" si="18"/>
        <v>0</v>
      </c>
      <c r="P103" s="66">
        <v>0</v>
      </c>
      <c r="Q103" s="66">
        <f t="shared" si="19"/>
        <v>0</v>
      </c>
      <c r="R103" s="66"/>
      <c r="S103" s="66" t="s">
        <v>587</v>
      </c>
      <c r="T103" s="70" t="s">
        <v>330</v>
      </c>
      <c r="U103" s="35">
        <v>0</v>
      </c>
      <c r="V103" s="35">
        <f t="shared" si="20"/>
        <v>0</v>
      </c>
      <c r="W103" s="35"/>
      <c r="X103" s="70"/>
      <c r="Y103" s="52"/>
      <c r="Z103" s="52"/>
      <c r="AA103" s="52"/>
      <c r="AB103" s="52"/>
      <c r="AC103" s="52"/>
      <c r="AD103" s="52"/>
      <c r="AE103" s="52"/>
      <c r="AF103" s="52"/>
      <c r="AG103" s="52" t="s">
        <v>2953</v>
      </c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67">
        <v>92</v>
      </c>
      <c r="B104" s="68" t="s">
        <v>3133</v>
      </c>
      <c r="C104" s="69" t="s">
        <v>3134</v>
      </c>
      <c r="D104" s="63" t="s">
        <v>640</v>
      </c>
      <c r="E104" s="64">
        <v>1</v>
      </c>
      <c r="F104" s="65"/>
      <c r="G104" s="66">
        <f t="shared" si="14"/>
        <v>0</v>
      </c>
      <c r="H104" s="65"/>
      <c r="I104" s="66">
        <f t="shared" si="15"/>
        <v>0</v>
      </c>
      <c r="J104" s="65"/>
      <c r="K104" s="66">
        <f t="shared" si="16"/>
        <v>0</v>
      </c>
      <c r="L104" s="66">
        <v>21</v>
      </c>
      <c r="M104" s="66">
        <f t="shared" si="17"/>
        <v>0</v>
      </c>
      <c r="N104" s="66">
        <v>0</v>
      </c>
      <c r="O104" s="66">
        <f t="shared" si="18"/>
        <v>0</v>
      </c>
      <c r="P104" s="66">
        <v>0</v>
      </c>
      <c r="Q104" s="66">
        <f t="shared" si="19"/>
        <v>0</v>
      </c>
      <c r="R104" s="66"/>
      <c r="S104" s="66" t="s">
        <v>587</v>
      </c>
      <c r="T104" s="70" t="s">
        <v>330</v>
      </c>
      <c r="U104" s="35">
        <v>0</v>
      </c>
      <c r="V104" s="35">
        <f t="shared" si="20"/>
        <v>0</v>
      </c>
      <c r="W104" s="35"/>
      <c r="X104" s="70"/>
      <c r="Y104" s="52"/>
      <c r="Z104" s="52"/>
      <c r="AA104" s="52"/>
      <c r="AB104" s="52"/>
      <c r="AC104" s="52"/>
      <c r="AD104" s="52"/>
      <c r="AE104" s="52"/>
      <c r="AF104" s="52"/>
      <c r="AG104" s="52" t="s">
        <v>2953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outlineLevel="1" x14ac:dyDescent="0.2">
      <c r="A105" s="67">
        <v>93</v>
      </c>
      <c r="B105" s="68" t="s">
        <v>3135</v>
      </c>
      <c r="C105" s="69" t="s">
        <v>3136</v>
      </c>
      <c r="D105" s="63" t="s">
        <v>640</v>
      </c>
      <c r="E105" s="64">
        <v>1</v>
      </c>
      <c r="F105" s="65"/>
      <c r="G105" s="66">
        <f t="shared" si="14"/>
        <v>0</v>
      </c>
      <c r="H105" s="65"/>
      <c r="I105" s="66">
        <f t="shared" si="15"/>
        <v>0</v>
      </c>
      <c r="J105" s="65"/>
      <c r="K105" s="66">
        <f t="shared" si="16"/>
        <v>0</v>
      </c>
      <c r="L105" s="66">
        <v>21</v>
      </c>
      <c r="M105" s="66">
        <f t="shared" si="17"/>
        <v>0</v>
      </c>
      <c r="N105" s="66">
        <v>0</v>
      </c>
      <c r="O105" s="66">
        <f t="shared" si="18"/>
        <v>0</v>
      </c>
      <c r="P105" s="66">
        <v>0</v>
      </c>
      <c r="Q105" s="66">
        <f t="shared" si="19"/>
        <v>0</v>
      </c>
      <c r="R105" s="66"/>
      <c r="S105" s="66" t="s">
        <v>587</v>
      </c>
      <c r="T105" s="70" t="s">
        <v>330</v>
      </c>
      <c r="U105" s="35">
        <v>0</v>
      </c>
      <c r="V105" s="35">
        <f t="shared" si="20"/>
        <v>0</v>
      </c>
      <c r="W105" s="35"/>
      <c r="X105" s="70"/>
      <c r="Y105" s="52"/>
      <c r="Z105" s="52"/>
      <c r="AA105" s="52"/>
      <c r="AB105" s="52"/>
      <c r="AC105" s="52"/>
      <c r="AD105" s="52"/>
      <c r="AE105" s="52"/>
      <c r="AF105" s="52"/>
      <c r="AG105" s="52" t="s">
        <v>2953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67">
        <v>94</v>
      </c>
      <c r="B106" s="68" t="s">
        <v>3137</v>
      </c>
      <c r="C106" s="69" t="s">
        <v>3138</v>
      </c>
      <c r="D106" s="63" t="s">
        <v>640</v>
      </c>
      <c r="E106" s="64">
        <v>1</v>
      </c>
      <c r="F106" s="65"/>
      <c r="G106" s="66">
        <f t="shared" si="14"/>
        <v>0</v>
      </c>
      <c r="H106" s="65"/>
      <c r="I106" s="66">
        <f t="shared" si="15"/>
        <v>0</v>
      </c>
      <c r="J106" s="65"/>
      <c r="K106" s="66">
        <f t="shared" si="16"/>
        <v>0</v>
      </c>
      <c r="L106" s="66">
        <v>21</v>
      </c>
      <c r="M106" s="66">
        <f t="shared" si="17"/>
        <v>0</v>
      </c>
      <c r="N106" s="66">
        <v>0</v>
      </c>
      <c r="O106" s="66">
        <f t="shared" si="18"/>
        <v>0</v>
      </c>
      <c r="P106" s="66">
        <v>0</v>
      </c>
      <c r="Q106" s="66">
        <f t="shared" si="19"/>
        <v>0</v>
      </c>
      <c r="R106" s="66"/>
      <c r="S106" s="66" t="s">
        <v>587</v>
      </c>
      <c r="T106" s="70" t="s">
        <v>330</v>
      </c>
      <c r="U106" s="35">
        <v>0</v>
      </c>
      <c r="V106" s="35">
        <f t="shared" si="20"/>
        <v>0</v>
      </c>
      <c r="W106" s="35"/>
      <c r="X106" s="70"/>
      <c r="Y106" s="52"/>
      <c r="Z106" s="52"/>
      <c r="AA106" s="52"/>
      <c r="AB106" s="52"/>
      <c r="AC106" s="52"/>
      <c r="AD106" s="52"/>
      <c r="AE106" s="52"/>
      <c r="AF106" s="52"/>
      <c r="AG106" s="52" t="s">
        <v>2953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67">
        <v>95</v>
      </c>
      <c r="B107" s="68" t="s">
        <v>3139</v>
      </c>
      <c r="C107" s="69" t="s">
        <v>3140</v>
      </c>
      <c r="D107" s="63" t="s">
        <v>640</v>
      </c>
      <c r="E107" s="64">
        <v>1</v>
      </c>
      <c r="F107" s="65"/>
      <c r="G107" s="66">
        <f t="shared" si="14"/>
        <v>0</v>
      </c>
      <c r="H107" s="65"/>
      <c r="I107" s="66">
        <f t="shared" si="15"/>
        <v>0</v>
      </c>
      <c r="J107" s="65"/>
      <c r="K107" s="66">
        <f t="shared" si="16"/>
        <v>0</v>
      </c>
      <c r="L107" s="66">
        <v>21</v>
      </c>
      <c r="M107" s="66">
        <f t="shared" si="17"/>
        <v>0</v>
      </c>
      <c r="N107" s="66">
        <v>0</v>
      </c>
      <c r="O107" s="66">
        <f t="shared" si="18"/>
        <v>0</v>
      </c>
      <c r="P107" s="66">
        <v>0</v>
      </c>
      <c r="Q107" s="66">
        <f t="shared" si="19"/>
        <v>0</v>
      </c>
      <c r="R107" s="66"/>
      <c r="S107" s="66" t="s">
        <v>587</v>
      </c>
      <c r="T107" s="70" t="s">
        <v>330</v>
      </c>
      <c r="U107" s="35">
        <v>0</v>
      </c>
      <c r="V107" s="35">
        <f t="shared" si="20"/>
        <v>0</v>
      </c>
      <c r="W107" s="35"/>
      <c r="X107" s="70"/>
      <c r="Y107" s="52"/>
      <c r="Z107" s="52"/>
      <c r="AA107" s="52"/>
      <c r="AB107" s="52"/>
      <c r="AC107" s="52"/>
      <c r="AD107" s="52"/>
      <c r="AE107" s="52"/>
      <c r="AF107" s="52"/>
      <c r="AG107" s="52" t="s">
        <v>2953</v>
      </c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67">
        <v>96</v>
      </c>
      <c r="B108" s="68" t="s">
        <v>3141</v>
      </c>
      <c r="C108" s="69" t="s">
        <v>3142</v>
      </c>
      <c r="D108" s="63" t="s">
        <v>640</v>
      </c>
      <c r="E108" s="64">
        <v>2</v>
      </c>
      <c r="F108" s="65"/>
      <c r="G108" s="66">
        <f t="shared" si="14"/>
        <v>0</v>
      </c>
      <c r="H108" s="65"/>
      <c r="I108" s="66">
        <f t="shared" si="15"/>
        <v>0</v>
      </c>
      <c r="J108" s="65"/>
      <c r="K108" s="66">
        <f t="shared" si="16"/>
        <v>0</v>
      </c>
      <c r="L108" s="66">
        <v>21</v>
      </c>
      <c r="M108" s="66">
        <f t="shared" si="17"/>
        <v>0</v>
      </c>
      <c r="N108" s="66">
        <v>0</v>
      </c>
      <c r="O108" s="66">
        <f t="shared" si="18"/>
        <v>0</v>
      </c>
      <c r="P108" s="66">
        <v>0</v>
      </c>
      <c r="Q108" s="66">
        <f t="shared" si="19"/>
        <v>0</v>
      </c>
      <c r="R108" s="66"/>
      <c r="S108" s="66" t="s">
        <v>587</v>
      </c>
      <c r="T108" s="70" t="s">
        <v>330</v>
      </c>
      <c r="U108" s="35">
        <v>0</v>
      </c>
      <c r="V108" s="35">
        <f t="shared" si="20"/>
        <v>0</v>
      </c>
      <c r="W108" s="35"/>
      <c r="X108" s="70"/>
      <c r="Y108" s="52"/>
      <c r="Z108" s="52"/>
      <c r="AA108" s="52"/>
      <c r="AB108" s="52"/>
      <c r="AC108" s="52"/>
      <c r="AD108" s="52"/>
      <c r="AE108" s="52"/>
      <c r="AF108" s="52"/>
      <c r="AG108" s="52" t="s">
        <v>2953</v>
      </c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outlineLevel="1" x14ac:dyDescent="0.2">
      <c r="A109" s="67">
        <v>97</v>
      </c>
      <c r="B109" s="68" t="s">
        <v>3143</v>
      </c>
      <c r="C109" s="69" t="s">
        <v>3144</v>
      </c>
      <c r="D109" s="63" t="s">
        <v>640</v>
      </c>
      <c r="E109" s="64">
        <v>187</v>
      </c>
      <c r="F109" s="65"/>
      <c r="G109" s="66">
        <f t="shared" si="14"/>
        <v>0</v>
      </c>
      <c r="H109" s="65"/>
      <c r="I109" s="66">
        <f t="shared" si="15"/>
        <v>0</v>
      </c>
      <c r="J109" s="65"/>
      <c r="K109" s="66">
        <f t="shared" si="16"/>
        <v>0</v>
      </c>
      <c r="L109" s="66">
        <v>21</v>
      </c>
      <c r="M109" s="66">
        <f t="shared" si="17"/>
        <v>0</v>
      </c>
      <c r="N109" s="66">
        <v>0</v>
      </c>
      <c r="O109" s="66">
        <f t="shared" si="18"/>
        <v>0</v>
      </c>
      <c r="P109" s="66">
        <v>0</v>
      </c>
      <c r="Q109" s="66">
        <f t="shared" si="19"/>
        <v>0</v>
      </c>
      <c r="R109" s="66"/>
      <c r="S109" s="66" t="s">
        <v>587</v>
      </c>
      <c r="T109" s="70" t="s">
        <v>330</v>
      </c>
      <c r="U109" s="35">
        <v>0</v>
      </c>
      <c r="V109" s="35">
        <f t="shared" si="20"/>
        <v>0</v>
      </c>
      <c r="W109" s="35"/>
      <c r="X109" s="70"/>
      <c r="Y109" s="52"/>
      <c r="Z109" s="52"/>
      <c r="AA109" s="52"/>
      <c r="AB109" s="52"/>
      <c r="AC109" s="52"/>
      <c r="AD109" s="52"/>
      <c r="AE109" s="52"/>
      <c r="AF109" s="52"/>
      <c r="AG109" s="52" t="s">
        <v>2953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67">
        <v>98</v>
      </c>
      <c r="B110" s="68" t="s">
        <v>3145</v>
      </c>
      <c r="C110" s="69" t="s">
        <v>3146</v>
      </c>
      <c r="D110" s="63" t="s">
        <v>640</v>
      </c>
      <c r="E110" s="64">
        <v>31</v>
      </c>
      <c r="F110" s="65"/>
      <c r="G110" s="66">
        <f t="shared" si="14"/>
        <v>0</v>
      </c>
      <c r="H110" s="65"/>
      <c r="I110" s="66">
        <f t="shared" si="15"/>
        <v>0</v>
      </c>
      <c r="J110" s="65"/>
      <c r="K110" s="66">
        <f t="shared" si="16"/>
        <v>0</v>
      </c>
      <c r="L110" s="66">
        <v>21</v>
      </c>
      <c r="M110" s="66">
        <f t="shared" si="17"/>
        <v>0</v>
      </c>
      <c r="N110" s="66">
        <v>0</v>
      </c>
      <c r="O110" s="66">
        <f t="shared" si="18"/>
        <v>0</v>
      </c>
      <c r="P110" s="66">
        <v>0</v>
      </c>
      <c r="Q110" s="66">
        <f t="shared" si="19"/>
        <v>0</v>
      </c>
      <c r="R110" s="66"/>
      <c r="S110" s="66" t="s">
        <v>587</v>
      </c>
      <c r="T110" s="70" t="s">
        <v>330</v>
      </c>
      <c r="U110" s="35">
        <v>0</v>
      </c>
      <c r="V110" s="35">
        <f t="shared" si="20"/>
        <v>0</v>
      </c>
      <c r="W110" s="35"/>
      <c r="X110" s="70"/>
      <c r="Y110" s="52"/>
      <c r="Z110" s="52"/>
      <c r="AA110" s="52"/>
      <c r="AB110" s="52"/>
      <c r="AC110" s="52"/>
      <c r="AD110" s="52"/>
      <c r="AE110" s="52"/>
      <c r="AF110" s="52"/>
      <c r="AG110" s="52" t="s">
        <v>2953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67">
        <v>99</v>
      </c>
      <c r="B111" s="68" t="s">
        <v>3147</v>
      </c>
      <c r="C111" s="69" t="s">
        <v>3148</v>
      </c>
      <c r="D111" s="63" t="s">
        <v>640</v>
      </c>
      <c r="E111" s="64">
        <v>3</v>
      </c>
      <c r="F111" s="65"/>
      <c r="G111" s="66">
        <f t="shared" si="14"/>
        <v>0</v>
      </c>
      <c r="H111" s="65"/>
      <c r="I111" s="66">
        <f t="shared" si="15"/>
        <v>0</v>
      </c>
      <c r="J111" s="65"/>
      <c r="K111" s="66">
        <f t="shared" si="16"/>
        <v>0</v>
      </c>
      <c r="L111" s="66">
        <v>21</v>
      </c>
      <c r="M111" s="66">
        <f t="shared" si="17"/>
        <v>0</v>
      </c>
      <c r="N111" s="66">
        <v>0</v>
      </c>
      <c r="O111" s="66">
        <f t="shared" si="18"/>
        <v>0</v>
      </c>
      <c r="P111" s="66">
        <v>0</v>
      </c>
      <c r="Q111" s="66">
        <f t="shared" si="19"/>
        <v>0</v>
      </c>
      <c r="R111" s="66"/>
      <c r="S111" s="66" t="s">
        <v>587</v>
      </c>
      <c r="T111" s="70" t="s">
        <v>330</v>
      </c>
      <c r="U111" s="35">
        <v>0</v>
      </c>
      <c r="V111" s="35">
        <f t="shared" si="20"/>
        <v>0</v>
      </c>
      <c r="W111" s="35"/>
      <c r="X111" s="70"/>
      <c r="Y111" s="52"/>
      <c r="Z111" s="52"/>
      <c r="AA111" s="52"/>
      <c r="AB111" s="52"/>
      <c r="AC111" s="52"/>
      <c r="AD111" s="52"/>
      <c r="AE111" s="52"/>
      <c r="AF111" s="52"/>
      <c r="AG111" s="52" t="s">
        <v>2953</v>
      </c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67">
        <v>100</v>
      </c>
      <c r="B112" s="68" t="s">
        <v>3149</v>
      </c>
      <c r="C112" s="69" t="s">
        <v>3150</v>
      </c>
      <c r="D112" s="63" t="s">
        <v>640</v>
      </c>
      <c r="E112" s="64">
        <v>1</v>
      </c>
      <c r="F112" s="65"/>
      <c r="G112" s="66">
        <f t="shared" si="14"/>
        <v>0</v>
      </c>
      <c r="H112" s="65"/>
      <c r="I112" s="66">
        <f t="shared" si="15"/>
        <v>0</v>
      </c>
      <c r="J112" s="65"/>
      <c r="K112" s="66">
        <f t="shared" si="16"/>
        <v>0</v>
      </c>
      <c r="L112" s="66">
        <v>21</v>
      </c>
      <c r="M112" s="66">
        <f t="shared" si="17"/>
        <v>0</v>
      </c>
      <c r="N112" s="66">
        <v>0</v>
      </c>
      <c r="O112" s="66">
        <f t="shared" si="18"/>
        <v>0</v>
      </c>
      <c r="P112" s="66">
        <v>0</v>
      </c>
      <c r="Q112" s="66">
        <f t="shared" si="19"/>
        <v>0</v>
      </c>
      <c r="R112" s="66"/>
      <c r="S112" s="66" t="s">
        <v>587</v>
      </c>
      <c r="T112" s="70" t="s">
        <v>330</v>
      </c>
      <c r="U112" s="35">
        <v>0</v>
      </c>
      <c r="V112" s="35">
        <f t="shared" si="20"/>
        <v>0</v>
      </c>
      <c r="W112" s="35"/>
      <c r="X112" s="70"/>
      <c r="Y112" s="52"/>
      <c r="Z112" s="52"/>
      <c r="AA112" s="52"/>
      <c r="AB112" s="52"/>
      <c r="AC112" s="52"/>
      <c r="AD112" s="52"/>
      <c r="AE112" s="52"/>
      <c r="AF112" s="52"/>
      <c r="AG112" s="52" t="s">
        <v>2953</v>
      </c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67">
        <v>101</v>
      </c>
      <c r="B113" s="68" t="s">
        <v>3151</v>
      </c>
      <c r="C113" s="69" t="s">
        <v>3152</v>
      </c>
      <c r="D113" s="63" t="s">
        <v>640</v>
      </c>
      <c r="E113" s="64">
        <v>1</v>
      </c>
      <c r="F113" s="65"/>
      <c r="G113" s="66">
        <f t="shared" si="14"/>
        <v>0</v>
      </c>
      <c r="H113" s="65"/>
      <c r="I113" s="66">
        <f t="shared" si="15"/>
        <v>0</v>
      </c>
      <c r="J113" s="65"/>
      <c r="K113" s="66">
        <f t="shared" si="16"/>
        <v>0</v>
      </c>
      <c r="L113" s="66">
        <v>21</v>
      </c>
      <c r="M113" s="66">
        <f t="shared" si="17"/>
        <v>0</v>
      </c>
      <c r="N113" s="66">
        <v>0</v>
      </c>
      <c r="O113" s="66">
        <f t="shared" si="18"/>
        <v>0</v>
      </c>
      <c r="P113" s="66">
        <v>0</v>
      </c>
      <c r="Q113" s="66">
        <f t="shared" si="19"/>
        <v>0</v>
      </c>
      <c r="R113" s="66"/>
      <c r="S113" s="66" t="s">
        <v>587</v>
      </c>
      <c r="T113" s="70" t="s">
        <v>330</v>
      </c>
      <c r="U113" s="35">
        <v>0</v>
      </c>
      <c r="V113" s="35">
        <f t="shared" si="20"/>
        <v>0</v>
      </c>
      <c r="W113" s="35"/>
      <c r="X113" s="70"/>
      <c r="Y113" s="52"/>
      <c r="Z113" s="52"/>
      <c r="AA113" s="52"/>
      <c r="AB113" s="52"/>
      <c r="AC113" s="52"/>
      <c r="AD113" s="52"/>
      <c r="AE113" s="52"/>
      <c r="AF113" s="52"/>
      <c r="AG113" s="52" t="s">
        <v>2953</v>
      </c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67">
        <v>102</v>
      </c>
      <c r="B114" s="68" t="s">
        <v>3153</v>
      </c>
      <c r="C114" s="69" t="s">
        <v>3154</v>
      </c>
      <c r="D114" s="63" t="s">
        <v>640</v>
      </c>
      <c r="E114" s="64">
        <v>1</v>
      </c>
      <c r="F114" s="65"/>
      <c r="G114" s="66">
        <f t="shared" si="14"/>
        <v>0</v>
      </c>
      <c r="H114" s="65"/>
      <c r="I114" s="66">
        <f t="shared" si="15"/>
        <v>0</v>
      </c>
      <c r="J114" s="65"/>
      <c r="K114" s="66">
        <f t="shared" si="16"/>
        <v>0</v>
      </c>
      <c r="L114" s="66">
        <v>21</v>
      </c>
      <c r="M114" s="66">
        <f t="shared" si="17"/>
        <v>0</v>
      </c>
      <c r="N114" s="66">
        <v>0</v>
      </c>
      <c r="O114" s="66">
        <f t="shared" si="18"/>
        <v>0</v>
      </c>
      <c r="P114" s="66">
        <v>0</v>
      </c>
      <c r="Q114" s="66">
        <f t="shared" si="19"/>
        <v>0</v>
      </c>
      <c r="R114" s="66"/>
      <c r="S114" s="66" t="s">
        <v>587</v>
      </c>
      <c r="T114" s="70" t="s">
        <v>330</v>
      </c>
      <c r="U114" s="35">
        <v>0</v>
      </c>
      <c r="V114" s="35">
        <f t="shared" si="20"/>
        <v>0</v>
      </c>
      <c r="W114" s="35"/>
      <c r="X114" s="70"/>
      <c r="Y114" s="52"/>
      <c r="Z114" s="52"/>
      <c r="AA114" s="52"/>
      <c r="AB114" s="52"/>
      <c r="AC114" s="52"/>
      <c r="AD114" s="52"/>
      <c r="AE114" s="52"/>
      <c r="AF114" s="52"/>
      <c r="AG114" s="52" t="s">
        <v>2953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67">
        <v>103</v>
      </c>
      <c r="B115" s="68" t="s">
        <v>3155</v>
      </c>
      <c r="C115" s="69" t="s">
        <v>3156</v>
      </c>
      <c r="D115" s="63" t="s">
        <v>640</v>
      </c>
      <c r="E115" s="64">
        <v>1</v>
      </c>
      <c r="F115" s="65"/>
      <c r="G115" s="66">
        <f t="shared" si="14"/>
        <v>0</v>
      </c>
      <c r="H115" s="65"/>
      <c r="I115" s="66">
        <f t="shared" si="15"/>
        <v>0</v>
      </c>
      <c r="J115" s="65"/>
      <c r="K115" s="66">
        <f t="shared" si="16"/>
        <v>0</v>
      </c>
      <c r="L115" s="66">
        <v>21</v>
      </c>
      <c r="M115" s="66">
        <f t="shared" si="17"/>
        <v>0</v>
      </c>
      <c r="N115" s="66">
        <v>0</v>
      </c>
      <c r="O115" s="66">
        <f t="shared" si="18"/>
        <v>0</v>
      </c>
      <c r="P115" s="66">
        <v>0</v>
      </c>
      <c r="Q115" s="66">
        <f t="shared" si="19"/>
        <v>0</v>
      </c>
      <c r="R115" s="66"/>
      <c r="S115" s="66" t="s">
        <v>587</v>
      </c>
      <c r="T115" s="70" t="s">
        <v>330</v>
      </c>
      <c r="U115" s="35">
        <v>0</v>
      </c>
      <c r="V115" s="35">
        <f t="shared" si="20"/>
        <v>0</v>
      </c>
      <c r="W115" s="35"/>
      <c r="X115" s="70"/>
      <c r="Y115" s="52"/>
      <c r="Z115" s="52"/>
      <c r="AA115" s="52"/>
      <c r="AB115" s="52"/>
      <c r="AC115" s="52"/>
      <c r="AD115" s="52"/>
      <c r="AE115" s="52"/>
      <c r="AF115" s="52"/>
      <c r="AG115" s="52" t="s">
        <v>2953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67">
        <v>104</v>
      </c>
      <c r="B116" s="68" t="s">
        <v>3157</v>
      </c>
      <c r="C116" s="69" t="s">
        <v>3158</v>
      </c>
      <c r="D116" s="63" t="s">
        <v>640</v>
      </c>
      <c r="E116" s="64">
        <v>1</v>
      </c>
      <c r="F116" s="65"/>
      <c r="G116" s="66">
        <f t="shared" si="14"/>
        <v>0</v>
      </c>
      <c r="H116" s="65"/>
      <c r="I116" s="66">
        <f t="shared" si="15"/>
        <v>0</v>
      </c>
      <c r="J116" s="65"/>
      <c r="K116" s="66">
        <f t="shared" si="16"/>
        <v>0</v>
      </c>
      <c r="L116" s="66">
        <v>21</v>
      </c>
      <c r="M116" s="66">
        <f t="shared" si="17"/>
        <v>0</v>
      </c>
      <c r="N116" s="66">
        <v>0</v>
      </c>
      <c r="O116" s="66">
        <f t="shared" si="18"/>
        <v>0</v>
      </c>
      <c r="P116" s="66">
        <v>0</v>
      </c>
      <c r="Q116" s="66">
        <f t="shared" si="19"/>
        <v>0</v>
      </c>
      <c r="R116" s="66"/>
      <c r="S116" s="66" t="s">
        <v>587</v>
      </c>
      <c r="T116" s="70" t="s">
        <v>330</v>
      </c>
      <c r="U116" s="35">
        <v>0</v>
      </c>
      <c r="V116" s="35">
        <f t="shared" si="20"/>
        <v>0</v>
      </c>
      <c r="W116" s="35"/>
      <c r="X116" s="70"/>
      <c r="Y116" s="52"/>
      <c r="Z116" s="52"/>
      <c r="AA116" s="52"/>
      <c r="AB116" s="52"/>
      <c r="AC116" s="52"/>
      <c r="AD116" s="52"/>
      <c r="AE116" s="52"/>
      <c r="AF116" s="52"/>
      <c r="AG116" s="52" t="s">
        <v>2953</v>
      </c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67">
        <v>105</v>
      </c>
      <c r="B117" s="68" t="s">
        <v>3159</v>
      </c>
      <c r="C117" s="69" t="s">
        <v>3160</v>
      </c>
      <c r="D117" s="63" t="s">
        <v>640</v>
      </c>
      <c r="E117" s="64">
        <v>17</v>
      </c>
      <c r="F117" s="65"/>
      <c r="G117" s="66">
        <f t="shared" ref="G117:G118" si="21">ROUND(E117*F117,2)</f>
        <v>0</v>
      </c>
      <c r="H117" s="65"/>
      <c r="I117" s="66">
        <f t="shared" ref="I117:I118" si="22">ROUND(E117*H117,2)</f>
        <v>0</v>
      </c>
      <c r="J117" s="65"/>
      <c r="K117" s="66">
        <f t="shared" ref="K117:K118" si="23">ROUND(E117*J117,2)</f>
        <v>0</v>
      </c>
      <c r="L117" s="66">
        <v>21</v>
      </c>
      <c r="M117" s="66">
        <f t="shared" ref="M117:M118" si="24">G117*(1+L117/100)</f>
        <v>0</v>
      </c>
      <c r="N117" s="66">
        <v>0</v>
      </c>
      <c r="O117" s="66">
        <f t="shared" ref="O117:O118" si="25">ROUND(E117*N117,2)</f>
        <v>0</v>
      </c>
      <c r="P117" s="66">
        <v>0</v>
      </c>
      <c r="Q117" s="66">
        <f t="shared" ref="Q117:Q118" si="26">ROUND(E117*P117,2)</f>
        <v>0</v>
      </c>
      <c r="R117" s="66"/>
      <c r="S117" s="66" t="s">
        <v>587</v>
      </c>
      <c r="T117" s="70" t="s">
        <v>330</v>
      </c>
      <c r="U117" s="35">
        <v>0</v>
      </c>
      <c r="V117" s="35">
        <f t="shared" ref="V117:V118" si="27">ROUND(E117*U117,2)</f>
        <v>0</v>
      </c>
      <c r="W117" s="35"/>
      <c r="X117" s="70"/>
      <c r="Y117" s="52"/>
      <c r="Z117" s="52"/>
      <c r="AA117" s="52"/>
      <c r="AB117" s="52"/>
      <c r="AC117" s="52"/>
      <c r="AD117" s="52"/>
      <c r="AE117" s="52"/>
      <c r="AF117" s="52"/>
      <c r="AG117" s="52" t="s">
        <v>2953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67">
        <v>106</v>
      </c>
      <c r="B118" s="68" t="s">
        <v>3161</v>
      </c>
      <c r="C118" s="69" t="s">
        <v>3162</v>
      </c>
      <c r="D118" s="63" t="s">
        <v>640</v>
      </c>
      <c r="E118" s="64">
        <v>81</v>
      </c>
      <c r="F118" s="65"/>
      <c r="G118" s="66">
        <f t="shared" si="21"/>
        <v>0</v>
      </c>
      <c r="H118" s="65"/>
      <c r="I118" s="66">
        <f t="shared" si="22"/>
        <v>0</v>
      </c>
      <c r="J118" s="65"/>
      <c r="K118" s="66">
        <f t="shared" si="23"/>
        <v>0</v>
      </c>
      <c r="L118" s="66">
        <v>21</v>
      </c>
      <c r="M118" s="66">
        <f t="shared" si="24"/>
        <v>0</v>
      </c>
      <c r="N118" s="66">
        <v>0</v>
      </c>
      <c r="O118" s="66">
        <f t="shared" si="25"/>
        <v>0</v>
      </c>
      <c r="P118" s="66">
        <v>0</v>
      </c>
      <c r="Q118" s="66">
        <f t="shared" si="26"/>
        <v>0</v>
      </c>
      <c r="R118" s="66"/>
      <c r="S118" s="66" t="s">
        <v>587</v>
      </c>
      <c r="T118" s="70" t="s">
        <v>330</v>
      </c>
      <c r="U118" s="35">
        <v>0</v>
      </c>
      <c r="V118" s="35">
        <f t="shared" si="27"/>
        <v>0</v>
      </c>
      <c r="W118" s="35"/>
      <c r="X118" s="70"/>
      <c r="Y118" s="52"/>
      <c r="Z118" s="52"/>
      <c r="AA118" s="52"/>
      <c r="AB118" s="52"/>
      <c r="AC118" s="52"/>
      <c r="AD118" s="52"/>
      <c r="AE118" s="52"/>
      <c r="AF118" s="52"/>
      <c r="AG118" s="52" t="s">
        <v>2953</v>
      </c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x14ac:dyDescent="0.2">
      <c r="A119" s="18" t="s">
        <v>324</v>
      </c>
      <c r="B119" s="19" t="s">
        <v>273</v>
      </c>
      <c r="C119" s="20" t="s">
        <v>274</v>
      </c>
      <c r="D119" s="21"/>
      <c r="E119" s="22"/>
      <c r="F119" s="23"/>
      <c r="G119" s="23">
        <f>SUMIF(AG120:AG163,"&lt;&gt;NOR",G120:G163)</f>
        <v>0</v>
      </c>
      <c r="H119" s="23"/>
      <c r="I119" s="23">
        <f>SUM(I120:I163)</f>
        <v>0</v>
      </c>
      <c r="J119" s="23"/>
      <c r="K119" s="23">
        <f>SUM(K120:K163)</f>
        <v>0</v>
      </c>
      <c r="L119" s="23"/>
      <c r="M119" s="23">
        <f>SUM(M120:M163)</f>
        <v>0</v>
      </c>
      <c r="N119" s="23"/>
      <c r="O119" s="23">
        <f>SUM(O120:O163)</f>
        <v>0</v>
      </c>
      <c r="P119" s="23"/>
      <c r="Q119" s="23">
        <f>SUM(Q120:Q163)</f>
        <v>0</v>
      </c>
      <c r="R119" s="23"/>
      <c r="S119" s="23"/>
      <c r="T119" s="46"/>
      <c r="U119" s="47"/>
      <c r="V119" s="47">
        <f>SUM(V120:V163)</f>
        <v>0</v>
      </c>
      <c r="W119" s="47"/>
      <c r="X119" s="46"/>
      <c r="AG119" t="s">
        <v>325</v>
      </c>
    </row>
    <row r="120" spans="1:60" outlineLevel="1" x14ac:dyDescent="0.2">
      <c r="A120" s="67">
        <v>107</v>
      </c>
      <c r="B120" s="68" t="s">
        <v>3163</v>
      </c>
      <c r="C120" s="69" t="s">
        <v>3033</v>
      </c>
      <c r="D120" s="63" t="s">
        <v>640</v>
      </c>
      <c r="E120" s="64">
        <v>3</v>
      </c>
      <c r="F120" s="65"/>
      <c r="G120" s="66">
        <f t="shared" ref="G120:G163" si="28">ROUND(E120*F120,2)</f>
        <v>0</v>
      </c>
      <c r="H120" s="65"/>
      <c r="I120" s="66">
        <f t="shared" ref="I120:I163" si="29">ROUND(E120*H120,2)</f>
        <v>0</v>
      </c>
      <c r="J120" s="65"/>
      <c r="K120" s="66">
        <f t="shared" ref="K120:K163" si="30">ROUND(E120*J120,2)</f>
        <v>0</v>
      </c>
      <c r="L120" s="66">
        <v>21</v>
      </c>
      <c r="M120" s="66">
        <f t="shared" ref="M120:M163" si="31">G120*(1+L120/100)</f>
        <v>0</v>
      </c>
      <c r="N120" s="66">
        <v>0</v>
      </c>
      <c r="O120" s="66">
        <f t="shared" ref="O120:O163" si="32">ROUND(E120*N120,2)</f>
        <v>0</v>
      </c>
      <c r="P120" s="66">
        <v>0</v>
      </c>
      <c r="Q120" s="66">
        <f t="shared" ref="Q120:Q163" si="33">ROUND(E120*P120,2)</f>
        <v>0</v>
      </c>
      <c r="R120" s="66"/>
      <c r="S120" s="66" t="s">
        <v>587</v>
      </c>
      <c r="T120" s="70" t="s">
        <v>330</v>
      </c>
      <c r="U120" s="35">
        <v>0</v>
      </c>
      <c r="V120" s="35">
        <f t="shared" ref="V120:V163" si="34">ROUND(E120*U120,2)</f>
        <v>0</v>
      </c>
      <c r="W120" s="35"/>
      <c r="X120" s="70"/>
      <c r="Y120" s="52"/>
      <c r="Z120" s="52"/>
      <c r="AA120" s="52"/>
      <c r="AB120" s="52"/>
      <c r="AC120" s="52"/>
      <c r="AD120" s="52"/>
      <c r="AE120" s="52"/>
      <c r="AF120" s="52"/>
      <c r="AG120" s="52" t="s">
        <v>2953</v>
      </c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67">
        <v>108</v>
      </c>
      <c r="B121" s="68" t="s">
        <v>3164</v>
      </c>
      <c r="C121" s="69" t="s">
        <v>3035</v>
      </c>
      <c r="D121" s="63" t="s">
        <v>640</v>
      </c>
      <c r="E121" s="64">
        <v>1</v>
      </c>
      <c r="F121" s="65"/>
      <c r="G121" s="66">
        <f t="shared" si="28"/>
        <v>0</v>
      </c>
      <c r="H121" s="65"/>
      <c r="I121" s="66">
        <f t="shared" si="29"/>
        <v>0</v>
      </c>
      <c r="J121" s="65"/>
      <c r="K121" s="66">
        <f t="shared" si="30"/>
        <v>0</v>
      </c>
      <c r="L121" s="66">
        <v>21</v>
      </c>
      <c r="M121" s="66">
        <f t="shared" si="31"/>
        <v>0</v>
      </c>
      <c r="N121" s="66">
        <v>0</v>
      </c>
      <c r="O121" s="66">
        <f t="shared" si="32"/>
        <v>0</v>
      </c>
      <c r="P121" s="66">
        <v>0</v>
      </c>
      <c r="Q121" s="66">
        <f t="shared" si="33"/>
        <v>0</v>
      </c>
      <c r="R121" s="66"/>
      <c r="S121" s="66" t="s">
        <v>587</v>
      </c>
      <c r="T121" s="70" t="s">
        <v>330</v>
      </c>
      <c r="U121" s="35">
        <v>0</v>
      </c>
      <c r="V121" s="35">
        <f t="shared" si="34"/>
        <v>0</v>
      </c>
      <c r="W121" s="35"/>
      <c r="X121" s="70"/>
      <c r="Y121" s="52"/>
      <c r="Z121" s="52"/>
      <c r="AA121" s="52"/>
      <c r="AB121" s="52"/>
      <c r="AC121" s="52"/>
      <c r="AD121" s="52"/>
      <c r="AE121" s="52"/>
      <c r="AF121" s="52"/>
      <c r="AG121" s="52" t="s">
        <v>2953</v>
      </c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67">
        <v>109</v>
      </c>
      <c r="B122" s="68" t="s">
        <v>3165</v>
      </c>
      <c r="C122" s="69" t="s">
        <v>3037</v>
      </c>
      <c r="D122" s="63" t="s">
        <v>640</v>
      </c>
      <c r="E122" s="64">
        <v>1</v>
      </c>
      <c r="F122" s="65"/>
      <c r="G122" s="66">
        <f t="shared" si="28"/>
        <v>0</v>
      </c>
      <c r="H122" s="65"/>
      <c r="I122" s="66">
        <f t="shared" si="29"/>
        <v>0</v>
      </c>
      <c r="J122" s="65"/>
      <c r="K122" s="66">
        <f t="shared" si="30"/>
        <v>0</v>
      </c>
      <c r="L122" s="66">
        <v>21</v>
      </c>
      <c r="M122" s="66">
        <f t="shared" si="31"/>
        <v>0</v>
      </c>
      <c r="N122" s="66">
        <v>0</v>
      </c>
      <c r="O122" s="66">
        <f t="shared" si="32"/>
        <v>0</v>
      </c>
      <c r="P122" s="66">
        <v>0</v>
      </c>
      <c r="Q122" s="66">
        <f t="shared" si="33"/>
        <v>0</v>
      </c>
      <c r="R122" s="66"/>
      <c r="S122" s="66" t="s">
        <v>587</v>
      </c>
      <c r="T122" s="70" t="s">
        <v>330</v>
      </c>
      <c r="U122" s="35">
        <v>0</v>
      </c>
      <c r="V122" s="35">
        <f t="shared" si="34"/>
        <v>0</v>
      </c>
      <c r="W122" s="35"/>
      <c r="X122" s="70"/>
      <c r="Y122" s="52"/>
      <c r="Z122" s="52"/>
      <c r="AA122" s="52"/>
      <c r="AB122" s="52"/>
      <c r="AC122" s="52"/>
      <c r="AD122" s="52"/>
      <c r="AE122" s="52"/>
      <c r="AF122" s="52"/>
      <c r="AG122" s="52" t="s">
        <v>2953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outlineLevel="1" x14ac:dyDescent="0.2">
      <c r="A123" s="67">
        <v>110</v>
      </c>
      <c r="B123" s="68" t="s">
        <v>3166</v>
      </c>
      <c r="C123" s="69" t="s">
        <v>3039</v>
      </c>
      <c r="D123" s="63" t="s">
        <v>640</v>
      </c>
      <c r="E123" s="64">
        <v>2</v>
      </c>
      <c r="F123" s="65"/>
      <c r="G123" s="66">
        <f t="shared" si="28"/>
        <v>0</v>
      </c>
      <c r="H123" s="65"/>
      <c r="I123" s="66">
        <f t="shared" si="29"/>
        <v>0</v>
      </c>
      <c r="J123" s="65"/>
      <c r="K123" s="66">
        <f t="shared" si="30"/>
        <v>0</v>
      </c>
      <c r="L123" s="66">
        <v>21</v>
      </c>
      <c r="M123" s="66">
        <f t="shared" si="31"/>
        <v>0</v>
      </c>
      <c r="N123" s="66">
        <v>0</v>
      </c>
      <c r="O123" s="66">
        <f t="shared" si="32"/>
        <v>0</v>
      </c>
      <c r="P123" s="66">
        <v>0</v>
      </c>
      <c r="Q123" s="66">
        <f t="shared" si="33"/>
        <v>0</v>
      </c>
      <c r="R123" s="66"/>
      <c r="S123" s="66" t="s">
        <v>587</v>
      </c>
      <c r="T123" s="70" t="s">
        <v>330</v>
      </c>
      <c r="U123" s="35">
        <v>0</v>
      </c>
      <c r="V123" s="35">
        <f t="shared" si="34"/>
        <v>0</v>
      </c>
      <c r="W123" s="35"/>
      <c r="X123" s="70"/>
      <c r="Y123" s="52"/>
      <c r="Z123" s="52"/>
      <c r="AA123" s="52"/>
      <c r="AB123" s="52"/>
      <c r="AC123" s="52"/>
      <c r="AD123" s="52"/>
      <c r="AE123" s="52"/>
      <c r="AF123" s="52"/>
      <c r="AG123" s="52" t="s">
        <v>2953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67">
        <v>111</v>
      </c>
      <c r="B124" s="68" t="s">
        <v>3167</v>
      </c>
      <c r="C124" s="69" t="s">
        <v>3168</v>
      </c>
      <c r="D124" s="63" t="s">
        <v>640</v>
      </c>
      <c r="E124" s="64">
        <v>2</v>
      </c>
      <c r="F124" s="65"/>
      <c r="G124" s="66">
        <f t="shared" si="28"/>
        <v>0</v>
      </c>
      <c r="H124" s="65"/>
      <c r="I124" s="66">
        <f t="shared" si="29"/>
        <v>0</v>
      </c>
      <c r="J124" s="65"/>
      <c r="K124" s="66">
        <f t="shared" si="30"/>
        <v>0</v>
      </c>
      <c r="L124" s="66">
        <v>21</v>
      </c>
      <c r="M124" s="66">
        <f t="shared" si="31"/>
        <v>0</v>
      </c>
      <c r="N124" s="66">
        <v>0</v>
      </c>
      <c r="O124" s="66">
        <f t="shared" si="32"/>
        <v>0</v>
      </c>
      <c r="P124" s="66">
        <v>0</v>
      </c>
      <c r="Q124" s="66">
        <f t="shared" si="33"/>
        <v>0</v>
      </c>
      <c r="R124" s="66"/>
      <c r="S124" s="66" t="s">
        <v>587</v>
      </c>
      <c r="T124" s="70" t="s">
        <v>330</v>
      </c>
      <c r="U124" s="35">
        <v>0</v>
      </c>
      <c r="V124" s="35">
        <f t="shared" si="34"/>
        <v>0</v>
      </c>
      <c r="W124" s="35"/>
      <c r="X124" s="70"/>
      <c r="Y124" s="52"/>
      <c r="Z124" s="52"/>
      <c r="AA124" s="52"/>
      <c r="AB124" s="52"/>
      <c r="AC124" s="52"/>
      <c r="AD124" s="52"/>
      <c r="AE124" s="52"/>
      <c r="AF124" s="52"/>
      <c r="AG124" s="52" t="s">
        <v>2953</v>
      </c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67">
        <v>112</v>
      </c>
      <c r="B125" s="68" t="s">
        <v>3169</v>
      </c>
      <c r="C125" s="69" t="s">
        <v>3043</v>
      </c>
      <c r="D125" s="63" t="s">
        <v>640</v>
      </c>
      <c r="E125" s="64">
        <v>2</v>
      </c>
      <c r="F125" s="65"/>
      <c r="G125" s="66">
        <f t="shared" si="28"/>
        <v>0</v>
      </c>
      <c r="H125" s="65"/>
      <c r="I125" s="66">
        <f t="shared" si="29"/>
        <v>0</v>
      </c>
      <c r="J125" s="65"/>
      <c r="K125" s="66">
        <f t="shared" si="30"/>
        <v>0</v>
      </c>
      <c r="L125" s="66">
        <v>21</v>
      </c>
      <c r="M125" s="66">
        <f t="shared" si="31"/>
        <v>0</v>
      </c>
      <c r="N125" s="66">
        <v>0</v>
      </c>
      <c r="O125" s="66">
        <f t="shared" si="32"/>
        <v>0</v>
      </c>
      <c r="P125" s="66">
        <v>0</v>
      </c>
      <c r="Q125" s="66">
        <f t="shared" si="33"/>
        <v>0</v>
      </c>
      <c r="R125" s="66"/>
      <c r="S125" s="66" t="s">
        <v>587</v>
      </c>
      <c r="T125" s="70" t="s">
        <v>330</v>
      </c>
      <c r="U125" s="35">
        <v>0</v>
      </c>
      <c r="V125" s="35">
        <f t="shared" si="34"/>
        <v>0</v>
      </c>
      <c r="W125" s="35"/>
      <c r="X125" s="70"/>
      <c r="Y125" s="52"/>
      <c r="Z125" s="52"/>
      <c r="AA125" s="52"/>
      <c r="AB125" s="52"/>
      <c r="AC125" s="52"/>
      <c r="AD125" s="52"/>
      <c r="AE125" s="52"/>
      <c r="AF125" s="52"/>
      <c r="AG125" s="52" t="s">
        <v>2953</v>
      </c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67">
        <v>113</v>
      </c>
      <c r="B126" s="68" t="s">
        <v>3170</v>
      </c>
      <c r="C126" s="69" t="s">
        <v>3171</v>
      </c>
      <c r="D126" s="63" t="s">
        <v>640</v>
      </c>
      <c r="E126" s="64">
        <v>1</v>
      </c>
      <c r="F126" s="65"/>
      <c r="G126" s="66">
        <f t="shared" si="28"/>
        <v>0</v>
      </c>
      <c r="H126" s="65"/>
      <c r="I126" s="66">
        <f t="shared" si="29"/>
        <v>0</v>
      </c>
      <c r="J126" s="65"/>
      <c r="K126" s="66">
        <f t="shared" si="30"/>
        <v>0</v>
      </c>
      <c r="L126" s="66">
        <v>21</v>
      </c>
      <c r="M126" s="66">
        <f t="shared" si="31"/>
        <v>0</v>
      </c>
      <c r="N126" s="66">
        <v>0</v>
      </c>
      <c r="O126" s="66">
        <f t="shared" si="32"/>
        <v>0</v>
      </c>
      <c r="P126" s="66">
        <v>0</v>
      </c>
      <c r="Q126" s="66">
        <f t="shared" si="33"/>
        <v>0</v>
      </c>
      <c r="R126" s="66"/>
      <c r="S126" s="66" t="s">
        <v>587</v>
      </c>
      <c r="T126" s="70" t="s">
        <v>330</v>
      </c>
      <c r="U126" s="35">
        <v>0</v>
      </c>
      <c r="V126" s="35">
        <f t="shared" si="34"/>
        <v>0</v>
      </c>
      <c r="W126" s="35"/>
      <c r="X126" s="70"/>
      <c r="Y126" s="52"/>
      <c r="Z126" s="52"/>
      <c r="AA126" s="52"/>
      <c r="AB126" s="52"/>
      <c r="AC126" s="52"/>
      <c r="AD126" s="52"/>
      <c r="AE126" s="52"/>
      <c r="AF126" s="52"/>
      <c r="AG126" s="52" t="s">
        <v>2953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67">
        <v>114</v>
      </c>
      <c r="B127" s="68" t="s">
        <v>3172</v>
      </c>
      <c r="C127" s="69" t="s">
        <v>3047</v>
      </c>
      <c r="D127" s="63" t="s">
        <v>640</v>
      </c>
      <c r="E127" s="64">
        <v>1</v>
      </c>
      <c r="F127" s="65"/>
      <c r="G127" s="66">
        <f t="shared" si="28"/>
        <v>0</v>
      </c>
      <c r="H127" s="65"/>
      <c r="I127" s="66">
        <f t="shared" si="29"/>
        <v>0</v>
      </c>
      <c r="J127" s="65"/>
      <c r="K127" s="66">
        <f t="shared" si="30"/>
        <v>0</v>
      </c>
      <c r="L127" s="66">
        <v>21</v>
      </c>
      <c r="M127" s="66">
        <f t="shared" si="31"/>
        <v>0</v>
      </c>
      <c r="N127" s="66">
        <v>0</v>
      </c>
      <c r="O127" s="66">
        <f t="shared" si="32"/>
        <v>0</v>
      </c>
      <c r="P127" s="66">
        <v>0</v>
      </c>
      <c r="Q127" s="66">
        <f t="shared" si="33"/>
        <v>0</v>
      </c>
      <c r="R127" s="66"/>
      <c r="S127" s="66" t="s">
        <v>587</v>
      </c>
      <c r="T127" s="70" t="s">
        <v>330</v>
      </c>
      <c r="U127" s="35">
        <v>0</v>
      </c>
      <c r="V127" s="35">
        <f t="shared" si="34"/>
        <v>0</v>
      </c>
      <c r="W127" s="35"/>
      <c r="X127" s="70"/>
      <c r="Y127" s="52"/>
      <c r="Z127" s="52"/>
      <c r="AA127" s="52"/>
      <c r="AB127" s="52"/>
      <c r="AC127" s="52"/>
      <c r="AD127" s="52"/>
      <c r="AE127" s="52"/>
      <c r="AF127" s="52"/>
      <c r="AG127" s="52" t="s">
        <v>2953</v>
      </c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67">
        <v>115</v>
      </c>
      <c r="B128" s="68" t="s">
        <v>3173</v>
      </c>
      <c r="C128" s="69" t="s">
        <v>3049</v>
      </c>
      <c r="D128" s="63" t="s">
        <v>640</v>
      </c>
      <c r="E128" s="64">
        <v>1</v>
      </c>
      <c r="F128" s="65"/>
      <c r="G128" s="66">
        <f t="shared" si="28"/>
        <v>0</v>
      </c>
      <c r="H128" s="65"/>
      <c r="I128" s="66">
        <f t="shared" si="29"/>
        <v>0</v>
      </c>
      <c r="J128" s="65"/>
      <c r="K128" s="66">
        <f t="shared" si="30"/>
        <v>0</v>
      </c>
      <c r="L128" s="66">
        <v>21</v>
      </c>
      <c r="M128" s="66">
        <f t="shared" si="31"/>
        <v>0</v>
      </c>
      <c r="N128" s="66">
        <v>0</v>
      </c>
      <c r="O128" s="66">
        <f t="shared" si="32"/>
        <v>0</v>
      </c>
      <c r="P128" s="66">
        <v>0</v>
      </c>
      <c r="Q128" s="66">
        <f t="shared" si="33"/>
        <v>0</v>
      </c>
      <c r="R128" s="66"/>
      <c r="S128" s="66" t="s">
        <v>587</v>
      </c>
      <c r="T128" s="70" t="s">
        <v>330</v>
      </c>
      <c r="U128" s="35">
        <v>0</v>
      </c>
      <c r="V128" s="35">
        <f t="shared" si="34"/>
        <v>0</v>
      </c>
      <c r="W128" s="35"/>
      <c r="X128" s="70"/>
      <c r="Y128" s="52"/>
      <c r="Z128" s="52"/>
      <c r="AA128" s="52"/>
      <c r="AB128" s="52"/>
      <c r="AC128" s="52"/>
      <c r="AD128" s="52"/>
      <c r="AE128" s="52"/>
      <c r="AF128" s="52"/>
      <c r="AG128" s="52" t="s">
        <v>2953</v>
      </c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67">
        <v>116</v>
      </c>
      <c r="B129" s="68" t="s">
        <v>3174</v>
      </c>
      <c r="C129" s="69" t="s">
        <v>3051</v>
      </c>
      <c r="D129" s="63" t="s">
        <v>640</v>
      </c>
      <c r="E129" s="64">
        <v>1</v>
      </c>
      <c r="F129" s="65"/>
      <c r="G129" s="66">
        <f t="shared" si="28"/>
        <v>0</v>
      </c>
      <c r="H129" s="65"/>
      <c r="I129" s="66">
        <f t="shared" si="29"/>
        <v>0</v>
      </c>
      <c r="J129" s="65"/>
      <c r="K129" s="66">
        <f t="shared" si="30"/>
        <v>0</v>
      </c>
      <c r="L129" s="66">
        <v>21</v>
      </c>
      <c r="M129" s="66">
        <f t="shared" si="31"/>
        <v>0</v>
      </c>
      <c r="N129" s="66">
        <v>0</v>
      </c>
      <c r="O129" s="66">
        <f t="shared" si="32"/>
        <v>0</v>
      </c>
      <c r="P129" s="66">
        <v>0</v>
      </c>
      <c r="Q129" s="66">
        <f t="shared" si="33"/>
        <v>0</v>
      </c>
      <c r="R129" s="66"/>
      <c r="S129" s="66" t="s">
        <v>587</v>
      </c>
      <c r="T129" s="70" t="s">
        <v>330</v>
      </c>
      <c r="U129" s="35">
        <v>0</v>
      </c>
      <c r="V129" s="35">
        <f t="shared" si="34"/>
        <v>0</v>
      </c>
      <c r="W129" s="35"/>
      <c r="X129" s="70"/>
      <c r="Y129" s="52"/>
      <c r="Z129" s="52"/>
      <c r="AA129" s="52"/>
      <c r="AB129" s="52"/>
      <c r="AC129" s="52"/>
      <c r="AD129" s="52"/>
      <c r="AE129" s="52"/>
      <c r="AF129" s="52"/>
      <c r="AG129" s="52" t="s">
        <v>2953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67">
        <v>117</v>
      </c>
      <c r="B130" s="68" t="s">
        <v>3175</v>
      </c>
      <c r="C130" s="69" t="s">
        <v>3053</v>
      </c>
      <c r="D130" s="63" t="s">
        <v>640</v>
      </c>
      <c r="E130" s="64">
        <v>1</v>
      </c>
      <c r="F130" s="65"/>
      <c r="G130" s="66">
        <f t="shared" si="28"/>
        <v>0</v>
      </c>
      <c r="H130" s="65"/>
      <c r="I130" s="66">
        <f t="shared" si="29"/>
        <v>0</v>
      </c>
      <c r="J130" s="65"/>
      <c r="K130" s="66">
        <f t="shared" si="30"/>
        <v>0</v>
      </c>
      <c r="L130" s="66">
        <v>21</v>
      </c>
      <c r="M130" s="66">
        <f t="shared" si="31"/>
        <v>0</v>
      </c>
      <c r="N130" s="66">
        <v>0</v>
      </c>
      <c r="O130" s="66">
        <f t="shared" si="32"/>
        <v>0</v>
      </c>
      <c r="P130" s="66">
        <v>0</v>
      </c>
      <c r="Q130" s="66">
        <f t="shared" si="33"/>
        <v>0</v>
      </c>
      <c r="R130" s="66"/>
      <c r="S130" s="66" t="s">
        <v>587</v>
      </c>
      <c r="T130" s="70" t="s">
        <v>330</v>
      </c>
      <c r="U130" s="35">
        <v>0</v>
      </c>
      <c r="V130" s="35">
        <f t="shared" si="34"/>
        <v>0</v>
      </c>
      <c r="W130" s="35"/>
      <c r="X130" s="70"/>
      <c r="Y130" s="52"/>
      <c r="Z130" s="52"/>
      <c r="AA130" s="52"/>
      <c r="AB130" s="52"/>
      <c r="AC130" s="52"/>
      <c r="AD130" s="52"/>
      <c r="AE130" s="52"/>
      <c r="AF130" s="52"/>
      <c r="AG130" s="52" t="s">
        <v>2953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67">
        <v>118</v>
      </c>
      <c r="B131" s="68" t="s">
        <v>3176</v>
      </c>
      <c r="C131" s="69" t="s">
        <v>3055</v>
      </c>
      <c r="D131" s="63" t="s">
        <v>640</v>
      </c>
      <c r="E131" s="64">
        <v>1</v>
      </c>
      <c r="F131" s="65"/>
      <c r="G131" s="66">
        <f t="shared" si="28"/>
        <v>0</v>
      </c>
      <c r="H131" s="65"/>
      <c r="I131" s="66">
        <f t="shared" si="29"/>
        <v>0</v>
      </c>
      <c r="J131" s="65"/>
      <c r="K131" s="66">
        <f t="shared" si="30"/>
        <v>0</v>
      </c>
      <c r="L131" s="66">
        <v>21</v>
      </c>
      <c r="M131" s="66">
        <f t="shared" si="31"/>
        <v>0</v>
      </c>
      <c r="N131" s="66">
        <v>0</v>
      </c>
      <c r="O131" s="66">
        <f t="shared" si="32"/>
        <v>0</v>
      </c>
      <c r="P131" s="66">
        <v>0</v>
      </c>
      <c r="Q131" s="66">
        <f t="shared" si="33"/>
        <v>0</v>
      </c>
      <c r="R131" s="66"/>
      <c r="S131" s="66" t="s">
        <v>587</v>
      </c>
      <c r="T131" s="70" t="s">
        <v>330</v>
      </c>
      <c r="U131" s="35">
        <v>0</v>
      </c>
      <c r="V131" s="35">
        <f t="shared" si="34"/>
        <v>0</v>
      </c>
      <c r="W131" s="35"/>
      <c r="X131" s="70"/>
      <c r="Y131" s="52"/>
      <c r="Z131" s="52"/>
      <c r="AA131" s="52"/>
      <c r="AB131" s="52"/>
      <c r="AC131" s="52"/>
      <c r="AD131" s="52"/>
      <c r="AE131" s="52"/>
      <c r="AF131" s="52"/>
      <c r="AG131" s="52" t="s">
        <v>2953</v>
      </c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67">
        <v>119</v>
      </c>
      <c r="B132" s="68" t="s">
        <v>3177</v>
      </c>
      <c r="C132" s="69" t="s">
        <v>3057</v>
      </c>
      <c r="D132" s="63" t="s">
        <v>640</v>
      </c>
      <c r="E132" s="64">
        <v>1</v>
      </c>
      <c r="F132" s="65"/>
      <c r="G132" s="66">
        <f t="shared" si="28"/>
        <v>0</v>
      </c>
      <c r="H132" s="65"/>
      <c r="I132" s="66">
        <f t="shared" si="29"/>
        <v>0</v>
      </c>
      <c r="J132" s="65"/>
      <c r="K132" s="66">
        <f t="shared" si="30"/>
        <v>0</v>
      </c>
      <c r="L132" s="66">
        <v>21</v>
      </c>
      <c r="M132" s="66">
        <f t="shared" si="31"/>
        <v>0</v>
      </c>
      <c r="N132" s="66">
        <v>0</v>
      </c>
      <c r="O132" s="66">
        <f t="shared" si="32"/>
        <v>0</v>
      </c>
      <c r="P132" s="66">
        <v>0</v>
      </c>
      <c r="Q132" s="66">
        <f t="shared" si="33"/>
        <v>0</v>
      </c>
      <c r="R132" s="66"/>
      <c r="S132" s="66" t="s">
        <v>587</v>
      </c>
      <c r="T132" s="70" t="s">
        <v>330</v>
      </c>
      <c r="U132" s="35">
        <v>0</v>
      </c>
      <c r="V132" s="35">
        <f t="shared" si="34"/>
        <v>0</v>
      </c>
      <c r="W132" s="35"/>
      <c r="X132" s="70"/>
      <c r="Y132" s="52"/>
      <c r="Z132" s="52"/>
      <c r="AA132" s="52"/>
      <c r="AB132" s="52"/>
      <c r="AC132" s="52"/>
      <c r="AD132" s="52"/>
      <c r="AE132" s="52"/>
      <c r="AF132" s="52"/>
      <c r="AG132" s="52" t="s">
        <v>2953</v>
      </c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67">
        <v>120</v>
      </c>
      <c r="B133" s="68" t="s">
        <v>3178</v>
      </c>
      <c r="C133" s="69" t="s">
        <v>3059</v>
      </c>
      <c r="D133" s="63" t="s">
        <v>640</v>
      </c>
      <c r="E133" s="64">
        <v>1</v>
      </c>
      <c r="F133" s="65"/>
      <c r="G133" s="66">
        <f t="shared" si="28"/>
        <v>0</v>
      </c>
      <c r="H133" s="65"/>
      <c r="I133" s="66">
        <f t="shared" si="29"/>
        <v>0</v>
      </c>
      <c r="J133" s="65"/>
      <c r="K133" s="66">
        <f t="shared" si="30"/>
        <v>0</v>
      </c>
      <c r="L133" s="66">
        <v>21</v>
      </c>
      <c r="M133" s="66">
        <f t="shared" si="31"/>
        <v>0</v>
      </c>
      <c r="N133" s="66">
        <v>0</v>
      </c>
      <c r="O133" s="66">
        <f t="shared" si="32"/>
        <v>0</v>
      </c>
      <c r="P133" s="66">
        <v>0</v>
      </c>
      <c r="Q133" s="66">
        <f t="shared" si="33"/>
        <v>0</v>
      </c>
      <c r="R133" s="66"/>
      <c r="S133" s="66" t="s">
        <v>587</v>
      </c>
      <c r="T133" s="70" t="s">
        <v>330</v>
      </c>
      <c r="U133" s="35">
        <v>0</v>
      </c>
      <c r="V133" s="35">
        <f t="shared" si="34"/>
        <v>0</v>
      </c>
      <c r="W133" s="35"/>
      <c r="X133" s="70"/>
      <c r="Y133" s="52"/>
      <c r="Z133" s="52"/>
      <c r="AA133" s="52"/>
      <c r="AB133" s="52"/>
      <c r="AC133" s="52"/>
      <c r="AD133" s="52"/>
      <c r="AE133" s="52"/>
      <c r="AF133" s="52"/>
      <c r="AG133" s="52" t="s">
        <v>2953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67">
        <v>121</v>
      </c>
      <c r="B134" s="68" t="s">
        <v>3179</v>
      </c>
      <c r="C134" s="69" t="s">
        <v>3061</v>
      </c>
      <c r="D134" s="63" t="s">
        <v>640</v>
      </c>
      <c r="E134" s="64">
        <v>1</v>
      </c>
      <c r="F134" s="65"/>
      <c r="G134" s="66">
        <f t="shared" si="28"/>
        <v>0</v>
      </c>
      <c r="H134" s="65"/>
      <c r="I134" s="66">
        <f t="shared" si="29"/>
        <v>0</v>
      </c>
      <c r="J134" s="65"/>
      <c r="K134" s="66">
        <f t="shared" si="30"/>
        <v>0</v>
      </c>
      <c r="L134" s="66">
        <v>21</v>
      </c>
      <c r="M134" s="66">
        <f t="shared" si="31"/>
        <v>0</v>
      </c>
      <c r="N134" s="66">
        <v>0</v>
      </c>
      <c r="O134" s="66">
        <f t="shared" si="32"/>
        <v>0</v>
      </c>
      <c r="P134" s="66">
        <v>0</v>
      </c>
      <c r="Q134" s="66">
        <f t="shared" si="33"/>
        <v>0</v>
      </c>
      <c r="R134" s="66"/>
      <c r="S134" s="66" t="s">
        <v>587</v>
      </c>
      <c r="T134" s="70" t="s">
        <v>330</v>
      </c>
      <c r="U134" s="35">
        <v>0</v>
      </c>
      <c r="V134" s="35">
        <f t="shared" si="34"/>
        <v>0</v>
      </c>
      <c r="W134" s="35"/>
      <c r="X134" s="70"/>
      <c r="Y134" s="52"/>
      <c r="Z134" s="52"/>
      <c r="AA134" s="52"/>
      <c r="AB134" s="52"/>
      <c r="AC134" s="52"/>
      <c r="AD134" s="52"/>
      <c r="AE134" s="52"/>
      <c r="AF134" s="52"/>
      <c r="AG134" s="52" t="s">
        <v>2953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67">
        <v>122</v>
      </c>
      <c r="B135" s="68" t="s">
        <v>3180</v>
      </c>
      <c r="C135" s="69" t="s">
        <v>3181</v>
      </c>
      <c r="D135" s="63" t="s">
        <v>640</v>
      </c>
      <c r="E135" s="64">
        <v>3</v>
      </c>
      <c r="F135" s="65"/>
      <c r="G135" s="66">
        <f t="shared" si="28"/>
        <v>0</v>
      </c>
      <c r="H135" s="65"/>
      <c r="I135" s="66">
        <f t="shared" si="29"/>
        <v>0</v>
      </c>
      <c r="J135" s="65"/>
      <c r="K135" s="66">
        <f t="shared" si="30"/>
        <v>0</v>
      </c>
      <c r="L135" s="66">
        <v>21</v>
      </c>
      <c r="M135" s="66">
        <f t="shared" si="31"/>
        <v>0</v>
      </c>
      <c r="N135" s="66">
        <v>0</v>
      </c>
      <c r="O135" s="66">
        <f t="shared" si="32"/>
        <v>0</v>
      </c>
      <c r="P135" s="66">
        <v>0</v>
      </c>
      <c r="Q135" s="66">
        <f t="shared" si="33"/>
        <v>0</v>
      </c>
      <c r="R135" s="66"/>
      <c r="S135" s="66" t="s">
        <v>587</v>
      </c>
      <c r="T135" s="70" t="s">
        <v>330</v>
      </c>
      <c r="U135" s="35">
        <v>0</v>
      </c>
      <c r="V135" s="35">
        <f t="shared" si="34"/>
        <v>0</v>
      </c>
      <c r="W135" s="35"/>
      <c r="X135" s="70"/>
      <c r="Y135" s="52"/>
      <c r="Z135" s="52"/>
      <c r="AA135" s="52"/>
      <c r="AB135" s="52"/>
      <c r="AC135" s="52"/>
      <c r="AD135" s="52"/>
      <c r="AE135" s="52"/>
      <c r="AF135" s="52"/>
      <c r="AG135" s="52" t="s">
        <v>2953</v>
      </c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67">
        <v>123</v>
      </c>
      <c r="B136" s="68" t="s">
        <v>3182</v>
      </c>
      <c r="C136" s="69" t="s">
        <v>3065</v>
      </c>
      <c r="D136" s="63" t="s">
        <v>640</v>
      </c>
      <c r="E136" s="64">
        <v>3</v>
      </c>
      <c r="F136" s="65"/>
      <c r="G136" s="66">
        <f t="shared" si="28"/>
        <v>0</v>
      </c>
      <c r="H136" s="65"/>
      <c r="I136" s="66">
        <f t="shared" si="29"/>
        <v>0</v>
      </c>
      <c r="J136" s="65"/>
      <c r="K136" s="66">
        <f t="shared" si="30"/>
        <v>0</v>
      </c>
      <c r="L136" s="66">
        <v>21</v>
      </c>
      <c r="M136" s="66">
        <f t="shared" si="31"/>
        <v>0</v>
      </c>
      <c r="N136" s="66">
        <v>0</v>
      </c>
      <c r="O136" s="66">
        <f t="shared" si="32"/>
        <v>0</v>
      </c>
      <c r="P136" s="66">
        <v>0</v>
      </c>
      <c r="Q136" s="66">
        <f t="shared" si="33"/>
        <v>0</v>
      </c>
      <c r="R136" s="66"/>
      <c r="S136" s="66" t="s">
        <v>587</v>
      </c>
      <c r="T136" s="70" t="s">
        <v>330</v>
      </c>
      <c r="U136" s="35">
        <v>0</v>
      </c>
      <c r="V136" s="35">
        <f t="shared" si="34"/>
        <v>0</v>
      </c>
      <c r="W136" s="35"/>
      <c r="X136" s="70"/>
      <c r="Y136" s="52"/>
      <c r="Z136" s="52"/>
      <c r="AA136" s="52"/>
      <c r="AB136" s="52"/>
      <c r="AC136" s="52"/>
      <c r="AD136" s="52"/>
      <c r="AE136" s="52"/>
      <c r="AF136" s="52"/>
      <c r="AG136" s="52" t="s">
        <v>2953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67">
        <v>124</v>
      </c>
      <c r="B137" s="68" t="s">
        <v>3183</v>
      </c>
      <c r="C137" s="69" t="s">
        <v>3067</v>
      </c>
      <c r="D137" s="63" t="s">
        <v>640</v>
      </c>
      <c r="E137" s="64">
        <v>3</v>
      </c>
      <c r="F137" s="65"/>
      <c r="G137" s="66">
        <f t="shared" si="28"/>
        <v>0</v>
      </c>
      <c r="H137" s="65"/>
      <c r="I137" s="66">
        <f t="shared" si="29"/>
        <v>0</v>
      </c>
      <c r="J137" s="65"/>
      <c r="K137" s="66">
        <f t="shared" si="30"/>
        <v>0</v>
      </c>
      <c r="L137" s="66">
        <v>21</v>
      </c>
      <c r="M137" s="66">
        <f t="shared" si="31"/>
        <v>0</v>
      </c>
      <c r="N137" s="66">
        <v>0</v>
      </c>
      <c r="O137" s="66">
        <f t="shared" si="32"/>
        <v>0</v>
      </c>
      <c r="P137" s="66">
        <v>0</v>
      </c>
      <c r="Q137" s="66">
        <f t="shared" si="33"/>
        <v>0</v>
      </c>
      <c r="R137" s="66"/>
      <c r="S137" s="66" t="s">
        <v>587</v>
      </c>
      <c r="T137" s="70" t="s">
        <v>330</v>
      </c>
      <c r="U137" s="35">
        <v>0</v>
      </c>
      <c r="V137" s="35">
        <f t="shared" si="34"/>
        <v>0</v>
      </c>
      <c r="W137" s="35"/>
      <c r="X137" s="70"/>
      <c r="Y137" s="52"/>
      <c r="Z137" s="52"/>
      <c r="AA137" s="52"/>
      <c r="AB137" s="52"/>
      <c r="AC137" s="52"/>
      <c r="AD137" s="52"/>
      <c r="AE137" s="52"/>
      <c r="AF137" s="52"/>
      <c r="AG137" s="52" t="s">
        <v>2953</v>
      </c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67">
        <v>125</v>
      </c>
      <c r="B138" s="68" t="s">
        <v>3184</v>
      </c>
      <c r="C138" s="69" t="s">
        <v>3185</v>
      </c>
      <c r="D138" s="63" t="s">
        <v>640</v>
      </c>
      <c r="E138" s="64">
        <v>2</v>
      </c>
      <c r="F138" s="65"/>
      <c r="G138" s="66">
        <f t="shared" si="28"/>
        <v>0</v>
      </c>
      <c r="H138" s="65"/>
      <c r="I138" s="66">
        <f t="shared" si="29"/>
        <v>0</v>
      </c>
      <c r="J138" s="65"/>
      <c r="K138" s="66">
        <f t="shared" si="30"/>
        <v>0</v>
      </c>
      <c r="L138" s="66">
        <v>21</v>
      </c>
      <c r="M138" s="66">
        <f t="shared" si="31"/>
        <v>0</v>
      </c>
      <c r="N138" s="66">
        <v>0</v>
      </c>
      <c r="O138" s="66">
        <f t="shared" si="32"/>
        <v>0</v>
      </c>
      <c r="P138" s="66">
        <v>0</v>
      </c>
      <c r="Q138" s="66">
        <f t="shared" si="33"/>
        <v>0</v>
      </c>
      <c r="R138" s="66"/>
      <c r="S138" s="66" t="s">
        <v>587</v>
      </c>
      <c r="T138" s="70" t="s">
        <v>330</v>
      </c>
      <c r="U138" s="35">
        <v>0</v>
      </c>
      <c r="V138" s="35">
        <f t="shared" si="34"/>
        <v>0</v>
      </c>
      <c r="W138" s="35"/>
      <c r="X138" s="70"/>
      <c r="Y138" s="52"/>
      <c r="Z138" s="52"/>
      <c r="AA138" s="52"/>
      <c r="AB138" s="52"/>
      <c r="AC138" s="52"/>
      <c r="AD138" s="52"/>
      <c r="AE138" s="52"/>
      <c r="AF138" s="52"/>
      <c r="AG138" s="52" t="s">
        <v>2953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67">
        <v>126</v>
      </c>
      <c r="B139" s="68" t="s">
        <v>3186</v>
      </c>
      <c r="C139" s="69" t="s">
        <v>3092</v>
      </c>
      <c r="D139" s="63" t="s">
        <v>640</v>
      </c>
      <c r="E139" s="64">
        <v>2</v>
      </c>
      <c r="F139" s="65"/>
      <c r="G139" s="66">
        <f t="shared" si="28"/>
        <v>0</v>
      </c>
      <c r="H139" s="65"/>
      <c r="I139" s="66">
        <f t="shared" si="29"/>
        <v>0</v>
      </c>
      <c r="J139" s="65"/>
      <c r="K139" s="66">
        <f t="shared" si="30"/>
        <v>0</v>
      </c>
      <c r="L139" s="66">
        <v>21</v>
      </c>
      <c r="M139" s="66">
        <f t="shared" si="31"/>
        <v>0</v>
      </c>
      <c r="N139" s="66">
        <v>0</v>
      </c>
      <c r="O139" s="66">
        <f t="shared" si="32"/>
        <v>0</v>
      </c>
      <c r="P139" s="66">
        <v>0</v>
      </c>
      <c r="Q139" s="66">
        <f t="shared" si="33"/>
        <v>0</v>
      </c>
      <c r="R139" s="66"/>
      <c r="S139" s="66" t="s">
        <v>587</v>
      </c>
      <c r="T139" s="70" t="s">
        <v>330</v>
      </c>
      <c r="U139" s="35">
        <v>0</v>
      </c>
      <c r="V139" s="35">
        <f t="shared" si="34"/>
        <v>0</v>
      </c>
      <c r="W139" s="35"/>
      <c r="X139" s="70"/>
      <c r="Y139" s="52"/>
      <c r="Z139" s="52"/>
      <c r="AA139" s="52"/>
      <c r="AB139" s="52"/>
      <c r="AC139" s="52"/>
      <c r="AD139" s="52"/>
      <c r="AE139" s="52"/>
      <c r="AF139" s="52"/>
      <c r="AG139" s="52" t="s">
        <v>2953</v>
      </c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67">
        <v>127</v>
      </c>
      <c r="B140" s="68" t="s">
        <v>3187</v>
      </c>
      <c r="C140" s="69" t="s">
        <v>3188</v>
      </c>
      <c r="D140" s="63" t="s">
        <v>640</v>
      </c>
      <c r="E140" s="64">
        <v>2</v>
      </c>
      <c r="F140" s="65"/>
      <c r="G140" s="66">
        <f t="shared" si="28"/>
        <v>0</v>
      </c>
      <c r="H140" s="65"/>
      <c r="I140" s="66">
        <f t="shared" si="29"/>
        <v>0</v>
      </c>
      <c r="J140" s="65"/>
      <c r="K140" s="66">
        <f t="shared" si="30"/>
        <v>0</v>
      </c>
      <c r="L140" s="66">
        <v>21</v>
      </c>
      <c r="M140" s="66">
        <f t="shared" si="31"/>
        <v>0</v>
      </c>
      <c r="N140" s="66">
        <v>0</v>
      </c>
      <c r="O140" s="66">
        <f t="shared" si="32"/>
        <v>0</v>
      </c>
      <c r="P140" s="66">
        <v>0</v>
      </c>
      <c r="Q140" s="66">
        <f t="shared" si="33"/>
        <v>0</v>
      </c>
      <c r="R140" s="66"/>
      <c r="S140" s="66" t="s">
        <v>587</v>
      </c>
      <c r="T140" s="70" t="s">
        <v>330</v>
      </c>
      <c r="U140" s="35">
        <v>0</v>
      </c>
      <c r="V140" s="35">
        <f t="shared" si="34"/>
        <v>0</v>
      </c>
      <c r="W140" s="35"/>
      <c r="X140" s="70"/>
      <c r="Y140" s="52"/>
      <c r="Z140" s="52"/>
      <c r="AA140" s="52"/>
      <c r="AB140" s="52"/>
      <c r="AC140" s="52"/>
      <c r="AD140" s="52"/>
      <c r="AE140" s="52"/>
      <c r="AF140" s="52"/>
      <c r="AG140" s="52" t="s">
        <v>2953</v>
      </c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67">
        <v>128</v>
      </c>
      <c r="B141" s="68" t="s">
        <v>3189</v>
      </c>
      <c r="C141" s="69" t="s">
        <v>3096</v>
      </c>
      <c r="D141" s="63" t="s">
        <v>640</v>
      </c>
      <c r="E141" s="64">
        <v>6</v>
      </c>
      <c r="F141" s="65"/>
      <c r="G141" s="66">
        <f t="shared" si="28"/>
        <v>0</v>
      </c>
      <c r="H141" s="65"/>
      <c r="I141" s="66">
        <f t="shared" si="29"/>
        <v>0</v>
      </c>
      <c r="J141" s="65"/>
      <c r="K141" s="66">
        <f t="shared" si="30"/>
        <v>0</v>
      </c>
      <c r="L141" s="66">
        <v>21</v>
      </c>
      <c r="M141" s="66">
        <f t="shared" si="31"/>
        <v>0</v>
      </c>
      <c r="N141" s="66">
        <v>0</v>
      </c>
      <c r="O141" s="66">
        <f t="shared" si="32"/>
        <v>0</v>
      </c>
      <c r="P141" s="66">
        <v>0</v>
      </c>
      <c r="Q141" s="66">
        <f t="shared" si="33"/>
        <v>0</v>
      </c>
      <c r="R141" s="66"/>
      <c r="S141" s="66" t="s">
        <v>587</v>
      </c>
      <c r="T141" s="70" t="s">
        <v>330</v>
      </c>
      <c r="U141" s="35">
        <v>0</v>
      </c>
      <c r="V141" s="35">
        <f t="shared" si="34"/>
        <v>0</v>
      </c>
      <c r="W141" s="35"/>
      <c r="X141" s="70"/>
      <c r="Y141" s="52"/>
      <c r="Z141" s="52"/>
      <c r="AA141" s="52"/>
      <c r="AB141" s="52"/>
      <c r="AC141" s="52"/>
      <c r="AD141" s="52"/>
      <c r="AE141" s="52"/>
      <c r="AF141" s="52"/>
      <c r="AG141" s="52" t="s">
        <v>2953</v>
      </c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outlineLevel="1" x14ac:dyDescent="0.2">
      <c r="A142" s="67">
        <v>129</v>
      </c>
      <c r="B142" s="68" t="s">
        <v>3190</v>
      </c>
      <c r="C142" s="69" t="s">
        <v>3098</v>
      </c>
      <c r="D142" s="63" t="s">
        <v>640</v>
      </c>
      <c r="E142" s="64">
        <v>60</v>
      </c>
      <c r="F142" s="65"/>
      <c r="G142" s="66">
        <f t="shared" si="28"/>
        <v>0</v>
      </c>
      <c r="H142" s="65"/>
      <c r="I142" s="66">
        <f t="shared" si="29"/>
        <v>0</v>
      </c>
      <c r="J142" s="65"/>
      <c r="K142" s="66">
        <f t="shared" si="30"/>
        <v>0</v>
      </c>
      <c r="L142" s="66">
        <v>21</v>
      </c>
      <c r="M142" s="66">
        <f t="shared" si="31"/>
        <v>0</v>
      </c>
      <c r="N142" s="66">
        <v>0</v>
      </c>
      <c r="O142" s="66">
        <f t="shared" si="32"/>
        <v>0</v>
      </c>
      <c r="P142" s="66">
        <v>0</v>
      </c>
      <c r="Q142" s="66">
        <f t="shared" si="33"/>
        <v>0</v>
      </c>
      <c r="R142" s="66"/>
      <c r="S142" s="66" t="s">
        <v>587</v>
      </c>
      <c r="T142" s="70" t="s">
        <v>330</v>
      </c>
      <c r="U142" s="35">
        <v>0</v>
      </c>
      <c r="V142" s="35">
        <f t="shared" si="34"/>
        <v>0</v>
      </c>
      <c r="W142" s="35"/>
      <c r="X142" s="70"/>
      <c r="Y142" s="52"/>
      <c r="Z142" s="52"/>
      <c r="AA142" s="52"/>
      <c r="AB142" s="52"/>
      <c r="AC142" s="52"/>
      <c r="AD142" s="52"/>
      <c r="AE142" s="52"/>
      <c r="AF142" s="52"/>
      <c r="AG142" s="52" t="s">
        <v>2953</v>
      </c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67">
        <v>130</v>
      </c>
      <c r="B143" s="68" t="s">
        <v>3191</v>
      </c>
      <c r="C143" s="69" t="s">
        <v>3100</v>
      </c>
      <c r="D143" s="63" t="s">
        <v>640</v>
      </c>
      <c r="E143" s="64">
        <v>12</v>
      </c>
      <c r="F143" s="65"/>
      <c r="G143" s="66">
        <f t="shared" si="28"/>
        <v>0</v>
      </c>
      <c r="H143" s="65"/>
      <c r="I143" s="66">
        <f t="shared" si="29"/>
        <v>0</v>
      </c>
      <c r="J143" s="65"/>
      <c r="K143" s="66">
        <f t="shared" si="30"/>
        <v>0</v>
      </c>
      <c r="L143" s="66">
        <v>21</v>
      </c>
      <c r="M143" s="66">
        <f t="shared" si="31"/>
        <v>0</v>
      </c>
      <c r="N143" s="66">
        <v>0</v>
      </c>
      <c r="O143" s="66">
        <f t="shared" si="32"/>
        <v>0</v>
      </c>
      <c r="P143" s="66">
        <v>0</v>
      </c>
      <c r="Q143" s="66">
        <f t="shared" si="33"/>
        <v>0</v>
      </c>
      <c r="R143" s="66"/>
      <c r="S143" s="66" t="s">
        <v>587</v>
      </c>
      <c r="T143" s="70" t="s">
        <v>330</v>
      </c>
      <c r="U143" s="35">
        <v>0</v>
      </c>
      <c r="V143" s="35">
        <f t="shared" si="34"/>
        <v>0</v>
      </c>
      <c r="W143" s="35"/>
      <c r="X143" s="70"/>
      <c r="Y143" s="52"/>
      <c r="Z143" s="52"/>
      <c r="AA143" s="52"/>
      <c r="AB143" s="52"/>
      <c r="AC143" s="52"/>
      <c r="AD143" s="52"/>
      <c r="AE143" s="52"/>
      <c r="AF143" s="52"/>
      <c r="AG143" s="52" t="s">
        <v>2953</v>
      </c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67">
        <v>131</v>
      </c>
      <c r="B144" s="68" t="s">
        <v>3192</v>
      </c>
      <c r="C144" s="69" t="s">
        <v>3102</v>
      </c>
      <c r="D144" s="63" t="s">
        <v>640</v>
      </c>
      <c r="E144" s="64">
        <v>2</v>
      </c>
      <c r="F144" s="65"/>
      <c r="G144" s="66">
        <f t="shared" si="28"/>
        <v>0</v>
      </c>
      <c r="H144" s="65"/>
      <c r="I144" s="66">
        <f t="shared" si="29"/>
        <v>0</v>
      </c>
      <c r="J144" s="65"/>
      <c r="K144" s="66">
        <f t="shared" si="30"/>
        <v>0</v>
      </c>
      <c r="L144" s="66">
        <v>21</v>
      </c>
      <c r="M144" s="66">
        <f t="shared" si="31"/>
        <v>0</v>
      </c>
      <c r="N144" s="66">
        <v>0</v>
      </c>
      <c r="O144" s="66">
        <f t="shared" si="32"/>
        <v>0</v>
      </c>
      <c r="P144" s="66">
        <v>0</v>
      </c>
      <c r="Q144" s="66">
        <f t="shared" si="33"/>
        <v>0</v>
      </c>
      <c r="R144" s="66"/>
      <c r="S144" s="66" t="s">
        <v>587</v>
      </c>
      <c r="T144" s="70" t="s">
        <v>330</v>
      </c>
      <c r="U144" s="35">
        <v>0</v>
      </c>
      <c r="V144" s="35">
        <f t="shared" si="34"/>
        <v>0</v>
      </c>
      <c r="W144" s="35"/>
      <c r="X144" s="70"/>
      <c r="Y144" s="52"/>
      <c r="Z144" s="52"/>
      <c r="AA144" s="52"/>
      <c r="AB144" s="52"/>
      <c r="AC144" s="52"/>
      <c r="AD144" s="52"/>
      <c r="AE144" s="52"/>
      <c r="AF144" s="52"/>
      <c r="AG144" s="52" t="s">
        <v>2953</v>
      </c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67">
        <v>132</v>
      </c>
      <c r="B145" s="68" t="s">
        <v>3193</v>
      </c>
      <c r="C145" s="69" t="s">
        <v>3104</v>
      </c>
      <c r="D145" s="63" t="s">
        <v>640</v>
      </c>
      <c r="E145" s="64">
        <v>24</v>
      </c>
      <c r="F145" s="65"/>
      <c r="G145" s="66">
        <f t="shared" si="28"/>
        <v>0</v>
      </c>
      <c r="H145" s="65"/>
      <c r="I145" s="66">
        <f t="shared" si="29"/>
        <v>0</v>
      </c>
      <c r="J145" s="65"/>
      <c r="K145" s="66">
        <f t="shared" si="30"/>
        <v>0</v>
      </c>
      <c r="L145" s="66">
        <v>21</v>
      </c>
      <c r="M145" s="66">
        <f t="shared" si="31"/>
        <v>0</v>
      </c>
      <c r="N145" s="66">
        <v>0</v>
      </c>
      <c r="O145" s="66">
        <f t="shared" si="32"/>
        <v>0</v>
      </c>
      <c r="P145" s="66">
        <v>0</v>
      </c>
      <c r="Q145" s="66">
        <f t="shared" si="33"/>
        <v>0</v>
      </c>
      <c r="R145" s="66"/>
      <c r="S145" s="66" t="s">
        <v>587</v>
      </c>
      <c r="T145" s="70" t="s">
        <v>330</v>
      </c>
      <c r="U145" s="35">
        <v>0</v>
      </c>
      <c r="V145" s="35">
        <f t="shared" si="34"/>
        <v>0</v>
      </c>
      <c r="W145" s="35"/>
      <c r="X145" s="70"/>
      <c r="Y145" s="52"/>
      <c r="Z145" s="52"/>
      <c r="AA145" s="52"/>
      <c r="AB145" s="52"/>
      <c r="AC145" s="52"/>
      <c r="AD145" s="52"/>
      <c r="AE145" s="52"/>
      <c r="AF145" s="52"/>
      <c r="AG145" s="52" t="s">
        <v>2953</v>
      </c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67">
        <v>133</v>
      </c>
      <c r="B146" s="68" t="s">
        <v>3194</v>
      </c>
      <c r="C146" s="69" t="s">
        <v>3195</v>
      </c>
      <c r="D146" s="63" t="s">
        <v>640</v>
      </c>
      <c r="E146" s="64">
        <v>2</v>
      </c>
      <c r="F146" s="65"/>
      <c r="G146" s="66">
        <f t="shared" si="28"/>
        <v>0</v>
      </c>
      <c r="H146" s="65"/>
      <c r="I146" s="66">
        <f t="shared" si="29"/>
        <v>0</v>
      </c>
      <c r="J146" s="65"/>
      <c r="K146" s="66">
        <f t="shared" si="30"/>
        <v>0</v>
      </c>
      <c r="L146" s="66">
        <v>21</v>
      </c>
      <c r="M146" s="66">
        <f t="shared" si="31"/>
        <v>0</v>
      </c>
      <c r="N146" s="66">
        <v>0</v>
      </c>
      <c r="O146" s="66">
        <f t="shared" si="32"/>
        <v>0</v>
      </c>
      <c r="P146" s="66">
        <v>0</v>
      </c>
      <c r="Q146" s="66">
        <f t="shared" si="33"/>
        <v>0</v>
      </c>
      <c r="R146" s="66"/>
      <c r="S146" s="66" t="s">
        <v>587</v>
      </c>
      <c r="T146" s="70" t="s">
        <v>330</v>
      </c>
      <c r="U146" s="35">
        <v>0</v>
      </c>
      <c r="V146" s="35">
        <f t="shared" si="34"/>
        <v>0</v>
      </c>
      <c r="W146" s="35"/>
      <c r="X146" s="70"/>
      <c r="Y146" s="52"/>
      <c r="Z146" s="52"/>
      <c r="AA146" s="52"/>
      <c r="AB146" s="52"/>
      <c r="AC146" s="52"/>
      <c r="AD146" s="52"/>
      <c r="AE146" s="52"/>
      <c r="AF146" s="52"/>
      <c r="AG146" s="52" t="s">
        <v>2953</v>
      </c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outlineLevel="1" x14ac:dyDescent="0.2">
      <c r="A147" s="67">
        <v>134</v>
      </c>
      <c r="B147" s="68" t="s">
        <v>3196</v>
      </c>
      <c r="C147" s="69" t="s">
        <v>3197</v>
      </c>
      <c r="D147" s="63" t="s">
        <v>640</v>
      </c>
      <c r="E147" s="64">
        <v>12</v>
      </c>
      <c r="F147" s="65"/>
      <c r="G147" s="66">
        <f t="shared" si="28"/>
        <v>0</v>
      </c>
      <c r="H147" s="65"/>
      <c r="I147" s="66">
        <f t="shared" si="29"/>
        <v>0</v>
      </c>
      <c r="J147" s="65"/>
      <c r="K147" s="66">
        <f t="shared" si="30"/>
        <v>0</v>
      </c>
      <c r="L147" s="66">
        <v>21</v>
      </c>
      <c r="M147" s="66">
        <f t="shared" si="31"/>
        <v>0</v>
      </c>
      <c r="N147" s="66">
        <v>0</v>
      </c>
      <c r="O147" s="66">
        <f t="shared" si="32"/>
        <v>0</v>
      </c>
      <c r="P147" s="66">
        <v>0</v>
      </c>
      <c r="Q147" s="66">
        <f t="shared" si="33"/>
        <v>0</v>
      </c>
      <c r="R147" s="66"/>
      <c r="S147" s="66" t="s">
        <v>587</v>
      </c>
      <c r="T147" s="70" t="s">
        <v>330</v>
      </c>
      <c r="U147" s="35">
        <v>0</v>
      </c>
      <c r="V147" s="35">
        <f t="shared" si="34"/>
        <v>0</v>
      </c>
      <c r="W147" s="35"/>
      <c r="X147" s="70"/>
      <c r="Y147" s="52"/>
      <c r="Z147" s="52"/>
      <c r="AA147" s="52"/>
      <c r="AB147" s="52"/>
      <c r="AC147" s="52"/>
      <c r="AD147" s="52"/>
      <c r="AE147" s="52"/>
      <c r="AF147" s="52"/>
      <c r="AG147" s="52" t="s">
        <v>2953</v>
      </c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67">
        <v>135</v>
      </c>
      <c r="B148" s="68" t="s">
        <v>3198</v>
      </c>
      <c r="C148" s="69" t="s">
        <v>3106</v>
      </c>
      <c r="D148" s="63" t="s">
        <v>640</v>
      </c>
      <c r="E148" s="64">
        <v>16</v>
      </c>
      <c r="F148" s="65"/>
      <c r="G148" s="66">
        <f t="shared" si="28"/>
        <v>0</v>
      </c>
      <c r="H148" s="65"/>
      <c r="I148" s="66">
        <f t="shared" si="29"/>
        <v>0</v>
      </c>
      <c r="J148" s="65"/>
      <c r="K148" s="66">
        <f t="shared" si="30"/>
        <v>0</v>
      </c>
      <c r="L148" s="66">
        <v>21</v>
      </c>
      <c r="M148" s="66">
        <f t="shared" si="31"/>
        <v>0</v>
      </c>
      <c r="N148" s="66">
        <v>0</v>
      </c>
      <c r="O148" s="66">
        <f t="shared" si="32"/>
        <v>0</v>
      </c>
      <c r="P148" s="66">
        <v>0</v>
      </c>
      <c r="Q148" s="66">
        <f t="shared" si="33"/>
        <v>0</v>
      </c>
      <c r="R148" s="66"/>
      <c r="S148" s="66" t="s">
        <v>587</v>
      </c>
      <c r="T148" s="70" t="s">
        <v>330</v>
      </c>
      <c r="U148" s="35">
        <v>0</v>
      </c>
      <c r="V148" s="35">
        <f t="shared" si="34"/>
        <v>0</v>
      </c>
      <c r="W148" s="35"/>
      <c r="X148" s="70"/>
      <c r="Y148" s="52"/>
      <c r="Z148" s="52"/>
      <c r="AA148" s="52"/>
      <c r="AB148" s="52"/>
      <c r="AC148" s="52"/>
      <c r="AD148" s="52"/>
      <c r="AE148" s="52"/>
      <c r="AF148" s="52"/>
      <c r="AG148" s="52" t="s">
        <v>2953</v>
      </c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67">
        <v>136</v>
      </c>
      <c r="B149" s="68" t="s">
        <v>3199</v>
      </c>
      <c r="C149" s="69" t="s">
        <v>3200</v>
      </c>
      <c r="D149" s="63" t="s">
        <v>640</v>
      </c>
      <c r="E149" s="64">
        <v>4</v>
      </c>
      <c r="F149" s="65"/>
      <c r="G149" s="66">
        <f t="shared" si="28"/>
        <v>0</v>
      </c>
      <c r="H149" s="65"/>
      <c r="I149" s="66">
        <f t="shared" si="29"/>
        <v>0</v>
      </c>
      <c r="J149" s="65"/>
      <c r="K149" s="66">
        <f t="shared" si="30"/>
        <v>0</v>
      </c>
      <c r="L149" s="66">
        <v>21</v>
      </c>
      <c r="M149" s="66">
        <f t="shared" si="31"/>
        <v>0</v>
      </c>
      <c r="N149" s="66">
        <v>0</v>
      </c>
      <c r="O149" s="66">
        <f t="shared" si="32"/>
        <v>0</v>
      </c>
      <c r="P149" s="66">
        <v>0</v>
      </c>
      <c r="Q149" s="66">
        <f t="shared" si="33"/>
        <v>0</v>
      </c>
      <c r="R149" s="66"/>
      <c r="S149" s="66" t="s">
        <v>587</v>
      </c>
      <c r="T149" s="70" t="s">
        <v>330</v>
      </c>
      <c r="U149" s="35">
        <v>0</v>
      </c>
      <c r="V149" s="35">
        <f t="shared" si="34"/>
        <v>0</v>
      </c>
      <c r="W149" s="35"/>
      <c r="X149" s="70"/>
      <c r="Y149" s="52"/>
      <c r="Z149" s="52"/>
      <c r="AA149" s="52"/>
      <c r="AB149" s="52"/>
      <c r="AC149" s="52"/>
      <c r="AD149" s="52"/>
      <c r="AE149" s="52"/>
      <c r="AF149" s="52"/>
      <c r="AG149" s="52" t="s">
        <v>2953</v>
      </c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outlineLevel="1" x14ac:dyDescent="0.2">
      <c r="A150" s="67">
        <v>137</v>
      </c>
      <c r="B150" s="68" t="s">
        <v>3201</v>
      </c>
      <c r="C150" s="69" t="s">
        <v>3114</v>
      </c>
      <c r="D150" s="63" t="s">
        <v>640</v>
      </c>
      <c r="E150" s="64">
        <v>52</v>
      </c>
      <c r="F150" s="65"/>
      <c r="G150" s="66">
        <f t="shared" si="28"/>
        <v>0</v>
      </c>
      <c r="H150" s="65"/>
      <c r="I150" s="66">
        <f t="shared" si="29"/>
        <v>0</v>
      </c>
      <c r="J150" s="65"/>
      <c r="K150" s="66">
        <f t="shared" si="30"/>
        <v>0</v>
      </c>
      <c r="L150" s="66">
        <v>21</v>
      </c>
      <c r="M150" s="66">
        <f t="shared" si="31"/>
        <v>0</v>
      </c>
      <c r="N150" s="66">
        <v>0</v>
      </c>
      <c r="O150" s="66">
        <f t="shared" si="32"/>
        <v>0</v>
      </c>
      <c r="P150" s="66">
        <v>0</v>
      </c>
      <c r="Q150" s="66">
        <f t="shared" si="33"/>
        <v>0</v>
      </c>
      <c r="R150" s="66"/>
      <c r="S150" s="66" t="s">
        <v>587</v>
      </c>
      <c r="T150" s="70" t="s">
        <v>330</v>
      </c>
      <c r="U150" s="35">
        <v>0</v>
      </c>
      <c r="V150" s="35">
        <f t="shared" si="34"/>
        <v>0</v>
      </c>
      <c r="W150" s="35"/>
      <c r="X150" s="70"/>
      <c r="Y150" s="52"/>
      <c r="Z150" s="52"/>
      <c r="AA150" s="52"/>
      <c r="AB150" s="52"/>
      <c r="AC150" s="52"/>
      <c r="AD150" s="52"/>
      <c r="AE150" s="52"/>
      <c r="AF150" s="52"/>
      <c r="AG150" s="52" t="s">
        <v>2953</v>
      </c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67">
        <v>138</v>
      </c>
      <c r="B151" s="68" t="s">
        <v>3202</v>
      </c>
      <c r="C151" s="69" t="s">
        <v>3116</v>
      </c>
      <c r="D151" s="63" t="s">
        <v>640</v>
      </c>
      <c r="E151" s="64">
        <v>8</v>
      </c>
      <c r="F151" s="65"/>
      <c r="G151" s="66">
        <f t="shared" si="28"/>
        <v>0</v>
      </c>
      <c r="H151" s="65"/>
      <c r="I151" s="66">
        <f t="shared" si="29"/>
        <v>0</v>
      </c>
      <c r="J151" s="65"/>
      <c r="K151" s="66">
        <f t="shared" si="30"/>
        <v>0</v>
      </c>
      <c r="L151" s="66">
        <v>21</v>
      </c>
      <c r="M151" s="66">
        <f t="shared" si="31"/>
        <v>0</v>
      </c>
      <c r="N151" s="66">
        <v>0</v>
      </c>
      <c r="O151" s="66">
        <f t="shared" si="32"/>
        <v>0</v>
      </c>
      <c r="P151" s="66">
        <v>0</v>
      </c>
      <c r="Q151" s="66">
        <f t="shared" si="33"/>
        <v>0</v>
      </c>
      <c r="R151" s="66"/>
      <c r="S151" s="66" t="s">
        <v>587</v>
      </c>
      <c r="T151" s="70" t="s">
        <v>330</v>
      </c>
      <c r="U151" s="35">
        <v>0</v>
      </c>
      <c r="V151" s="35">
        <f t="shared" si="34"/>
        <v>0</v>
      </c>
      <c r="W151" s="35"/>
      <c r="X151" s="70"/>
      <c r="Y151" s="52"/>
      <c r="Z151" s="52"/>
      <c r="AA151" s="52"/>
      <c r="AB151" s="52"/>
      <c r="AC151" s="52"/>
      <c r="AD151" s="52"/>
      <c r="AE151" s="52"/>
      <c r="AF151" s="52"/>
      <c r="AG151" s="52" t="s">
        <v>2953</v>
      </c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67">
        <v>139</v>
      </c>
      <c r="B152" s="68" t="s">
        <v>3203</v>
      </c>
      <c r="C152" s="69" t="s">
        <v>3204</v>
      </c>
      <c r="D152" s="63" t="s">
        <v>640</v>
      </c>
      <c r="E152" s="64">
        <v>60</v>
      </c>
      <c r="F152" s="65"/>
      <c r="G152" s="66">
        <f t="shared" si="28"/>
        <v>0</v>
      </c>
      <c r="H152" s="65"/>
      <c r="I152" s="66">
        <f t="shared" si="29"/>
        <v>0</v>
      </c>
      <c r="J152" s="65"/>
      <c r="K152" s="66">
        <f t="shared" si="30"/>
        <v>0</v>
      </c>
      <c r="L152" s="66">
        <v>21</v>
      </c>
      <c r="M152" s="66">
        <f t="shared" si="31"/>
        <v>0</v>
      </c>
      <c r="N152" s="66">
        <v>0</v>
      </c>
      <c r="O152" s="66">
        <f t="shared" si="32"/>
        <v>0</v>
      </c>
      <c r="P152" s="66">
        <v>0</v>
      </c>
      <c r="Q152" s="66">
        <f t="shared" si="33"/>
        <v>0</v>
      </c>
      <c r="R152" s="66"/>
      <c r="S152" s="66" t="s">
        <v>587</v>
      </c>
      <c r="T152" s="70" t="s">
        <v>330</v>
      </c>
      <c r="U152" s="35">
        <v>0</v>
      </c>
      <c r="V152" s="35">
        <f t="shared" si="34"/>
        <v>0</v>
      </c>
      <c r="W152" s="35"/>
      <c r="X152" s="70"/>
      <c r="Y152" s="52"/>
      <c r="Z152" s="52"/>
      <c r="AA152" s="52"/>
      <c r="AB152" s="52"/>
      <c r="AC152" s="52"/>
      <c r="AD152" s="52"/>
      <c r="AE152" s="52"/>
      <c r="AF152" s="52"/>
      <c r="AG152" s="52" t="s">
        <v>2953</v>
      </c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outlineLevel="1" x14ac:dyDescent="0.2">
      <c r="A153" s="67">
        <v>140</v>
      </c>
      <c r="B153" s="68" t="s">
        <v>3205</v>
      </c>
      <c r="C153" s="69" t="s">
        <v>3120</v>
      </c>
      <c r="D153" s="63" t="s">
        <v>640</v>
      </c>
      <c r="E153" s="64">
        <v>60</v>
      </c>
      <c r="F153" s="65"/>
      <c r="G153" s="66">
        <f t="shared" si="28"/>
        <v>0</v>
      </c>
      <c r="H153" s="65"/>
      <c r="I153" s="66">
        <f t="shared" si="29"/>
        <v>0</v>
      </c>
      <c r="J153" s="65"/>
      <c r="K153" s="66">
        <f t="shared" si="30"/>
        <v>0</v>
      </c>
      <c r="L153" s="66">
        <v>21</v>
      </c>
      <c r="M153" s="66">
        <f t="shared" si="31"/>
        <v>0</v>
      </c>
      <c r="N153" s="66">
        <v>0</v>
      </c>
      <c r="O153" s="66">
        <f t="shared" si="32"/>
        <v>0</v>
      </c>
      <c r="P153" s="66">
        <v>0</v>
      </c>
      <c r="Q153" s="66">
        <f t="shared" si="33"/>
        <v>0</v>
      </c>
      <c r="R153" s="66"/>
      <c r="S153" s="66" t="s">
        <v>587</v>
      </c>
      <c r="T153" s="70" t="s">
        <v>330</v>
      </c>
      <c r="U153" s="35">
        <v>0</v>
      </c>
      <c r="V153" s="35">
        <f t="shared" si="34"/>
        <v>0</v>
      </c>
      <c r="W153" s="35"/>
      <c r="X153" s="70"/>
      <c r="Y153" s="52"/>
      <c r="Z153" s="52"/>
      <c r="AA153" s="52"/>
      <c r="AB153" s="52"/>
      <c r="AC153" s="52"/>
      <c r="AD153" s="52"/>
      <c r="AE153" s="52"/>
      <c r="AF153" s="52"/>
      <c r="AG153" s="52" t="s">
        <v>2953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67">
        <v>141</v>
      </c>
      <c r="B154" s="68" t="s">
        <v>3206</v>
      </c>
      <c r="C154" s="69" t="s">
        <v>3134</v>
      </c>
      <c r="D154" s="63" t="s">
        <v>640</v>
      </c>
      <c r="E154" s="64">
        <v>2</v>
      </c>
      <c r="F154" s="65"/>
      <c r="G154" s="66">
        <f t="shared" si="28"/>
        <v>0</v>
      </c>
      <c r="H154" s="65"/>
      <c r="I154" s="66">
        <f t="shared" si="29"/>
        <v>0</v>
      </c>
      <c r="J154" s="65"/>
      <c r="K154" s="66">
        <f t="shared" si="30"/>
        <v>0</v>
      </c>
      <c r="L154" s="66">
        <v>21</v>
      </c>
      <c r="M154" s="66">
        <f t="shared" si="31"/>
        <v>0</v>
      </c>
      <c r="N154" s="66">
        <v>0</v>
      </c>
      <c r="O154" s="66">
        <f t="shared" si="32"/>
        <v>0</v>
      </c>
      <c r="P154" s="66">
        <v>0</v>
      </c>
      <c r="Q154" s="66">
        <f t="shared" si="33"/>
        <v>0</v>
      </c>
      <c r="R154" s="66"/>
      <c r="S154" s="66" t="s">
        <v>587</v>
      </c>
      <c r="T154" s="70" t="s">
        <v>330</v>
      </c>
      <c r="U154" s="35">
        <v>0</v>
      </c>
      <c r="V154" s="35">
        <f t="shared" si="34"/>
        <v>0</v>
      </c>
      <c r="W154" s="35"/>
      <c r="X154" s="70"/>
      <c r="Y154" s="52"/>
      <c r="Z154" s="52"/>
      <c r="AA154" s="52"/>
      <c r="AB154" s="52"/>
      <c r="AC154" s="52"/>
      <c r="AD154" s="52"/>
      <c r="AE154" s="52"/>
      <c r="AF154" s="52"/>
      <c r="AG154" s="52" t="s">
        <v>2953</v>
      </c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67">
        <v>142</v>
      </c>
      <c r="B155" s="68" t="s">
        <v>3207</v>
      </c>
      <c r="C155" s="69" t="s">
        <v>3136</v>
      </c>
      <c r="D155" s="63" t="s">
        <v>640</v>
      </c>
      <c r="E155" s="64">
        <v>2</v>
      </c>
      <c r="F155" s="65"/>
      <c r="G155" s="66">
        <f t="shared" si="28"/>
        <v>0</v>
      </c>
      <c r="H155" s="65"/>
      <c r="I155" s="66">
        <f t="shared" si="29"/>
        <v>0</v>
      </c>
      <c r="J155" s="65"/>
      <c r="K155" s="66">
        <f t="shared" si="30"/>
        <v>0</v>
      </c>
      <c r="L155" s="66">
        <v>21</v>
      </c>
      <c r="M155" s="66">
        <f t="shared" si="31"/>
        <v>0</v>
      </c>
      <c r="N155" s="66">
        <v>0</v>
      </c>
      <c r="O155" s="66">
        <f t="shared" si="32"/>
        <v>0</v>
      </c>
      <c r="P155" s="66">
        <v>0</v>
      </c>
      <c r="Q155" s="66">
        <f t="shared" si="33"/>
        <v>0</v>
      </c>
      <c r="R155" s="66"/>
      <c r="S155" s="66" t="s">
        <v>587</v>
      </c>
      <c r="T155" s="70" t="s">
        <v>330</v>
      </c>
      <c r="U155" s="35">
        <v>0</v>
      </c>
      <c r="V155" s="35">
        <f t="shared" si="34"/>
        <v>0</v>
      </c>
      <c r="W155" s="35"/>
      <c r="X155" s="70"/>
      <c r="Y155" s="52"/>
      <c r="Z155" s="52"/>
      <c r="AA155" s="52"/>
      <c r="AB155" s="52"/>
      <c r="AC155" s="52"/>
      <c r="AD155" s="52"/>
      <c r="AE155" s="52"/>
      <c r="AF155" s="52"/>
      <c r="AG155" s="52" t="s">
        <v>2953</v>
      </c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outlineLevel="1" x14ac:dyDescent="0.2">
      <c r="A156" s="67">
        <v>143</v>
      </c>
      <c r="B156" s="68" t="s">
        <v>3208</v>
      </c>
      <c r="C156" s="69" t="s">
        <v>3138</v>
      </c>
      <c r="D156" s="63" t="s">
        <v>640</v>
      </c>
      <c r="E156" s="64">
        <v>2</v>
      </c>
      <c r="F156" s="65"/>
      <c r="G156" s="66">
        <f t="shared" si="28"/>
        <v>0</v>
      </c>
      <c r="H156" s="65"/>
      <c r="I156" s="66">
        <f t="shared" si="29"/>
        <v>0</v>
      </c>
      <c r="J156" s="65"/>
      <c r="K156" s="66">
        <f t="shared" si="30"/>
        <v>0</v>
      </c>
      <c r="L156" s="66">
        <v>21</v>
      </c>
      <c r="M156" s="66">
        <f t="shared" si="31"/>
        <v>0</v>
      </c>
      <c r="N156" s="66">
        <v>0</v>
      </c>
      <c r="O156" s="66">
        <f t="shared" si="32"/>
        <v>0</v>
      </c>
      <c r="P156" s="66">
        <v>0</v>
      </c>
      <c r="Q156" s="66">
        <f t="shared" si="33"/>
        <v>0</v>
      </c>
      <c r="R156" s="66"/>
      <c r="S156" s="66" t="s">
        <v>587</v>
      </c>
      <c r="T156" s="70" t="s">
        <v>330</v>
      </c>
      <c r="U156" s="35">
        <v>0</v>
      </c>
      <c r="V156" s="35">
        <f t="shared" si="34"/>
        <v>0</v>
      </c>
      <c r="W156" s="35"/>
      <c r="X156" s="70"/>
      <c r="Y156" s="52"/>
      <c r="Z156" s="52"/>
      <c r="AA156" s="52"/>
      <c r="AB156" s="52"/>
      <c r="AC156" s="52"/>
      <c r="AD156" s="52"/>
      <c r="AE156" s="52"/>
      <c r="AF156" s="52"/>
      <c r="AG156" s="52" t="s">
        <v>2953</v>
      </c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67">
        <v>144</v>
      </c>
      <c r="B157" s="68" t="s">
        <v>3209</v>
      </c>
      <c r="C157" s="69" t="s">
        <v>3140</v>
      </c>
      <c r="D157" s="63" t="s">
        <v>640</v>
      </c>
      <c r="E157" s="64">
        <v>2</v>
      </c>
      <c r="F157" s="65"/>
      <c r="G157" s="66">
        <f t="shared" si="28"/>
        <v>0</v>
      </c>
      <c r="H157" s="65"/>
      <c r="I157" s="66">
        <f t="shared" si="29"/>
        <v>0</v>
      </c>
      <c r="J157" s="65"/>
      <c r="K157" s="66">
        <f t="shared" si="30"/>
        <v>0</v>
      </c>
      <c r="L157" s="66">
        <v>21</v>
      </c>
      <c r="M157" s="66">
        <f t="shared" si="31"/>
        <v>0</v>
      </c>
      <c r="N157" s="66">
        <v>0</v>
      </c>
      <c r="O157" s="66">
        <f t="shared" si="32"/>
        <v>0</v>
      </c>
      <c r="P157" s="66">
        <v>0</v>
      </c>
      <c r="Q157" s="66">
        <f t="shared" si="33"/>
        <v>0</v>
      </c>
      <c r="R157" s="66"/>
      <c r="S157" s="66" t="s">
        <v>587</v>
      </c>
      <c r="T157" s="70" t="s">
        <v>330</v>
      </c>
      <c r="U157" s="35">
        <v>0</v>
      </c>
      <c r="V157" s="35">
        <f t="shared" si="34"/>
        <v>0</v>
      </c>
      <c r="W157" s="35"/>
      <c r="X157" s="70"/>
      <c r="Y157" s="52"/>
      <c r="Z157" s="52"/>
      <c r="AA157" s="52"/>
      <c r="AB157" s="52"/>
      <c r="AC157" s="52"/>
      <c r="AD157" s="52"/>
      <c r="AE157" s="52"/>
      <c r="AF157" s="52"/>
      <c r="AG157" s="52" t="s">
        <v>2953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67">
        <v>145</v>
      </c>
      <c r="B158" s="68" t="s">
        <v>3210</v>
      </c>
      <c r="C158" s="69" t="s">
        <v>3144</v>
      </c>
      <c r="D158" s="63" t="s">
        <v>640</v>
      </c>
      <c r="E158" s="64">
        <v>128</v>
      </c>
      <c r="F158" s="65"/>
      <c r="G158" s="66">
        <f t="shared" si="28"/>
        <v>0</v>
      </c>
      <c r="H158" s="65"/>
      <c r="I158" s="66">
        <f t="shared" si="29"/>
        <v>0</v>
      </c>
      <c r="J158" s="65"/>
      <c r="K158" s="66">
        <f t="shared" si="30"/>
        <v>0</v>
      </c>
      <c r="L158" s="66">
        <v>21</v>
      </c>
      <c r="M158" s="66">
        <f t="shared" si="31"/>
        <v>0</v>
      </c>
      <c r="N158" s="66">
        <v>0</v>
      </c>
      <c r="O158" s="66">
        <f t="shared" si="32"/>
        <v>0</v>
      </c>
      <c r="P158" s="66">
        <v>0</v>
      </c>
      <c r="Q158" s="66">
        <f t="shared" si="33"/>
        <v>0</v>
      </c>
      <c r="R158" s="66"/>
      <c r="S158" s="66" t="s">
        <v>587</v>
      </c>
      <c r="T158" s="70" t="s">
        <v>330</v>
      </c>
      <c r="U158" s="35">
        <v>0</v>
      </c>
      <c r="V158" s="35">
        <f t="shared" si="34"/>
        <v>0</v>
      </c>
      <c r="W158" s="35"/>
      <c r="X158" s="70"/>
      <c r="Y158" s="52"/>
      <c r="Z158" s="52"/>
      <c r="AA158" s="52"/>
      <c r="AB158" s="52"/>
      <c r="AC158" s="52"/>
      <c r="AD158" s="52"/>
      <c r="AE158" s="52"/>
      <c r="AF158" s="52"/>
      <c r="AG158" s="52" t="s">
        <v>2953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67">
        <v>146</v>
      </c>
      <c r="B159" s="68" t="s">
        <v>3211</v>
      </c>
      <c r="C159" s="69" t="s">
        <v>3146</v>
      </c>
      <c r="D159" s="63" t="s">
        <v>640</v>
      </c>
      <c r="E159" s="64">
        <v>3</v>
      </c>
      <c r="F159" s="65"/>
      <c r="G159" s="66">
        <f t="shared" si="28"/>
        <v>0</v>
      </c>
      <c r="H159" s="65"/>
      <c r="I159" s="66">
        <f t="shared" si="29"/>
        <v>0</v>
      </c>
      <c r="J159" s="65"/>
      <c r="K159" s="66">
        <f t="shared" si="30"/>
        <v>0</v>
      </c>
      <c r="L159" s="66">
        <v>21</v>
      </c>
      <c r="M159" s="66">
        <f t="shared" si="31"/>
        <v>0</v>
      </c>
      <c r="N159" s="66">
        <v>0</v>
      </c>
      <c r="O159" s="66">
        <f t="shared" si="32"/>
        <v>0</v>
      </c>
      <c r="P159" s="66">
        <v>0</v>
      </c>
      <c r="Q159" s="66">
        <f t="shared" si="33"/>
        <v>0</v>
      </c>
      <c r="R159" s="66"/>
      <c r="S159" s="66" t="s">
        <v>587</v>
      </c>
      <c r="T159" s="70" t="s">
        <v>330</v>
      </c>
      <c r="U159" s="35">
        <v>0</v>
      </c>
      <c r="V159" s="35">
        <f t="shared" si="34"/>
        <v>0</v>
      </c>
      <c r="W159" s="35"/>
      <c r="X159" s="70"/>
      <c r="Y159" s="52"/>
      <c r="Z159" s="52"/>
      <c r="AA159" s="52"/>
      <c r="AB159" s="52"/>
      <c r="AC159" s="52"/>
      <c r="AD159" s="52"/>
      <c r="AE159" s="52"/>
      <c r="AF159" s="52"/>
      <c r="AG159" s="52" t="s">
        <v>2953</v>
      </c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67">
        <v>147</v>
      </c>
      <c r="B160" s="68" t="s">
        <v>3212</v>
      </c>
      <c r="C160" s="69" t="s">
        <v>3150</v>
      </c>
      <c r="D160" s="63" t="s">
        <v>640</v>
      </c>
      <c r="E160" s="64">
        <v>2</v>
      </c>
      <c r="F160" s="65"/>
      <c r="G160" s="66">
        <f t="shared" si="28"/>
        <v>0</v>
      </c>
      <c r="H160" s="65"/>
      <c r="I160" s="66">
        <f t="shared" si="29"/>
        <v>0</v>
      </c>
      <c r="J160" s="65"/>
      <c r="K160" s="66">
        <f t="shared" si="30"/>
        <v>0</v>
      </c>
      <c r="L160" s="66">
        <v>21</v>
      </c>
      <c r="M160" s="66">
        <f t="shared" si="31"/>
        <v>0</v>
      </c>
      <c r="N160" s="66">
        <v>0</v>
      </c>
      <c r="O160" s="66">
        <f t="shared" si="32"/>
        <v>0</v>
      </c>
      <c r="P160" s="66">
        <v>0</v>
      </c>
      <c r="Q160" s="66">
        <f t="shared" si="33"/>
        <v>0</v>
      </c>
      <c r="R160" s="66"/>
      <c r="S160" s="66" t="s">
        <v>587</v>
      </c>
      <c r="T160" s="70" t="s">
        <v>330</v>
      </c>
      <c r="U160" s="35">
        <v>0</v>
      </c>
      <c r="V160" s="35">
        <f t="shared" si="34"/>
        <v>0</v>
      </c>
      <c r="W160" s="35"/>
      <c r="X160" s="70"/>
      <c r="Y160" s="52"/>
      <c r="Z160" s="52"/>
      <c r="AA160" s="52"/>
      <c r="AB160" s="52"/>
      <c r="AC160" s="52"/>
      <c r="AD160" s="52"/>
      <c r="AE160" s="52"/>
      <c r="AF160" s="52"/>
      <c r="AG160" s="52" t="s">
        <v>2953</v>
      </c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67">
        <v>148</v>
      </c>
      <c r="B161" s="68" t="s">
        <v>3213</v>
      </c>
      <c r="C161" s="69" t="s">
        <v>3152</v>
      </c>
      <c r="D161" s="63" t="s">
        <v>640</v>
      </c>
      <c r="E161" s="64">
        <v>2</v>
      </c>
      <c r="F161" s="65"/>
      <c r="G161" s="66">
        <f t="shared" si="28"/>
        <v>0</v>
      </c>
      <c r="H161" s="65"/>
      <c r="I161" s="66">
        <f t="shared" si="29"/>
        <v>0</v>
      </c>
      <c r="J161" s="65"/>
      <c r="K161" s="66">
        <f t="shared" si="30"/>
        <v>0</v>
      </c>
      <c r="L161" s="66">
        <v>21</v>
      </c>
      <c r="M161" s="66">
        <f t="shared" si="31"/>
        <v>0</v>
      </c>
      <c r="N161" s="66">
        <v>0</v>
      </c>
      <c r="O161" s="66">
        <f t="shared" si="32"/>
        <v>0</v>
      </c>
      <c r="P161" s="66">
        <v>0</v>
      </c>
      <c r="Q161" s="66">
        <f t="shared" si="33"/>
        <v>0</v>
      </c>
      <c r="R161" s="66"/>
      <c r="S161" s="66" t="s">
        <v>587</v>
      </c>
      <c r="T161" s="70" t="s">
        <v>330</v>
      </c>
      <c r="U161" s="35">
        <v>0</v>
      </c>
      <c r="V161" s="35">
        <f t="shared" si="34"/>
        <v>0</v>
      </c>
      <c r="W161" s="35"/>
      <c r="X161" s="70"/>
      <c r="Y161" s="52"/>
      <c r="Z161" s="52"/>
      <c r="AA161" s="52"/>
      <c r="AB161" s="52"/>
      <c r="AC161" s="52"/>
      <c r="AD161" s="52"/>
      <c r="AE161" s="52"/>
      <c r="AF161" s="52"/>
      <c r="AG161" s="52" t="s">
        <v>2953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outlineLevel="1" x14ac:dyDescent="0.2">
      <c r="A162" s="67">
        <v>149</v>
      </c>
      <c r="B162" s="68" t="s">
        <v>3214</v>
      </c>
      <c r="C162" s="69" t="s">
        <v>3160</v>
      </c>
      <c r="D162" s="63" t="s">
        <v>640</v>
      </c>
      <c r="E162" s="64">
        <v>5</v>
      </c>
      <c r="F162" s="65"/>
      <c r="G162" s="66">
        <f t="shared" si="28"/>
        <v>0</v>
      </c>
      <c r="H162" s="65"/>
      <c r="I162" s="66">
        <f t="shared" si="29"/>
        <v>0</v>
      </c>
      <c r="J162" s="65"/>
      <c r="K162" s="66">
        <f t="shared" si="30"/>
        <v>0</v>
      </c>
      <c r="L162" s="66">
        <v>21</v>
      </c>
      <c r="M162" s="66">
        <f t="shared" si="31"/>
        <v>0</v>
      </c>
      <c r="N162" s="66">
        <v>0</v>
      </c>
      <c r="O162" s="66">
        <f t="shared" si="32"/>
        <v>0</v>
      </c>
      <c r="P162" s="66">
        <v>0</v>
      </c>
      <c r="Q162" s="66">
        <f t="shared" si="33"/>
        <v>0</v>
      </c>
      <c r="R162" s="66"/>
      <c r="S162" s="66" t="s">
        <v>587</v>
      </c>
      <c r="T162" s="70" t="s">
        <v>330</v>
      </c>
      <c r="U162" s="35">
        <v>0</v>
      </c>
      <c r="V162" s="35">
        <f t="shared" si="34"/>
        <v>0</v>
      </c>
      <c r="W162" s="35"/>
      <c r="X162" s="70"/>
      <c r="Y162" s="52"/>
      <c r="Z162" s="52"/>
      <c r="AA162" s="52"/>
      <c r="AB162" s="52"/>
      <c r="AC162" s="52"/>
      <c r="AD162" s="52"/>
      <c r="AE162" s="52"/>
      <c r="AF162" s="52"/>
      <c r="AG162" s="52" t="s">
        <v>2953</v>
      </c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</row>
    <row r="163" spans="1:60" outlineLevel="1" x14ac:dyDescent="0.2">
      <c r="A163" s="67">
        <v>150</v>
      </c>
      <c r="B163" s="68" t="s">
        <v>3215</v>
      </c>
      <c r="C163" s="69" t="s">
        <v>3162</v>
      </c>
      <c r="D163" s="63" t="s">
        <v>640</v>
      </c>
      <c r="E163" s="64">
        <v>71</v>
      </c>
      <c r="F163" s="65"/>
      <c r="G163" s="66">
        <f t="shared" si="28"/>
        <v>0</v>
      </c>
      <c r="H163" s="65"/>
      <c r="I163" s="66">
        <f t="shared" si="29"/>
        <v>0</v>
      </c>
      <c r="J163" s="65"/>
      <c r="K163" s="66">
        <f t="shared" si="30"/>
        <v>0</v>
      </c>
      <c r="L163" s="66">
        <v>21</v>
      </c>
      <c r="M163" s="66">
        <f t="shared" si="31"/>
        <v>0</v>
      </c>
      <c r="N163" s="66">
        <v>0</v>
      </c>
      <c r="O163" s="66">
        <f t="shared" si="32"/>
        <v>0</v>
      </c>
      <c r="P163" s="66">
        <v>0</v>
      </c>
      <c r="Q163" s="66">
        <f t="shared" si="33"/>
        <v>0</v>
      </c>
      <c r="R163" s="66"/>
      <c r="S163" s="66" t="s">
        <v>587</v>
      </c>
      <c r="T163" s="70" t="s">
        <v>330</v>
      </c>
      <c r="U163" s="35">
        <v>0</v>
      </c>
      <c r="V163" s="35">
        <f t="shared" si="34"/>
        <v>0</v>
      </c>
      <c r="W163" s="35"/>
      <c r="X163" s="70"/>
      <c r="Y163" s="52"/>
      <c r="Z163" s="52"/>
      <c r="AA163" s="52"/>
      <c r="AB163" s="52"/>
      <c r="AC163" s="52"/>
      <c r="AD163" s="52"/>
      <c r="AE163" s="52"/>
      <c r="AF163" s="52"/>
      <c r="AG163" s="52" t="s">
        <v>2953</v>
      </c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x14ac:dyDescent="0.2">
      <c r="A164" s="18" t="s">
        <v>324</v>
      </c>
      <c r="B164" s="19" t="s">
        <v>275</v>
      </c>
      <c r="C164" s="20" t="s">
        <v>276</v>
      </c>
      <c r="D164" s="21"/>
      <c r="E164" s="22"/>
      <c r="F164" s="23"/>
      <c r="G164" s="23">
        <f>SUMIF(AG165:AG222,"&lt;&gt;NOR",G165:G222)</f>
        <v>0</v>
      </c>
      <c r="H164" s="23"/>
      <c r="I164" s="23">
        <f>SUM(I165:I222)</f>
        <v>0</v>
      </c>
      <c r="J164" s="23"/>
      <c r="K164" s="23">
        <f>SUM(K165:K222)</f>
        <v>0</v>
      </c>
      <c r="L164" s="23"/>
      <c r="M164" s="23">
        <f>SUM(M165:M222)</f>
        <v>0</v>
      </c>
      <c r="N164" s="23"/>
      <c r="O164" s="23">
        <f>SUM(O165:O222)</f>
        <v>0</v>
      </c>
      <c r="P164" s="23"/>
      <c r="Q164" s="23">
        <f>SUM(Q165:Q222)</f>
        <v>0</v>
      </c>
      <c r="R164" s="23"/>
      <c r="S164" s="23"/>
      <c r="T164" s="46"/>
      <c r="U164" s="47"/>
      <c r="V164" s="47">
        <f>SUM(V165:V222)</f>
        <v>0</v>
      </c>
      <c r="W164" s="47"/>
      <c r="X164" s="46"/>
      <c r="AG164" t="s">
        <v>325</v>
      </c>
    </row>
    <row r="165" spans="1:60" outlineLevel="1" x14ac:dyDescent="0.2">
      <c r="A165" s="67">
        <v>151</v>
      </c>
      <c r="B165" s="68" t="s">
        <v>3216</v>
      </c>
      <c r="C165" s="69" t="s">
        <v>3171</v>
      </c>
      <c r="D165" s="63" t="s">
        <v>640</v>
      </c>
      <c r="E165" s="64">
        <v>1</v>
      </c>
      <c r="F165" s="65"/>
      <c r="G165" s="66">
        <f t="shared" ref="G165:G196" si="35">ROUND(E165*F165,2)</f>
        <v>0</v>
      </c>
      <c r="H165" s="65"/>
      <c r="I165" s="66">
        <f t="shared" ref="I165:I196" si="36">ROUND(E165*H165,2)</f>
        <v>0</v>
      </c>
      <c r="J165" s="65"/>
      <c r="K165" s="66">
        <f t="shared" ref="K165:K196" si="37">ROUND(E165*J165,2)</f>
        <v>0</v>
      </c>
      <c r="L165" s="66">
        <v>21</v>
      </c>
      <c r="M165" s="66">
        <f t="shared" ref="M165:M196" si="38">G165*(1+L165/100)</f>
        <v>0</v>
      </c>
      <c r="N165" s="66">
        <v>0</v>
      </c>
      <c r="O165" s="66">
        <f t="shared" ref="O165:O196" si="39">ROUND(E165*N165,2)</f>
        <v>0</v>
      </c>
      <c r="P165" s="66">
        <v>0</v>
      </c>
      <c r="Q165" s="66">
        <f t="shared" ref="Q165:Q196" si="40">ROUND(E165*P165,2)</f>
        <v>0</v>
      </c>
      <c r="R165" s="66"/>
      <c r="S165" s="66" t="s">
        <v>587</v>
      </c>
      <c r="T165" s="70" t="s">
        <v>330</v>
      </c>
      <c r="U165" s="35">
        <v>0</v>
      </c>
      <c r="V165" s="35">
        <f t="shared" ref="V165:V196" si="41">ROUND(E165*U165,2)</f>
        <v>0</v>
      </c>
      <c r="W165" s="35"/>
      <c r="X165" s="70"/>
      <c r="Y165" s="52"/>
      <c r="Z165" s="52"/>
      <c r="AA165" s="52"/>
      <c r="AB165" s="52"/>
      <c r="AC165" s="52"/>
      <c r="AD165" s="52"/>
      <c r="AE165" s="52"/>
      <c r="AF165" s="52"/>
      <c r="AG165" s="52" t="s">
        <v>2953</v>
      </c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67">
        <v>152</v>
      </c>
      <c r="B166" s="68" t="s">
        <v>3217</v>
      </c>
      <c r="C166" s="69" t="s">
        <v>3047</v>
      </c>
      <c r="D166" s="63" t="s">
        <v>640</v>
      </c>
      <c r="E166" s="64">
        <v>1</v>
      </c>
      <c r="F166" s="65"/>
      <c r="G166" s="66">
        <f t="shared" si="35"/>
        <v>0</v>
      </c>
      <c r="H166" s="65"/>
      <c r="I166" s="66">
        <f t="shared" si="36"/>
        <v>0</v>
      </c>
      <c r="J166" s="65"/>
      <c r="K166" s="66">
        <f t="shared" si="37"/>
        <v>0</v>
      </c>
      <c r="L166" s="66">
        <v>21</v>
      </c>
      <c r="M166" s="66">
        <f t="shared" si="38"/>
        <v>0</v>
      </c>
      <c r="N166" s="66">
        <v>0</v>
      </c>
      <c r="O166" s="66">
        <f t="shared" si="39"/>
        <v>0</v>
      </c>
      <c r="P166" s="66">
        <v>0</v>
      </c>
      <c r="Q166" s="66">
        <f t="shared" si="40"/>
        <v>0</v>
      </c>
      <c r="R166" s="66"/>
      <c r="S166" s="66" t="s">
        <v>587</v>
      </c>
      <c r="T166" s="70" t="s">
        <v>330</v>
      </c>
      <c r="U166" s="35">
        <v>0</v>
      </c>
      <c r="V166" s="35">
        <f t="shared" si="41"/>
        <v>0</v>
      </c>
      <c r="W166" s="35"/>
      <c r="X166" s="70"/>
      <c r="Y166" s="52"/>
      <c r="Z166" s="52"/>
      <c r="AA166" s="52"/>
      <c r="AB166" s="52"/>
      <c r="AC166" s="52"/>
      <c r="AD166" s="52"/>
      <c r="AE166" s="52"/>
      <c r="AF166" s="52"/>
      <c r="AG166" s="52" t="s">
        <v>2953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67">
        <v>153</v>
      </c>
      <c r="B167" s="68" t="s">
        <v>3218</v>
      </c>
      <c r="C167" s="69" t="s">
        <v>3049</v>
      </c>
      <c r="D167" s="63" t="s">
        <v>640</v>
      </c>
      <c r="E167" s="64">
        <v>1</v>
      </c>
      <c r="F167" s="65"/>
      <c r="G167" s="66">
        <f t="shared" si="35"/>
        <v>0</v>
      </c>
      <c r="H167" s="65"/>
      <c r="I167" s="66">
        <f t="shared" si="36"/>
        <v>0</v>
      </c>
      <c r="J167" s="65"/>
      <c r="K167" s="66">
        <f t="shared" si="37"/>
        <v>0</v>
      </c>
      <c r="L167" s="66">
        <v>21</v>
      </c>
      <c r="M167" s="66">
        <f t="shared" si="38"/>
        <v>0</v>
      </c>
      <c r="N167" s="66">
        <v>0</v>
      </c>
      <c r="O167" s="66">
        <f t="shared" si="39"/>
        <v>0</v>
      </c>
      <c r="P167" s="66">
        <v>0</v>
      </c>
      <c r="Q167" s="66">
        <f t="shared" si="40"/>
        <v>0</v>
      </c>
      <c r="R167" s="66"/>
      <c r="S167" s="66" t="s">
        <v>587</v>
      </c>
      <c r="T167" s="70" t="s">
        <v>330</v>
      </c>
      <c r="U167" s="35">
        <v>0</v>
      </c>
      <c r="V167" s="35">
        <f t="shared" si="41"/>
        <v>0</v>
      </c>
      <c r="W167" s="35"/>
      <c r="X167" s="70"/>
      <c r="Y167" s="52"/>
      <c r="Z167" s="52"/>
      <c r="AA167" s="52"/>
      <c r="AB167" s="52"/>
      <c r="AC167" s="52"/>
      <c r="AD167" s="52"/>
      <c r="AE167" s="52"/>
      <c r="AF167" s="52"/>
      <c r="AG167" s="52" t="s">
        <v>2953</v>
      </c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67">
        <v>154</v>
      </c>
      <c r="B168" s="68" t="s">
        <v>3219</v>
      </c>
      <c r="C168" s="69" t="s">
        <v>3051</v>
      </c>
      <c r="D168" s="63" t="s">
        <v>640</v>
      </c>
      <c r="E168" s="64">
        <v>1</v>
      </c>
      <c r="F168" s="65"/>
      <c r="G168" s="66">
        <f t="shared" si="35"/>
        <v>0</v>
      </c>
      <c r="H168" s="65"/>
      <c r="I168" s="66">
        <f t="shared" si="36"/>
        <v>0</v>
      </c>
      <c r="J168" s="65"/>
      <c r="K168" s="66">
        <f t="shared" si="37"/>
        <v>0</v>
      </c>
      <c r="L168" s="66">
        <v>21</v>
      </c>
      <c r="M168" s="66">
        <f t="shared" si="38"/>
        <v>0</v>
      </c>
      <c r="N168" s="66">
        <v>0</v>
      </c>
      <c r="O168" s="66">
        <f t="shared" si="39"/>
        <v>0</v>
      </c>
      <c r="P168" s="66">
        <v>0</v>
      </c>
      <c r="Q168" s="66">
        <f t="shared" si="40"/>
        <v>0</v>
      </c>
      <c r="R168" s="66"/>
      <c r="S168" s="66" t="s">
        <v>587</v>
      </c>
      <c r="T168" s="70" t="s">
        <v>330</v>
      </c>
      <c r="U168" s="35">
        <v>0</v>
      </c>
      <c r="V168" s="35">
        <f t="shared" si="41"/>
        <v>0</v>
      </c>
      <c r="W168" s="35"/>
      <c r="X168" s="70"/>
      <c r="Y168" s="52"/>
      <c r="Z168" s="52"/>
      <c r="AA168" s="52"/>
      <c r="AB168" s="52"/>
      <c r="AC168" s="52"/>
      <c r="AD168" s="52"/>
      <c r="AE168" s="52"/>
      <c r="AF168" s="52"/>
      <c r="AG168" s="52" t="s">
        <v>2953</v>
      </c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outlineLevel="1" x14ac:dyDescent="0.2">
      <c r="A169" s="67">
        <v>155</v>
      </c>
      <c r="B169" s="68" t="s">
        <v>3220</v>
      </c>
      <c r="C169" s="69" t="s">
        <v>3053</v>
      </c>
      <c r="D169" s="63" t="s">
        <v>640</v>
      </c>
      <c r="E169" s="64">
        <v>1</v>
      </c>
      <c r="F169" s="65"/>
      <c r="G169" s="66">
        <f t="shared" si="35"/>
        <v>0</v>
      </c>
      <c r="H169" s="65"/>
      <c r="I169" s="66">
        <f t="shared" si="36"/>
        <v>0</v>
      </c>
      <c r="J169" s="65"/>
      <c r="K169" s="66">
        <f t="shared" si="37"/>
        <v>0</v>
      </c>
      <c r="L169" s="66">
        <v>21</v>
      </c>
      <c r="M169" s="66">
        <f t="shared" si="38"/>
        <v>0</v>
      </c>
      <c r="N169" s="66">
        <v>0</v>
      </c>
      <c r="O169" s="66">
        <f t="shared" si="39"/>
        <v>0</v>
      </c>
      <c r="P169" s="66">
        <v>0</v>
      </c>
      <c r="Q169" s="66">
        <f t="shared" si="40"/>
        <v>0</v>
      </c>
      <c r="R169" s="66"/>
      <c r="S169" s="66" t="s">
        <v>587</v>
      </c>
      <c r="T169" s="70" t="s">
        <v>330</v>
      </c>
      <c r="U169" s="35">
        <v>0</v>
      </c>
      <c r="V169" s="35">
        <f t="shared" si="41"/>
        <v>0</v>
      </c>
      <c r="W169" s="35"/>
      <c r="X169" s="70"/>
      <c r="Y169" s="52"/>
      <c r="Z169" s="52"/>
      <c r="AA169" s="52"/>
      <c r="AB169" s="52"/>
      <c r="AC169" s="52"/>
      <c r="AD169" s="52"/>
      <c r="AE169" s="52"/>
      <c r="AF169" s="52"/>
      <c r="AG169" s="52" t="s">
        <v>2953</v>
      </c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outlineLevel="1" x14ac:dyDescent="0.2">
      <c r="A170" s="67">
        <v>156</v>
      </c>
      <c r="B170" s="68" t="s">
        <v>3221</v>
      </c>
      <c r="C170" s="69" t="s">
        <v>3055</v>
      </c>
      <c r="D170" s="63" t="s">
        <v>640</v>
      </c>
      <c r="E170" s="64">
        <v>1</v>
      </c>
      <c r="F170" s="65"/>
      <c r="G170" s="66">
        <f t="shared" si="35"/>
        <v>0</v>
      </c>
      <c r="H170" s="65"/>
      <c r="I170" s="66">
        <f t="shared" si="36"/>
        <v>0</v>
      </c>
      <c r="J170" s="65"/>
      <c r="K170" s="66">
        <f t="shared" si="37"/>
        <v>0</v>
      </c>
      <c r="L170" s="66">
        <v>21</v>
      </c>
      <c r="M170" s="66">
        <f t="shared" si="38"/>
        <v>0</v>
      </c>
      <c r="N170" s="66">
        <v>0</v>
      </c>
      <c r="O170" s="66">
        <f t="shared" si="39"/>
        <v>0</v>
      </c>
      <c r="P170" s="66">
        <v>0</v>
      </c>
      <c r="Q170" s="66">
        <f t="shared" si="40"/>
        <v>0</v>
      </c>
      <c r="R170" s="66"/>
      <c r="S170" s="66" t="s">
        <v>587</v>
      </c>
      <c r="T170" s="70" t="s">
        <v>330</v>
      </c>
      <c r="U170" s="35">
        <v>0</v>
      </c>
      <c r="V170" s="35">
        <f t="shared" si="41"/>
        <v>0</v>
      </c>
      <c r="W170" s="35"/>
      <c r="X170" s="70"/>
      <c r="Y170" s="52"/>
      <c r="Z170" s="52"/>
      <c r="AA170" s="52"/>
      <c r="AB170" s="52"/>
      <c r="AC170" s="52"/>
      <c r="AD170" s="52"/>
      <c r="AE170" s="52"/>
      <c r="AF170" s="52"/>
      <c r="AG170" s="52" t="s">
        <v>2953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67">
        <v>157</v>
      </c>
      <c r="B171" s="68" t="s">
        <v>3222</v>
      </c>
      <c r="C171" s="69" t="s">
        <v>3061</v>
      </c>
      <c r="D171" s="63" t="s">
        <v>640</v>
      </c>
      <c r="E171" s="64">
        <v>1</v>
      </c>
      <c r="F171" s="65"/>
      <c r="G171" s="66">
        <f t="shared" si="35"/>
        <v>0</v>
      </c>
      <c r="H171" s="65"/>
      <c r="I171" s="66">
        <f t="shared" si="36"/>
        <v>0</v>
      </c>
      <c r="J171" s="65"/>
      <c r="K171" s="66">
        <f t="shared" si="37"/>
        <v>0</v>
      </c>
      <c r="L171" s="66">
        <v>21</v>
      </c>
      <c r="M171" s="66">
        <f t="shared" si="38"/>
        <v>0</v>
      </c>
      <c r="N171" s="66">
        <v>0</v>
      </c>
      <c r="O171" s="66">
        <f t="shared" si="39"/>
        <v>0</v>
      </c>
      <c r="P171" s="66">
        <v>0</v>
      </c>
      <c r="Q171" s="66">
        <f t="shared" si="40"/>
        <v>0</v>
      </c>
      <c r="R171" s="66"/>
      <c r="S171" s="66" t="s">
        <v>587</v>
      </c>
      <c r="T171" s="70" t="s">
        <v>330</v>
      </c>
      <c r="U171" s="35">
        <v>0</v>
      </c>
      <c r="V171" s="35">
        <f t="shared" si="41"/>
        <v>0</v>
      </c>
      <c r="W171" s="35"/>
      <c r="X171" s="70"/>
      <c r="Y171" s="52"/>
      <c r="Z171" s="52"/>
      <c r="AA171" s="52"/>
      <c r="AB171" s="52"/>
      <c r="AC171" s="52"/>
      <c r="AD171" s="52"/>
      <c r="AE171" s="52"/>
      <c r="AF171" s="52"/>
      <c r="AG171" s="52" t="s">
        <v>2953</v>
      </c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67">
        <v>158</v>
      </c>
      <c r="B172" s="68" t="s">
        <v>3223</v>
      </c>
      <c r="C172" s="69" t="s">
        <v>3224</v>
      </c>
      <c r="D172" s="63" t="s">
        <v>640</v>
      </c>
      <c r="E172" s="64">
        <v>1</v>
      </c>
      <c r="F172" s="65"/>
      <c r="G172" s="66">
        <f t="shared" si="35"/>
        <v>0</v>
      </c>
      <c r="H172" s="65"/>
      <c r="I172" s="66">
        <f t="shared" si="36"/>
        <v>0</v>
      </c>
      <c r="J172" s="65"/>
      <c r="K172" s="66">
        <f t="shared" si="37"/>
        <v>0</v>
      </c>
      <c r="L172" s="66">
        <v>21</v>
      </c>
      <c r="M172" s="66">
        <f t="shared" si="38"/>
        <v>0</v>
      </c>
      <c r="N172" s="66">
        <v>0</v>
      </c>
      <c r="O172" s="66">
        <f t="shared" si="39"/>
        <v>0</v>
      </c>
      <c r="P172" s="66">
        <v>0</v>
      </c>
      <c r="Q172" s="66">
        <f t="shared" si="40"/>
        <v>0</v>
      </c>
      <c r="R172" s="66"/>
      <c r="S172" s="66" t="s">
        <v>587</v>
      </c>
      <c r="T172" s="70" t="s">
        <v>330</v>
      </c>
      <c r="U172" s="35">
        <v>0</v>
      </c>
      <c r="V172" s="35">
        <f t="shared" si="41"/>
        <v>0</v>
      </c>
      <c r="W172" s="35"/>
      <c r="X172" s="70"/>
      <c r="Y172" s="52"/>
      <c r="Z172" s="52"/>
      <c r="AA172" s="52"/>
      <c r="AB172" s="52"/>
      <c r="AC172" s="52"/>
      <c r="AD172" s="52"/>
      <c r="AE172" s="52"/>
      <c r="AF172" s="52"/>
      <c r="AG172" s="52" t="s">
        <v>2953</v>
      </c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67">
        <v>159</v>
      </c>
      <c r="B173" s="68" t="s">
        <v>3225</v>
      </c>
      <c r="C173" s="69" t="s">
        <v>3226</v>
      </c>
      <c r="D173" s="63" t="s">
        <v>640</v>
      </c>
      <c r="E173" s="64">
        <v>1</v>
      </c>
      <c r="F173" s="65"/>
      <c r="G173" s="66">
        <f t="shared" si="35"/>
        <v>0</v>
      </c>
      <c r="H173" s="65"/>
      <c r="I173" s="66">
        <f t="shared" si="36"/>
        <v>0</v>
      </c>
      <c r="J173" s="65"/>
      <c r="K173" s="66">
        <f t="shared" si="37"/>
        <v>0</v>
      </c>
      <c r="L173" s="66">
        <v>21</v>
      </c>
      <c r="M173" s="66">
        <f t="shared" si="38"/>
        <v>0</v>
      </c>
      <c r="N173" s="66">
        <v>0</v>
      </c>
      <c r="O173" s="66">
        <f t="shared" si="39"/>
        <v>0</v>
      </c>
      <c r="P173" s="66">
        <v>0</v>
      </c>
      <c r="Q173" s="66">
        <f t="shared" si="40"/>
        <v>0</v>
      </c>
      <c r="R173" s="66"/>
      <c r="S173" s="66" t="s">
        <v>587</v>
      </c>
      <c r="T173" s="70" t="s">
        <v>330</v>
      </c>
      <c r="U173" s="35">
        <v>0</v>
      </c>
      <c r="V173" s="35">
        <f t="shared" si="41"/>
        <v>0</v>
      </c>
      <c r="W173" s="35"/>
      <c r="X173" s="70"/>
      <c r="Y173" s="52"/>
      <c r="Z173" s="52"/>
      <c r="AA173" s="52"/>
      <c r="AB173" s="52"/>
      <c r="AC173" s="52"/>
      <c r="AD173" s="52"/>
      <c r="AE173" s="52"/>
      <c r="AF173" s="52"/>
      <c r="AG173" s="52" t="s">
        <v>2953</v>
      </c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67">
        <v>160</v>
      </c>
      <c r="B174" s="68" t="s">
        <v>3227</v>
      </c>
      <c r="C174" s="69" t="s">
        <v>3228</v>
      </c>
      <c r="D174" s="63" t="s">
        <v>640</v>
      </c>
      <c r="E174" s="64">
        <v>1</v>
      </c>
      <c r="F174" s="65"/>
      <c r="G174" s="66">
        <f t="shared" si="35"/>
        <v>0</v>
      </c>
      <c r="H174" s="65"/>
      <c r="I174" s="66">
        <f t="shared" si="36"/>
        <v>0</v>
      </c>
      <c r="J174" s="65"/>
      <c r="K174" s="66">
        <f t="shared" si="37"/>
        <v>0</v>
      </c>
      <c r="L174" s="66">
        <v>21</v>
      </c>
      <c r="M174" s="66">
        <f t="shared" si="38"/>
        <v>0</v>
      </c>
      <c r="N174" s="66">
        <v>0</v>
      </c>
      <c r="O174" s="66">
        <f t="shared" si="39"/>
        <v>0</v>
      </c>
      <c r="P174" s="66">
        <v>0</v>
      </c>
      <c r="Q174" s="66">
        <f t="shared" si="40"/>
        <v>0</v>
      </c>
      <c r="R174" s="66"/>
      <c r="S174" s="66" t="s">
        <v>587</v>
      </c>
      <c r="T174" s="70" t="s">
        <v>330</v>
      </c>
      <c r="U174" s="35">
        <v>0</v>
      </c>
      <c r="V174" s="35">
        <f t="shared" si="41"/>
        <v>0</v>
      </c>
      <c r="W174" s="35"/>
      <c r="X174" s="70"/>
      <c r="Y174" s="52"/>
      <c r="Z174" s="52"/>
      <c r="AA174" s="52"/>
      <c r="AB174" s="52"/>
      <c r="AC174" s="52"/>
      <c r="AD174" s="52"/>
      <c r="AE174" s="52"/>
      <c r="AF174" s="52"/>
      <c r="AG174" s="52" t="s">
        <v>2953</v>
      </c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67">
        <v>161</v>
      </c>
      <c r="B175" s="68" t="s">
        <v>3229</v>
      </c>
      <c r="C175" s="69" t="s">
        <v>3230</v>
      </c>
      <c r="D175" s="63" t="s">
        <v>640</v>
      </c>
      <c r="E175" s="64">
        <v>1</v>
      </c>
      <c r="F175" s="65"/>
      <c r="G175" s="66">
        <f t="shared" si="35"/>
        <v>0</v>
      </c>
      <c r="H175" s="65"/>
      <c r="I175" s="66">
        <f t="shared" si="36"/>
        <v>0</v>
      </c>
      <c r="J175" s="65"/>
      <c r="K175" s="66">
        <f t="shared" si="37"/>
        <v>0</v>
      </c>
      <c r="L175" s="66">
        <v>21</v>
      </c>
      <c r="M175" s="66">
        <f t="shared" si="38"/>
        <v>0</v>
      </c>
      <c r="N175" s="66">
        <v>0</v>
      </c>
      <c r="O175" s="66">
        <f t="shared" si="39"/>
        <v>0</v>
      </c>
      <c r="P175" s="66">
        <v>0</v>
      </c>
      <c r="Q175" s="66">
        <f t="shared" si="40"/>
        <v>0</v>
      </c>
      <c r="R175" s="66"/>
      <c r="S175" s="66" t="s">
        <v>587</v>
      </c>
      <c r="T175" s="70" t="s">
        <v>330</v>
      </c>
      <c r="U175" s="35">
        <v>0</v>
      </c>
      <c r="V175" s="35">
        <f t="shared" si="41"/>
        <v>0</v>
      </c>
      <c r="W175" s="35"/>
      <c r="X175" s="70"/>
      <c r="Y175" s="52"/>
      <c r="Z175" s="52"/>
      <c r="AA175" s="52"/>
      <c r="AB175" s="52"/>
      <c r="AC175" s="52"/>
      <c r="AD175" s="52"/>
      <c r="AE175" s="52"/>
      <c r="AF175" s="52"/>
      <c r="AG175" s="52" t="s">
        <v>2953</v>
      </c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67">
        <v>162</v>
      </c>
      <c r="B176" s="68" t="s">
        <v>3231</v>
      </c>
      <c r="C176" s="69" t="s">
        <v>3232</v>
      </c>
      <c r="D176" s="63" t="s">
        <v>640</v>
      </c>
      <c r="E176" s="64">
        <v>1</v>
      </c>
      <c r="F176" s="65"/>
      <c r="G176" s="66">
        <f t="shared" si="35"/>
        <v>0</v>
      </c>
      <c r="H176" s="65"/>
      <c r="I176" s="66">
        <f t="shared" si="36"/>
        <v>0</v>
      </c>
      <c r="J176" s="65"/>
      <c r="K176" s="66">
        <f t="shared" si="37"/>
        <v>0</v>
      </c>
      <c r="L176" s="66">
        <v>21</v>
      </c>
      <c r="M176" s="66">
        <f t="shared" si="38"/>
        <v>0</v>
      </c>
      <c r="N176" s="66">
        <v>0</v>
      </c>
      <c r="O176" s="66">
        <f t="shared" si="39"/>
        <v>0</v>
      </c>
      <c r="P176" s="66">
        <v>0</v>
      </c>
      <c r="Q176" s="66">
        <f t="shared" si="40"/>
        <v>0</v>
      </c>
      <c r="R176" s="66"/>
      <c r="S176" s="66" t="s">
        <v>587</v>
      </c>
      <c r="T176" s="70" t="s">
        <v>330</v>
      </c>
      <c r="U176" s="35">
        <v>0</v>
      </c>
      <c r="V176" s="35">
        <f t="shared" si="41"/>
        <v>0</v>
      </c>
      <c r="W176" s="35"/>
      <c r="X176" s="70"/>
      <c r="Y176" s="52"/>
      <c r="Z176" s="52"/>
      <c r="AA176" s="52"/>
      <c r="AB176" s="52"/>
      <c r="AC176" s="52"/>
      <c r="AD176" s="52"/>
      <c r="AE176" s="52"/>
      <c r="AF176" s="52"/>
      <c r="AG176" s="52" t="s">
        <v>2953</v>
      </c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67">
        <v>163</v>
      </c>
      <c r="B177" s="68" t="s">
        <v>3233</v>
      </c>
      <c r="C177" s="69" t="s">
        <v>3234</v>
      </c>
      <c r="D177" s="63" t="s">
        <v>640</v>
      </c>
      <c r="E177" s="64">
        <v>2</v>
      </c>
      <c r="F177" s="65"/>
      <c r="G177" s="66">
        <f t="shared" si="35"/>
        <v>0</v>
      </c>
      <c r="H177" s="65"/>
      <c r="I177" s="66">
        <f t="shared" si="36"/>
        <v>0</v>
      </c>
      <c r="J177" s="65"/>
      <c r="K177" s="66">
        <f t="shared" si="37"/>
        <v>0</v>
      </c>
      <c r="L177" s="66">
        <v>21</v>
      </c>
      <c r="M177" s="66">
        <f t="shared" si="38"/>
        <v>0</v>
      </c>
      <c r="N177" s="66">
        <v>0</v>
      </c>
      <c r="O177" s="66">
        <f t="shared" si="39"/>
        <v>0</v>
      </c>
      <c r="P177" s="66">
        <v>0</v>
      </c>
      <c r="Q177" s="66">
        <f t="shared" si="40"/>
        <v>0</v>
      </c>
      <c r="R177" s="66"/>
      <c r="S177" s="66" t="s">
        <v>587</v>
      </c>
      <c r="T177" s="70" t="s">
        <v>330</v>
      </c>
      <c r="U177" s="35">
        <v>0</v>
      </c>
      <c r="V177" s="35">
        <f t="shared" si="41"/>
        <v>0</v>
      </c>
      <c r="W177" s="35"/>
      <c r="X177" s="70"/>
      <c r="Y177" s="52"/>
      <c r="Z177" s="52"/>
      <c r="AA177" s="52"/>
      <c r="AB177" s="52"/>
      <c r="AC177" s="52"/>
      <c r="AD177" s="52"/>
      <c r="AE177" s="52"/>
      <c r="AF177" s="52"/>
      <c r="AG177" s="52" t="s">
        <v>2953</v>
      </c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67">
        <v>164</v>
      </c>
      <c r="B178" s="68" t="s">
        <v>3235</v>
      </c>
      <c r="C178" s="69" t="s">
        <v>3236</v>
      </c>
      <c r="D178" s="63" t="s">
        <v>640</v>
      </c>
      <c r="E178" s="64">
        <v>1</v>
      </c>
      <c r="F178" s="65"/>
      <c r="G178" s="66">
        <f t="shared" si="35"/>
        <v>0</v>
      </c>
      <c r="H178" s="65"/>
      <c r="I178" s="66">
        <f t="shared" si="36"/>
        <v>0</v>
      </c>
      <c r="J178" s="65"/>
      <c r="K178" s="66">
        <f t="shared" si="37"/>
        <v>0</v>
      </c>
      <c r="L178" s="66">
        <v>21</v>
      </c>
      <c r="M178" s="66">
        <f t="shared" si="38"/>
        <v>0</v>
      </c>
      <c r="N178" s="66">
        <v>0</v>
      </c>
      <c r="O178" s="66">
        <f t="shared" si="39"/>
        <v>0</v>
      </c>
      <c r="P178" s="66">
        <v>0</v>
      </c>
      <c r="Q178" s="66">
        <f t="shared" si="40"/>
        <v>0</v>
      </c>
      <c r="R178" s="66"/>
      <c r="S178" s="66" t="s">
        <v>587</v>
      </c>
      <c r="T178" s="70" t="s">
        <v>330</v>
      </c>
      <c r="U178" s="35">
        <v>0</v>
      </c>
      <c r="V178" s="35">
        <f t="shared" si="41"/>
        <v>0</v>
      </c>
      <c r="W178" s="35"/>
      <c r="X178" s="70"/>
      <c r="Y178" s="52"/>
      <c r="Z178" s="52"/>
      <c r="AA178" s="52"/>
      <c r="AB178" s="52"/>
      <c r="AC178" s="52"/>
      <c r="AD178" s="52"/>
      <c r="AE178" s="52"/>
      <c r="AF178" s="52"/>
      <c r="AG178" s="52" t="s">
        <v>2953</v>
      </c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67">
        <v>165</v>
      </c>
      <c r="B179" s="68" t="s">
        <v>3237</v>
      </c>
      <c r="C179" s="69" t="s">
        <v>3238</v>
      </c>
      <c r="D179" s="63" t="s">
        <v>640</v>
      </c>
      <c r="E179" s="64">
        <v>3</v>
      </c>
      <c r="F179" s="65"/>
      <c r="G179" s="66">
        <f t="shared" si="35"/>
        <v>0</v>
      </c>
      <c r="H179" s="65"/>
      <c r="I179" s="66">
        <f t="shared" si="36"/>
        <v>0</v>
      </c>
      <c r="J179" s="65"/>
      <c r="K179" s="66">
        <f t="shared" si="37"/>
        <v>0</v>
      </c>
      <c r="L179" s="66">
        <v>21</v>
      </c>
      <c r="M179" s="66">
        <f t="shared" si="38"/>
        <v>0</v>
      </c>
      <c r="N179" s="66">
        <v>0</v>
      </c>
      <c r="O179" s="66">
        <f t="shared" si="39"/>
        <v>0</v>
      </c>
      <c r="P179" s="66">
        <v>0</v>
      </c>
      <c r="Q179" s="66">
        <f t="shared" si="40"/>
        <v>0</v>
      </c>
      <c r="R179" s="66"/>
      <c r="S179" s="66" t="s">
        <v>587</v>
      </c>
      <c r="T179" s="70" t="s">
        <v>330</v>
      </c>
      <c r="U179" s="35">
        <v>0</v>
      </c>
      <c r="V179" s="35">
        <f t="shared" si="41"/>
        <v>0</v>
      </c>
      <c r="W179" s="35"/>
      <c r="X179" s="70"/>
      <c r="Y179" s="52"/>
      <c r="Z179" s="52"/>
      <c r="AA179" s="52"/>
      <c r="AB179" s="52"/>
      <c r="AC179" s="52"/>
      <c r="AD179" s="52"/>
      <c r="AE179" s="52"/>
      <c r="AF179" s="52"/>
      <c r="AG179" s="52" t="s">
        <v>2953</v>
      </c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67">
        <v>166</v>
      </c>
      <c r="B180" s="68" t="s">
        <v>3239</v>
      </c>
      <c r="C180" s="69" t="s">
        <v>3240</v>
      </c>
      <c r="D180" s="63" t="s">
        <v>640</v>
      </c>
      <c r="E180" s="64">
        <v>3</v>
      </c>
      <c r="F180" s="65"/>
      <c r="G180" s="66">
        <f t="shared" si="35"/>
        <v>0</v>
      </c>
      <c r="H180" s="65"/>
      <c r="I180" s="66">
        <f t="shared" si="36"/>
        <v>0</v>
      </c>
      <c r="J180" s="65"/>
      <c r="K180" s="66">
        <f t="shared" si="37"/>
        <v>0</v>
      </c>
      <c r="L180" s="66">
        <v>21</v>
      </c>
      <c r="M180" s="66">
        <f t="shared" si="38"/>
        <v>0</v>
      </c>
      <c r="N180" s="66">
        <v>0</v>
      </c>
      <c r="O180" s="66">
        <f t="shared" si="39"/>
        <v>0</v>
      </c>
      <c r="P180" s="66">
        <v>0</v>
      </c>
      <c r="Q180" s="66">
        <f t="shared" si="40"/>
        <v>0</v>
      </c>
      <c r="R180" s="66"/>
      <c r="S180" s="66" t="s">
        <v>587</v>
      </c>
      <c r="T180" s="70" t="s">
        <v>330</v>
      </c>
      <c r="U180" s="35">
        <v>0</v>
      </c>
      <c r="V180" s="35">
        <f t="shared" si="41"/>
        <v>0</v>
      </c>
      <c r="W180" s="35"/>
      <c r="X180" s="70"/>
      <c r="Y180" s="52"/>
      <c r="Z180" s="52"/>
      <c r="AA180" s="52"/>
      <c r="AB180" s="52"/>
      <c r="AC180" s="52"/>
      <c r="AD180" s="52"/>
      <c r="AE180" s="52"/>
      <c r="AF180" s="52"/>
      <c r="AG180" s="52" t="s">
        <v>2953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67">
        <v>167</v>
      </c>
      <c r="B181" s="68" t="s">
        <v>3241</v>
      </c>
      <c r="C181" s="69" t="s">
        <v>3242</v>
      </c>
      <c r="D181" s="63" t="s">
        <v>640</v>
      </c>
      <c r="E181" s="64">
        <v>2</v>
      </c>
      <c r="F181" s="65"/>
      <c r="G181" s="66">
        <f t="shared" si="35"/>
        <v>0</v>
      </c>
      <c r="H181" s="65"/>
      <c r="I181" s="66">
        <f t="shared" si="36"/>
        <v>0</v>
      </c>
      <c r="J181" s="65"/>
      <c r="K181" s="66">
        <f t="shared" si="37"/>
        <v>0</v>
      </c>
      <c r="L181" s="66">
        <v>21</v>
      </c>
      <c r="M181" s="66">
        <f t="shared" si="38"/>
        <v>0</v>
      </c>
      <c r="N181" s="66">
        <v>0</v>
      </c>
      <c r="O181" s="66">
        <f t="shared" si="39"/>
        <v>0</v>
      </c>
      <c r="P181" s="66">
        <v>0</v>
      </c>
      <c r="Q181" s="66">
        <f t="shared" si="40"/>
        <v>0</v>
      </c>
      <c r="R181" s="66"/>
      <c r="S181" s="66" t="s">
        <v>587</v>
      </c>
      <c r="T181" s="70" t="s">
        <v>330</v>
      </c>
      <c r="U181" s="35">
        <v>0</v>
      </c>
      <c r="V181" s="35">
        <f t="shared" si="41"/>
        <v>0</v>
      </c>
      <c r="W181" s="35"/>
      <c r="X181" s="70"/>
      <c r="Y181" s="52"/>
      <c r="Z181" s="52"/>
      <c r="AA181" s="52"/>
      <c r="AB181" s="52"/>
      <c r="AC181" s="52"/>
      <c r="AD181" s="52"/>
      <c r="AE181" s="52"/>
      <c r="AF181" s="52"/>
      <c r="AG181" s="52" t="s">
        <v>2953</v>
      </c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67">
        <v>168</v>
      </c>
      <c r="B182" s="68" t="s">
        <v>3243</v>
      </c>
      <c r="C182" s="69" t="s">
        <v>3244</v>
      </c>
      <c r="D182" s="63" t="s">
        <v>640</v>
      </c>
      <c r="E182" s="64">
        <v>6</v>
      </c>
      <c r="F182" s="65"/>
      <c r="G182" s="66">
        <f t="shared" si="35"/>
        <v>0</v>
      </c>
      <c r="H182" s="65"/>
      <c r="I182" s="66">
        <f t="shared" si="36"/>
        <v>0</v>
      </c>
      <c r="J182" s="65"/>
      <c r="K182" s="66">
        <f t="shared" si="37"/>
        <v>0</v>
      </c>
      <c r="L182" s="66">
        <v>21</v>
      </c>
      <c r="M182" s="66">
        <f t="shared" si="38"/>
        <v>0</v>
      </c>
      <c r="N182" s="66">
        <v>0</v>
      </c>
      <c r="O182" s="66">
        <f t="shared" si="39"/>
        <v>0</v>
      </c>
      <c r="P182" s="66">
        <v>0</v>
      </c>
      <c r="Q182" s="66">
        <f t="shared" si="40"/>
        <v>0</v>
      </c>
      <c r="R182" s="66"/>
      <c r="S182" s="66" t="s">
        <v>587</v>
      </c>
      <c r="T182" s="70" t="s">
        <v>330</v>
      </c>
      <c r="U182" s="35">
        <v>0</v>
      </c>
      <c r="V182" s="35">
        <f t="shared" si="41"/>
        <v>0</v>
      </c>
      <c r="W182" s="35"/>
      <c r="X182" s="70"/>
      <c r="Y182" s="52"/>
      <c r="Z182" s="52"/>
      <c r="AA182" s="52"/>
      <c r="AB182" s="52"/>
      <c r="AC182" s="52"/>
      <c r="AD182" s="52"/>
      <c r="AE182" s="52"/>
      <c r="AF182" s="52"/>
      <c r="AG182" s="52" t="s">
        <v>2953</v>
      </c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outlineLevel="1" x14ac:dyDescent="0.2">
      <c r="A183" s="67">
        <v>169</v>
      </c>
      <c r="B183" s="68" t="s">
        <v>3245</v>
      </c>
      <c r="C183" s="69" t="s">
        <v>3246</v>
      </c>
      <c r="D183" s="63" t="s">
        <v>640</v>
      </c>
      <c r="E183" s="64">
        <v>4</v>
      </c>
      <c r="F183" s="65"/>
      <c r="G183" s="66">
        <f t="shared" si="35"/>
        <v>0</v>
      </c>
      <c r="H183" s="65"/>
      <c r="I183" s="66">
        <f t="shared" si="36"/>
        <v>0</v>
      </c>
      <c r="J183" s="65"/>
      <c r="K183" s="66">
        <f t="shared" si="37"/>
        <v>0</v>
      </c>
      <c r="L183" s="66">
        <v>21</v>
      </c>
      <c r="M183" s="66">
        <f t="shared" si="38"/>
        <v>0</v>
      </c>
      <c r="N183" s="66">
        <v>0</v>
      </c>
      <c r="O183" s="66">
        <f t="shared" si="39"/>
        <v>0</v>
      </c>
      <c r="P183" s="66">
        <v>0</v>
      </c>
      <c r="Q183" s="66">
        <f t="shared" si="40"/>
        <v>0</v>
      </c>
      <c r="R183" s="66"/>
      <c r="S183" s="66" t="s">
        <v>587</v>
      </c>
      <c r="T183" s="70" t="s">
        <v>330</v>
      </c>
      <c r="U183" s="35">
        <v>0</v>
      </c>
      <c r="V183" s="35">
        <f t="shared" si="41"/>
        <v>0</v>
      </c>
      <c r="W183" s="35"/>
      <c r="X183" s="70"/>
      <c r="Y183" s="52"/>
      <c r="Z183" s="52"/>
      <c r="AA183" s="52"/>
      <c r="AB183" s="52"/>
      <c r="AC183" s="52"/>
      <c r="AD183" s="52"/>
      <c r="AE183" s="52"/>
      <c r="AF183" s="52"/>
      <c r="AG183" s="52" t="s">
        <v>2953</v>
      </c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67">
        <v>170</v>
      </c>
      <c r="B184" s="68" t="s">
        <v>3247</v>
      </c>
      <c r="C184" s="69" t="s">
        <v>3248</v>
      </c>
      <c r="D184" s="63" t="s">
        <v>640</v>
      </c>
      <c r="E184" s="64">
        <v>2</v>
      </c>
      <c r="F184" s="65"/>
      <c r="G184" s="66">
        <f t="shared" si="35"/>
        <v>0</v>
      </c>
      <c r="H184" s="65"/>
      <c r="I184" s="66">
        <f t="shared" si="36"/>
        <v>0</v>
      </c>
      <c r="J184" s="65"/>
      <c r="K184" s="66">
        <f t="shared" si="37"/>
        <v>0</v>
      </c>
      <c r="L184" s="66">
        <v>21</v>
      </c>
      <c r="M184" s="66">
        <f t="shared" si="38"/>
        <v>0</v>
      </c>
      <c r="N184" s="66">
        <v>0</v>
      </c>
      <c r="O184" s="66">
        <f t="shared" si="39"/>
        <v>0</v>
      </c>
      <c r="P184" s="66">
        <v>0</v>
      </c>
      <c r="Q184" s="66">
        <f t="shared" si="40"/>
        <v>0</v>
      </c>
      <c r="R184" s="66"/>
      <c r="S184" s="66" t="s">
        <v>587</v>
      </c>
      <c r="T184" s="70" t="s">
        <v>330</v>
      </c>
      <c r="U184" s="35">
        <v>0</v>
      </c>
      <c r="V184" s="35">
        <f t="shared" si="41"/>
        <v>0</v>
      </c>
      <c r="W184" s="35"/>
      <c r="X184" s="70"/>
      <c r="Y184" s="52"/>
      <c r="Z184" s="52"/>
      <c r="AA184" s="52"/>
      <c r="AB184" s="52"/>
      <c r="AC184" s="52"/>
      <c r="AD184" s="52"/>
      <c r="AE184" s="52"/>
      <c r="AF184" s="52"/>
      <c r="AG184" s="52" t="s">
        <v>2953</v>
      </c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67">
        <v>171</v>
      </c>
      <c r="B185" s="68" t="s">
        <v>3249</v>
      </c>
      <c r="C185" s="69" t="s">
        <v>3250</v>
      </c>
      <c r="D185" s="63" t="s">
        <v>640</v>
      </c>
      <c r="E185" s="64">
        <v>1</v>
      </c>
      <c r="F185" s="65"/>
      <c r="G185" s="66">
        <f t="shared" si="35"/>
        <v>0</v>
      </c>
      <c r="H185" s="65"/>
      <c r="I185" s="66">
        <f t="shared" si="36"/>
        <v>0</v>
      </c>
      <c r="J185" s="65"/>
      <c r="K185" s="66">
        <f t="shared" si="37"/>
        <v>0</v>
      </c>
      <c r="L185" s="66">
        <v>21</v>
      </c>
      <c r="M185" s="66">
        <f t="shared" si="38"/>
        <v>0</v>
      </c>
      <c r="N185" s="66">
        <v>0</v>
      </c>
      <c r="O185" s="66">
        <f t="shared" si="39"/>
        <v>0</v>
      </c>
      <c r="P185" s="66">
        <v>0</v>
      </c>
      <c r="Q185" s="66">
        <f t="shared" si="40"/>
        <v>0</v>
      </c>
      <c r="R185" s="66"/>
      <c r="S185" s="66" t="s">
        <v>587</v>
      </c>
      <c r="T185" s="70" t="s">
        <v>330</v>
      </c>
      <c r="U185" s="35">
        <v>0</v>
      </c>
      <c r="V185" s="35">
        <f t="shared" si="41"/>
        <v>0</v>
      </c>
      <c r="W185" s="35"/>
      <c r="X185" s="70"/>
      <c r="Y185" s="52"/>
      <c r="Z185" s="52"/>
      <c r="AA185" s="52"/>
      <c r="AB185" s="52"/>
      <c r="AC185" s="52"/>
      <c r="AD185" s="52"/>
      <c r="AE185" s="52"/>
      <c r="AF185" s="52"/>
      <c r="AG185" s="52" t="s">
        <v>2953</v>
      </c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67">
        <v>172</v>
      </c>
      <c r="B186" s="68" t="s">
        <v>3251</v>
      </c>
      <c r="C186" s="69" t="s">
        <v>3252</v>
      </c>
      <c r="D186" s="63" t="s">
        <v>640</v>
      </c>
      <c r="E186" s="64">
        <v>2</v>
      </c>
      <c r="F186" s="65"/>
      <c r="G186" s="66">
        <f t="shared" si="35"/>
        <v>0</v>
      </c>
      <c r="H186" s="65"/>
      <c r="I186" s="66">
        <f t="shared" si="36"/>
        <v>0</v>
      </c>
      <c r="J186" s="65"/>
      <c r="K186" s="66">
        <f t="shared" si="37"/>
        <v>0</v>
      </c>
      <c r="L186" s="66">
        <v>21</v>
      </c>
      <c r="M186" s="66">
        <f t="shared" si="38"/>
        <v>0</v>
      </c>
      <c r="N186" s="66">
        <v>0</v>
      </c>
      <c r="O186" s="66">
        <f t="shared" si="39"/>
        <v>0</v>
      </c>
      <c r="P186" s="66">
        <v>0</v>
      </c>
      <c r="Q186" s="66">
        <f t="shared" si="40"/>
        <v>0</v>
      </c>
      <c r="R186" s="66"/>
      <c r="S186" s="66" t="s">
        <v>587</v>
      </c>
      <c r="T186" s="70" t="s">
        <v>330</v>
      </c>
      <c r="U186" s="35">
        <v>0</v>
      </c>
      <c r="V186" s="35">
        <f t="shared" si="41"/>
        <v>0</v>
      </c>
      <c r="W186" s="35"/>
      <c r="X186" s="70"/>
      <c r="Y186" s="52"/>
      <c r="Z186" s="52"/>
      <c r="AA186" s="52"/>
      <c r="AB186" s="52"/>
      <c r="AC186" s="52"/>
      <c r="AD186" s="52"/>
      <c r="AE186" s="52"/>
      <c r="AF186" s="52"/>
      <c r="AG186" s="52" t="s">
        <v>2953</v>
      </c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67">
        <v>173</v>
      </c>
      <c r="B187" s="68" t="s">
        <v>3253</v>
      </c>
      <c r="C187" s="69" t="s">
        <v>3254</v>
      </c>
      <c r="D187" s="63" t="s">
        <v>640</v>
      </c>
      <c r="E187" s="64">
        <v>2</v>
      </c>
      <c r="F187" s="65"/>
      <c r="G187" s="66">
        <f t="shared" si="35"/>
        <v>0</v>
      </c>
      <c r="H187" s="65"/>
      <c r="I187" s="66">
        <f t="shared" si="36"/>
        <v>0</v>
      </c>
      <c r="J187" s="65"/>
      <c r="K187" s="66">
        <f t="shared" si="37"/>
        <v>0</v>
      </c>
      <c r="L187" s="66">
        <v>21</v>
      </c>
      <c r="M187" s="66">
        <f t="shared" si="38"/>
        <v>0</v>
      </c>
      <c r="N187" s="66">
        <v>0</v>
      </c>
      <c r="O187" s="66">
        <f t="shared" si="39"/>
        <v>0</v>
      </c>
      <c r="P187" s="66">
        <v>0</v>
      </c>
      <c r="Q187" s="66">
        <f t="shared" si="40"/>
        <v>0</v>
      </c>
      <c r="R187" s="66"/>
      <c r="S187" s="66" t="s">
        <v>587</v>
      </c>
      <c r="T187" s="70" t="s">
        <v>330</v>
      </c>
      <c r="U187" s="35">
        <v>0</v>
      </c>
      <c r="V187" s="35">
        <f t="shared" si="41"/>
        <v>0</v>
      </c>
      <c r="W187" s="35"/>
      <c r="X187" s="70"/>
      <c r="Y187" s="52"/>
      <c r="Z187" s="52"/>
      <c r="AA187" s="52"/>
      <c r="AB187" s="52"/>
      <c r="AC187" s="52"/>
      <c r="AD187" s="52"/>
      <c r="AE187" s="52"/>
      <c r="AF187" s="52"/>
      <c r="AG187" s="52" t="s">
        <v>2953</v>
      </c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outlineLevel="1" x14ac:dyDescent="0.2">
      <c r="A188" s="67">
        <v>174</v>
      </c>
      <c r="B188" s="68" t="s">
        <v>3255</v>
      </c>
      <c r="C188" s="69" t="s">
        <v>3256</v>
      </c>
      <c r="D188" s="63" t="s">
        <v>640</v>
      </c>
      <c r="E188" s="64">
        <v>1</v>
      </c>
      <c r="F188" s="65"/>
      <c r="G188" s="66">
        <f t="shared" si="35"/>
        <v>0</v>
      </c>
      <c r="H188" s="65"/>
      <c r="I188" s="66">
        <f t="shared" si="36"/>
        <v>0</v>
      </c>
      <c r="J188" s="65"/>
      <c r="K188" s="66">
        <f t="shared" si="37"/>
        <v>0</v>
      </c>
      <c r="L188" s="66">
        <v>21</v>
      </c>
      <c r="M188" s="66">
        <f t="shared" si="38"/>
        <v>0</v>
      </c>
      <c r="N188" s="66">
        <v>0</v>
      </c>
      <c r="O188" s="66">
        <f t="shared" si="39"/>
        <v>0</v>
      </c>
      <c r="P188" s="66">
        <v>0</v>
      </c>
      <c r="Q188" s="66">
        <f t="shared" si="40"/>
        <v>0</v>
      </c>
      <c r="R188" s="66"/>
      <c r="S188" s="66" t="s">
        <v>587</v>
      </c>
      <c r="T188" s="70" t="s">
        <v>330</v>
      </c>
      <c r="U188" s="35">
        <v>0</v>
      </c>
      <c r="V188" s="35">
        <f t="shared" si="41"/>
        <v>0</v>
      </c>
      <c r="W188" s="35"/>
      <c r="X188" s="70"/>
      <c r="Y188" s="52"/>
      <c r="Z188" s="52"/>
      <c r="AA188" s="52"/>
      <c r="AB188" s="52"/>
      <c r="AC188" s="52"/>
      <c r="AD188" s="52"/>
      <c r="AE188" s="52"/>
      <c r="AF188" s="52"/>
      <c r="AG188" s="52" t="s">
        <v>2953</v>
      </c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</row>
    <row r="189" spans="1:60" outlineLevel="1" x14ac:dyDescent="0.2">
      <c r="A189" s="67">
        <v>175</v>
      </c>
      <c r="B189" s="68" t="s">
        <v>3257</v>
      </c>
      <c r="C189" s="69" t="s">
        <v>3088</v>
      </c>
      <c r="D189" s="63" t="s">
        <v>640</v>
      </c>
      <c r="E189" s="64">
        <v>3</v>
      </c>
      <c r="F189" s="65"/>
      <c r="G189" s="66">
        <f t="shared" si="35"/>
        <v>0</v>
      </c>
      <c r="H189" s="65"/>
      <c r="I189" s="66">
        <f t="shared" si="36"/>
        <v>0</v>
      </c>
      <c r="J189" s="65"/>
      <c r="K189" s="66">
        <f t="shared" si="37"/>
        <v>0</v>
      </c>
      <c r="L189" s="66">
        <v>21</v>
      </c>
      <c r="M189" s="66">
        <f t="shared" si="38"/>
        <v>0</v>
      </c>
      <c r="N189" s="66">
        <v>0</v>
      </c>
      <c r="O189" s="66">
        <f t="shared" si="39"/>
        <v>0</v>
      </c>
      <c r="P189" s="66">
        <v>0</v>
      </c>
      <c r="Q189" s="66">
        <f t="shared" si="40"/>
        <v>0</v>
      </c>
      <c r="R189" s="66"/>
      <c r="S189" s="66" t="s">
        <v>587</v>
      </c>
      <c r="T189" s="70" t="s">
        <v>330</v>
      </c>
      <c r="U189" s="35">
        <v>0</v>
      </c>
      <c r="V189" s="35">
        <f t="shared" si="41"/>
        <v>0</v>
      </c>
      <c r="W189" s="35"/>
      <c r="X189" s="70"/>
      <c r="Y189" s="52"/>
      <c r="Z189" s="52"/>
      <c r="AA189" s="52"/>
      <c r="AB189" s="52"/>
      <c r="AC189" s="52"/>
      <c r="AD189" s="52"/>
      <c r="AE189" s="52"/>
      <c r="AF189" s="52"/>
      <c r="AG189" s="52" t="s">
        <v>2953</v>
      </c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67">
        <v>176</v>
      </c>
      <c r="B190" s="68" t="s">
        <v>3258</v>
      </c>
      <c r="C190" s="69" t="s">
        <v>3259</v>
      </c>
      <c r="D190" s="63" t="s">
        <v>640</v>
      </c>
      <c r="E190" s="64">
        <v>14</v>
      </c>
      <c r="F190" s="65"/>
      <c r="G190" s="66">
        <f t="shared" si="35"/>
        <v>0</v>
      </c>
      <c r="H190" s="65"/>
      <c r="I190" s="66">
        <f t="shared" si="36"/>
        <v>0</v>
      </c>
      <c r="J190" s="65"/>
      <c r="K190" s="66">
        <f t="shared" si="37"/>
        <v>0</v>
      </c>
      <c r="L190" s="66">
        <v>21</v>
      </c>
      <c r="M190" s="66">
        <f t="shared" si="38"/>
        <v>0</v>
      </c>
      <c r="N190" s="66">
        <v>0</v>
      </c>
      <c r="O190" s="66">
        <f t="shared" si="39"/>
        <v>0</v>
      </c>
      <c r="P190" s="66">
        <v>0</v>
      </c>
      <c r="Q190" s="66">
        <f t="shared" si="40"/>
        <v>0</v>
      </c>
      <c r="R190" s="66"/>
      <c r="S190" s="66" t="s">
        <v>587</v>
      </c>
      <c r="T190" s="70" t="s">
        <v>330</v>
      </c>
      <c r="U190" s="35">
        <v>0</v>
      </c>
      <c r="V190" s="35">
        <f t="shared" si="41"/>
        <v>0</v>
      </c>
      <c r="W190" s="35"/>
      <c r="X190" s="70"/>
      <c r="Y190" s="52"/>
      <c r="Z190" s="52"/>
      <c r="AA190" s="52"/>
      <c r="AB190" s="52"/>
      <c r="AC190" s="52"/>
      <c r="AD190" s="52"/>
      <c r="AE190" s="52"/>
      <c r="AF190" s="52"/>
      <c r="AG190" s="52" t="s">
        <v>2953</v>
      </c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outlineLevel="1" x14ac:dyDescent="0.2">
      <c r="A191" s="67">
        <v>177</v>
      </c>
      <c r="B191" s="68" t="s">
        <v>3260</v>
      </c>
      <c r="C191" s="69" t="s">
        <v>3261</v>
      </c>
      <c r="D191" s="63" t="s">
        <v>640</v>
      </c>
      <c r="E191" s="64">
        <v>1</v>
      </c>
      <c r="F191" s="65"/>
      <c r="G191" s="66">
        <f t="shared" si="35"/>
        <v>0</v>
      </c>
      <c r="H191" s="65"/>
      <c r="I191" s="66">
        <f t="shared" si="36"/>
        <v>0</v>
      </c>
      <c r="J191" s="65"/>
      <c r="K191" s="66">
        <f t="shared" si="37"/>
        <v>0</v>
      </c>
      <c r="L191" s="66">
        <v>21</v>
      </c>
      <c r="M191" s="66">
        <f t="shared" si="38"/>
        <v>0</v>
      </c>
      <c r="N191" s="66">
        <v>0</v>
      </c>
      <c r="O191" s="66">
        <f t="shared" si="39"/>
        <v>0</v>
      </c>
      <c r="P191" s="66">
        <v>0</v>
      </c>
      <c r="Q191" s="66">
        <f t="shared" si="40"/>
        <v>0</v>
      </c>
      <c r="R191" s="66"/>
      <c r="S191" s="66" t="s">
        <v>587</v>
      </c>
      <c r="T191" s="70" t="s">
        <v>330</v>
      </c>
      <c r="U191" s="35">
        <v>0</v>
      </c>
      <c r="V191" s="35">
        <f t="shared" si="41"/>
        <v>0</v>
      </c>
      <c r="W191" s="35"/>
      <c r="X191" s="70"/>
      <c r="Y191" s="52"/>
      <c r="Z191" s="52"/>
      <c r="AA191" s="52"/>
      <c r="AB191" s="52"/>
      <c r="AC191" s="52"/>
      <c r="AD191" s="52"/>
      <c r="AE191" s="52"/>
      <c r="AF191" s="52"/>
      <c r="AG191" s="52" t="s">
        <v>2953</v>
      </c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</row>
    <row r="192" spans="1:60" outlineLevel="1" x14ac:dyDescent="0.2">
      <c r="A192" s="67">
        <v>178</v>
      </c>
      <c r="B192" s="68" t="s">
        <v>3262</v>
      </c>
      <c r="C192" s="69" t="s">
        <v>3096</v>
      </c>
      <c r="D192" s="63" t="s">
        <v>640</v>
      </c>
      <c r="E192" s="64">
        <v>24</v>
      </c>
      <c r="F192" s="65"/>
      <c r="G192" s="66">
        <f t="shared" si="35"/>
        <v>0</v>
      </c>
      <c r="H192" s="65"/>
      <c r="I192" s="66">
        <f t="shared" si="36"/>
        <v>0</v>
      </c>
      <c r="J192" s="65"/>
      <c r="K192" s="66">
        <f t="shared" si="37"/>
        <v>0</v>
      </c>
      <c r="L192" s="66">
        <v>21</v>
      </c>
      <c r="M192" s="66">
        <f t="shared" si="38"/>
        <v>0</v>
      </c>
      <c r="N192" s="66">
        <v>0</v>
      </c>
      <c r="O192" s="66">
        <f t="shared" si="39"/>
        <v>0</v>
      </c>
      <c r="P192" s="66">
        <v>0</v>
      </c>
      <c r="Q192" s="66">
        <f t="shared" si="40"/>
        <v>0</v>
      </c>
      <c r="R192" s="66"/>
      <c r="S192" s="66" t="s">
        <v>587</v>
      </c>
      <c r="T192" s="70" t="s">
        <v>330</v>
      </c>
      <c r="U192" s="35">
        <v>0</v>
      </c>
      <c r="V192" s="35">
        <f t="shared" si="41"/>
        <v>0</v>
      </c>
      <c r="W192" s="35"/>
      <c r="X192" s="70"/>
      <c r="Y192" s="52"/>
      <c r="Z192" s="52"/>
      <c r="AA192" s="52"/>
      <c r="AB192" s="52"/>
      <c r="AC192" s="52"/>
      <c r="AD192" s="52"/>
      <c r="AE192" s="52"/>
      <c r="AF192" s="52"/>
      <c r="AG192" s="52" t="s">
        <v>2953</v>
      </c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</row>
    <row r="193" spans="1:60" outlineLevel="1" x14ac:dyDescent="0.2">
      <c r="A193" s="67">
        <v>179</v>
      </c>
      <c r="B193" s="68" t="s">
        <v>3263</v>
      </c>
      <c r="C193" s="69" t="s">
        <v>3077</v>
      </c>
      <c r="D193" s="63" t="s">
        <v>640</v>
      </c>
      <c r="E193" s="64">
        <v>3</v>
      </c>
      <c r="F193" s="65"/>
      <c r="G193" s="66">
        <f t="shared" si="35"/>
        <v>0</v>
      </c>
      <c r="H193" s="65"/>
      <c r="I193" s="66">
        <f t="shared" si="36"/>
        <v>0</v>
      </c>
      <c r="J193" s="65"/>
      <c r="K193" s="66">
        <f t="shared" si="37"/>
        <v>0</v>
      </c>
      <c r="L193" s="66">
        <v>21</v>
      </c>
      <c r="M193" s="66">
        <f t="shared" si="38"/>
        <v>0</v>
      </c>
      <c r="N193" s="66">
        <v>0</v>
      </c>
      <c r="O193" s="66">
        <f t="shared" si="39"/>
        <v>0</v>
      </c>
      <c r="P193" s="66">
        <v>0</v>
      </c>
      <c r="Q193" s="66">
        <f t="shared" si="40"/>
        <v>0</v>
      </c>
      <c r="R193" s="66"/>
      <c r="S193" s="66" t="s">
        <v>587</v>
      </c>
      <c r="T193" s="70" t="s">
        <v>330</v>
      </c>
      <c r="U193" s="35">
        <v>0</v>
      </c>
      <c r="V193" s="35">
        <f t="shared" si="41"/>
        <v>0</v>
      </c>
      <c r="W193" s="35"/>
      <c r="X193" s="70"/>
      <c r="Y193" s="52"/>
      <c r="Z193" s="52"/>
      <c r="AA193" s="52"/>
      <c r="AB193" s="52"/>
      <c r="AC193" s="52"/>
      <c r="AD193" s="52"/>
      <c r="AE193" s="52"/>
      <c r="AF193" s="52"/>
      <c r="AG193" s="52" t="s">
        <v>2953</v>
      </c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</row>
    <row r="194" spans="1:60" outlineLevel="1" x14ac:dyDescent="0.2">
      <c r="A194" s="67">
        <v>180</v>
      </c>
      <c r="B194" s="68" t="s">
        <v>3264</v>
      </c>
      <c r="C194" s="69" t="s">
        <v>3265</v>
      </c>
      <c r="D194" s="63" t="s">
        <v>640</v>
      </c>
      <c r="E194" s="64">
        <v>2</v>
      </c>
      <c r="F194" s="65"/>
      <c r="G194" s="66">
        <f t="shared" si="35"/>
        <v>0</v>
      </c>
      <c r="H194" s="65"/>
      <c r="I194" s="66">
        <f t="shared" si="36"/>
        <v>0</v>
      </c>
      <c r="J194" s="65"/>
      <c r="K194" s="66">
        <f t="shared" si="37"/>
        <v>0</v>
      </c>
      <c r="L194" s="66">
        <v>21</v>
      </c>
      <c r="M194" s="66">
        <f t="shared" si="38"/>
        <v>0</v>
      </c>
      <c r="N194" s="66">
        <v>0</v>
      </c>
      <c r="O194" s="66">
        <f t="shared" si="39"/>
        <v>0</v>
      </c>
      <c r="P194" s="66">
        <v>0</v>
      </c>
      <c r="Q194" s="66">
        <f t="shared" si="40"/>
        <v>0</v>
      </c>
      <c r="R194" s="66"/>
      <c r="S194" s="66" t="s">
        <v>587</v>
      </c>
      <c r="T194" s="70" t="s">
        <v>330</v>
      </c>
      <c r="U194" s="35">
        <v>0</v>
      </c>
      <c r="V194" s="35">
        <f t="shared" si="41"/>
        <v>0</v>
      </c>
      <c r="W194" s="35"/>
      <c r="X194" s="70"/>
      <c r="Y194" s="52"/>
      <c r="Z194" s="52"/>
      <c r="AA194" s="52"/>
      <c r="AB194" s="52"/>
      <c r="AC194" s="52"/>
      <c r="AD194" s="52"/>
      <c r="AE194" s="52"/>
      <c r="AF194" s="52"/>
      <c r="AG194" s="52" t="s">
        <v>2953</v>
      </c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</row>
    <row r="195" spans="1:60" outlineLevel="1" x14ac:dyDescent="0.2">
      <c r="A195" s="67">
        <v>181</v>
      </c>
      <c r="B195" s="68" t="s">
        <v>3266</v>
      </c>
      <c r="C195" s="69" t="s">
        <v>3267</v>
      </c>
      <c r="D195" s="63" t="s">
        <v>640</v>
      </c>
      <c r="E195" s="64">
        <v>5</v>
      </c>
      <c r="F195" s="65"/>
      <c r="G195" s="66">
        <f t="shared" si="35"/>
        <v>0</v>
      </c>
      <c r="H195" s="65"/>
      <c r="I195" s="66">
        <f t="shared" si="36"/>
        <v>0</v>
      </c>
      <c r="J195" s="65"/>
      <c r="K195" s="66">
        <f t="shared" si="37"/>
        <v>0</v>
      </c>
      <c r="L195" s="66">
        <v>21</v>
      </c>
      <c r="M195" s="66">
        <f t="shared" si="38"/>
        <v>0</v>
      </c>
      <c r="N195" s="66">
        <v>0</v>
      </c>
      <c r="O195" s="66">
        <f t="shared" si="39"/>
        <v>0</v>
      </c>
      <c r="P195" s="66">
        <v>0</v>
      </c>
      <c r="Q195" s="66">
        <f t="shared" si="40"/>
        <v>0</v>
      </c>
      <c r="R195" s="66"/>
      <c r="S195" s="66" t="s">
        <v>587</v>
      </c>
      <c r="T195" s="70" t="s">
        <v>330</v>
      </c>
      <c r="U195" s="35">
        <v>0</v>
      </c>
      <c r="V195" s="35">
        <f t="shared" si="41"/>
        <v>0</v>
      </c>
      <c r="W195" s="35"/>
      <c r="X195" s="70"/>
      <c r="Y195" s="52"/>
      <c r="Z195" s="52"/>
      <c r="AA195" s="52"/>
      <c r="AB195" s="52"/>
      <c r="AC195" s="52"/>
      <c r="AD195" s="52"/>
      <c r="AE195" s="52"/>
      <c r="AF195" s="52"/>
      <c r="AG195" s="52" t="s">
        <v>2953</v>
      </c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</row>
    <row r="196" spans="1:60" outlineLevel="1" x14ac:dyDescent="0.2">
      <c r="A196" s="67">
        <v>182</v>
      </c>
      <c r="B196" s="68" t="s">
        <v>3268</v>
      </c>
      <c r="C196" s="69" t="s">
        <v>3269</v>
      </c>
      <c r="D196" s="63" t="s">
        <v>640</v>
      </c>
      <c r="E196" s="64">
        <v>3</v>
      </c>
      <c r="F196" s="65"/>
      <c r="G196" s="66">
        <f t="shared" si="35"/>
        <v>0</v>
      </c>
      <c r="H196" s="65"/>
      <c r="I196" s="66">
        <f t="shared" si="36"/>
        <v>0</v>
      </c>
      <c r="J196" s="65"/>
      <c r="K196" s="66">
        <f t="shared" si="37"/>
        <v>0</v>
      </c>
      <c r="L196" s="66">
        <v>21</v>
      </c>
      <c r="M196" s="66">
        <f t="shared" si="38"/>
        <v>0</v>
      </c>
      <c r="N196" s="66">
        <v>0</v>
      </c>
      <c r="O196" s="66">
        <f t="shared" si="39"/>
        <v>0</v>
      </c>
      <c r="P196" s="66">
        <v>0</v>
      </c>
      <c r="Q196" s="66">
        <f t="shared" si="40"/>
        <v>0</v>
      </c>
      <c r="R196" s="66"/>
      <c r="S196" s="66" t="s">
        <v>587</v>
      </c>
      <c r="T196" s="70" t="s">
        <v>330</v>
      </c>
      <c r="U196" s="35">
        <v>0</v>
      </c>
      <c r="V196" s="35">
        <f t="shared" si="41"/>
        <v>0</v>
      </c>
      <c r="W196" s="35"/>
      <c r="X196" s="70"/>
      <c r="Y196" s="52"/>
      <c r="Z196" s="52"/>
      <c r="AA196" s="52"/>
      <c r="AB196" s="52"/>
      <c r="AC196" s="52"/>
      <c r="AD196" s="52"/>
      <c r="AE196" s="52"/>
      <c r="AF196" s="52"/>
      <c r="AG196" s="52" t="s">
        <v>2953</v>
      </c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</row>
    <row r="197" spans="1:60" outlineLevel="1" x14ac:dyDescent="0.2">
      <c r="A197" s="67">
        <v>183</v>
      </c>
      <c r="B197" s="68" t="s">
        <v>3270</v>
      </c>
      <c r="C197" s="69" t="s">
        <v>3271</v>
      </c>
      <c r="D197" s="63" t="s">
        <v>640</v>
      </c>
      <c r="E197" s="64">
        <v>15</v>
      </c>
      <c r="F197" s="65"/>
      <c r="G197" s="66">
        <f t="shared" ref="G197:G222" si="42">ROUND(E197*F197,2)</f>
        <v>0</v>
      </c>
      <c r="H197" s="65"/>
      <c r="I197" s="66">
        <f t="shared" ref="I197:I222" si="43">ROUND(E197*H197,2)</f>
        <v>0</v>
      </c>
      <c r="J197" s="65"/>
      <c r="K197" s="66">
        <f t="shared" ref="K197:K222" si="44">ROUND(E197*J197,2)</f>
        <v>0</v>
      </c>
      <c r="L197" s="66">
        <v>21</v>
      </c>
      <c r="M197" s="66">
        <f t="shared" ref="M197:M222" si="45">G197*(1+L197/100)</f>
        <v>0</v>
      </c>
      <c r="N197" s="66">
        <v>0</v>
      </c>
      <c r="O197" s="66">
        <f t="shared" ref="O197:O222" si="46">ROUND(E197*N197,2)</f>
        <v>0</v>
      </c>
      <c r="P197" s="66">
        <v>0</v>
      </c>
      <c r="Q197" s="66">
        <f t="shared" ref="Q197:Q222" si="47">ROUND(E197*P197,2)</f>
        <v>0</v>
      </c>
      <c r="R197" s="66"/>
      <c r="S197" s="66" t="s">
        <v>587</v>
      </c>
      <c r="T197" s="70" t="s">
        <v>330</v>
      </c>
      <c r="U197" s="35">
        <v>0</v>
      </c>
      <c r="V197" s="35">
        <f t="shared" ref="V197:V222" si="48">ROUND(E197*U197,2)</f>
        <v>0</v>
      </c>
      <c r="W197" s="35"/>
      <c r="X197" s="70"/>
      <c r="Y197" s="52"/>
      <c r="Z197" s="52"/>
      <c r="AA197" s="52"/>
      <c r="AB197" s="52"/>
      <c r="AC197" s="52"/>
      <c r="AD197" s="52"/>
      <c r="AE197" s="52"/>
      <c r="AF197" s="52"/>
      <c r="AG197" s="52" t="s">
        <v>2953</v>
      </c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</row>
    <row r="198" spans="1:60" outlineLevel="1" x14ac:dyDescent="0.2">
      <c r="A198" s="67">
        <v>184</v>
      </c>
      <c r="B198" s="68" t="s">
        <v>3272</v>
      </c>
      <c r="C198" s="69" t="s">
        <v>3273</v>
      </c>
      <c r="D198" s="63" t="s">
        <v>640</v>
      </c>
      <c r="E198" s="64">
        <v>3</v>
      </c>
      <c r="F198" s="65"/>
      <c r="G198" s="66">
        <f t="shared" si="42"/>
        <v>0</v>
      </c>
      <c r="H198" s="65"/>
      <c r="I198" s="66">
        <f t="shared" si="43"/>
        <v>0</v>
      </c>
      <c r="J198" s="65"/>
      <c r="K198" s="66">
        <f t="shared" si="44"/>
        <v>0</v>
      </c>
      <c r="L198" s="66">
        <v>21</v>
      </c>
      <c r="M198" s="66">
        <f t="shared" si="45"/>
        <v>0</v>
      </c>
      <c r="N198" s="66">
        <v>0</v>
      </c>
      <c r="O198" s="66">
        <f t="shared" si="46"/>
        <v>0</v>
      </c>
      <c r="P198" s="66">
        <v>0</v>
      </c>
      <c r="Q198" s="66">
        <f t="shared" si="47"/>
        <v>0</v>
      </c>
      <c r="R198" s="66"/>
      <c r="S198" s="66" t="s">
        <v>587</v>
      </c>
      <c r="T198" s="70" t="s">
        <v>330</v>
      </c>
      <c r="U198" s="35">
        <v>0</v>
      </c>
      <c r="V198" s="35">
        <f t="shared" si="48"/>
        <v>0</v>
      </c>
      <c r="W198" s="35"/>
      <c r="X198" s="70"/>
      <c r="Y198" s="52"/>
      <c r="Z198" s="52"/>
      <c r="AA198" s="52"/>
      <c r="AB198" s="52"/>
      <c r="AC198" s="52"/>
      <c r="AD198" s="52"/>
      <c r="AE198" s="52"/>
      <c r="AF198" s="52"/>
      <c r="AG198" s="52" t="s">
        <v>2953</v>
      </c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</row>
    <row r="199" spans="1:60" outlineLevel="1" x14ac:dyDescent="0.2">
      <c r="A199" s="67">
        <v>185</v>
      </c>
      <c r="B199" s="68" t="s">
        <v>3274</v>
      </c>
      <c r="C199" s="69" t="s">
        <v>3275</v>
      </c>
      <c r="D199" s="63" t="s">
        <v>640</v>
      </c>
      <c r="E199" s="64">
        <v>1</v>
      </c>
      <c r="F199" s="65"/>
      <c r="G199" s="66">
        <f t="shared" si="42"/>
        <v>0</v>
      </c>
      <c r="H199" s="65"/>
      <c r="I199" s="66">
        <f t="shared" si="43"/>
        <v>0</v>
      </c>
      <c r="J199" s="65"/>
      <c r="K199" s="66">
        <f t="shared" si="44"/>
        <v>0</v>
      </c>
      <c r="L199" s="66">
        <v>21</v>
      </c>
      <c r="M199" s="66">
        <f t="shared" si="45"/>
        <v>0</v>
      </c>
      <c r="N199" s="66">
        <v>0</v>
      </c>
      <c r="O199" s="66">
        <f t="shared" si="46"/>
        <v>0</v>
      </c>
      <c r="P199" s="66">
        <v>0</v>
      </c>
      <c r="Q199" s="66">
        <f t="shared" si="47"/>
        <v>0</v>
      </c>
      <c r="R199" s="66"/>
      <c r="S199" s="66" t="s">
        <v>587</v>
      </c>
      <c r="T199" s="70" t="s">
        <v>330</v>
      </c>
      <c r="U199" s="35">
        <v>0</v>
      </c>
      <c r="V199" s="35">
        <f t="shared" si="48"/>
        <v>0</v>
      </c>
      <c r="W199" s="35"/>
      <c r="X199" s="70"/>
      <c r="Y199" s="52"/>
      <c r="Z199" s="52"/>
      <c r="AA199" s="52"/>
      <c r="AB199" s="52"/>
      <c r="AC199" s="52"/>
      <c r="AD199" s="52"/>
      <c r="AE199" s="52"/>
      <c r="AF199" s="52"/>
      <c r="AG199" s="52" t="s">
        <v>2953</v>
      </c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</row>
    <row r="200" spans="1:60" outlineLevel="1" x14ac:dyDescent="0.2">
      <c r="A200" s="67">
        <v>186</v>
      </c>
      <c r="B200" s="68" t="s">
        <v>3276</v>
      </c>
      <c r="C200" s="69" t="s">
        <v>3277</v>
      </c>
      <c r="D200" s="63" t="s">
        <v>640</v>
      </c>
      <c r="E200" s="64">
        <v>1</v>
      </c>
      <c r="F200" s="65"/>
      <c r="G200" s="66">
        <f t="shared" si="42"/>
        <v>0</v>
      </c>
      <c r="H200" s="65"/>
      <c r="I200" s="66">
        <f t="shared" si="43"/>
        <v>0</v>
      </c>
      <c r="J200" s="65"/>
      <c r="K200" s="66">
        <f t="shared" si="44"/>
        <v>0</v>
      </c>
      <c r="L200" s="66">
        <v>21</v>
      </c>
      <c r="M200" s="66">
        <f t="shared" si="45"/>
        <v>0</v>
      </c>
      <c r="N200" s="66">
        <v>0</v>
      </c>
      <c r="O200" s="66">
        <f t="shared" si="46"/>
        <v>0</v>
      </c>
      <c r="P200" s="66">
        <v>0</v>
      </c>
      <c r="Q200" s="66">
        <f t="shared" si="47"/>
        <v>0</v>
      </c>
      <c r="R200" s="66"/>
      <c r="S200" s="66" t="s">
        <v>587</v>
      </c>
      <c r="T200" s="70" t="s">
        <v>330</v>
      </c>
      <c r="U200" s="35">
        <v>0</v>
      </c>
      <c r="V200" s="35">
        <f t="shared" si="48"/>
        <v>0</v>
      </c>
      <c r="W200" s="35"/>
      <c r="X200" s="70"/>
      <c r="Y200" s="52"/>
      <c r="Z200" s="52"/>
      <c r="AA200" s="52"/>
      <c r="AB200" s="52"/>
      <c r="AC200" s="52"/>
      <c r="AD200" s="52"/>
      <c r="AE200" s="52"/>
      <c r="AF200" s="52"/>
      <c r="AG200" s="52" t="s">
        <v>2953</v>
      </c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</row>
    <row r="201" spans="1:60" outlineLevel="1" x14ac:dyDescent="0.2">
      <c r="A201" s="67">
        <v>187</v>
      </c>
      <c r="B201" s="68" t="s">
        <v>3278</v>
      </c>
      <c r="C201" s="69" t="s">
        <v>3279</v>
      </c>
      <c r="D201" s="63" t="s">
        <v>640</v>
      </c>
      <c r="E201" s="64">
        <v>3</v>
      </c>
      <c r="F201" s="65"/>
      <c r="G201" s="66">
        <f t="shared" si="42"/>
        <v>0</v>
      </c>
      <c r="H201" s="65"/>
      <c r="I201" s="66">
        <f t="shared" si="43"/>
        <v>0</v>
      </c>
      <c r="J201" s="65"/>
      <c r="K201" s="66">
        <f t="shared" si="44"/>
        <v>0</v>
      </c>
      <c r="L201" s="66">
        <v>21</v>
      </c>
      <c r="M201" s="66">
        <f t="shared" si="45"/>
        <v>0</v>
      </c>
      <c r="N201" s="66">
        <v>0</v>
      </c>
      <c r="O201" s="66">
        <f t="shared" si="46"/>
        <v>0</v>
      </c>
      <c r="P201" s="66">
        <v>0</v>
      </c>
      <c r="Q201" s="66">
        <f t="shared" si="47"/>
        <v>0</v>
      </c>
      <c r="R201" s="66"/>
      <c r="S201" s="66" t="s">
        <v>587</v>
      </c>
      <c r="T201" s="70" t="s">
        <v>330</v>
      </c>
      <c r="U201" s="35">
        <v>0</v>
      </c>
      <c r="V201" s="35">
        <f t="shared" si="48"/>
        <v>0</v>
      </c>
      <c r="W201" s="35"/>
      <c r="X201" s="70"/>
      <c r="Y201" s="52"/>
      <c r="Z201" s="52"/>
      <c r="AA201" s="52"/>
      <c r="AB201" s="52"/>
      <c r="AC201" s="52"/>
      <c r="AD201" s="52"/>
      <c r="AE201" s="52"/>
      <c r="AF201" s="52"/>
      <c r="AG201" s="52" t="s">
        <v>2953</v>
      </c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</row>
    <row r="202" spans="1:60" outlineLevel="1" x14ac:dyDescent="0.2">
      <c r="A202" s="67">
        <v>188</v>
      </c>
      <c r="B202" s="68" t="s">
        <v>3280</v>
      </c>
      <c r="C202" s="69" t="s">
        <v>3281</v>
      </c>
      <c r="D202" s="63" t="s">
        <v>640</v>
      </c>
      <c r="E202" s="64">
        <v>60</v>
      </c>
      <c r="F202" s="65"/>
      <c r="G202" s="66">
        <f t="shared" si="42"/>
        <v>0</v>
      </c>
      <c r="H202" s="65"/>
      <c r="I202" s="66">
        <f t="shared" si="43"/>
        <v>0</v>
      </c>
      <c r="J202" s="65"/>
      <c r="K202" s="66">
        <f t="shared" si="44"/>
        <v>0</v>
      </c>
      <c r="L202" s="66">
        <v>21</v>
      </c>
      <c r="M202" s="66">
        <f t="shared" si="45"/>
        <v>0</v>
      </c>
      <c r="N202" s="66">
        <v>0</v>
      </c>
      <c r="O202" s="66">
        <f t="shared" si="46"/>
        <v>0</v>
      </c>
      <c r="P202" s="66">
        <v>0</v>
      </c>
      <c r="Q202" s="66">
        <f t="shared" si="47"/>
        <v>0</v>
      </c>
      <c r="R202" s="66"/>
      <c r="S202" s="66" t="s">
        <v>587</v>
      </c>
      <c r="T202" s="70" t="s">
        <v>330</v>
      </c>
      <c r="U202" s="35">
        <v>0</v>
      </c>
      <c r="V202" s="35">
        <f t="shared" si="48"/>
        <v>0</v>
      </c>
      <c r="W202" s="35"/>
      <c r="X202" s="70"/>
      <c r="Y202" s="52"/>
      <c r="Z202" s="52"/>
      <c r="AA202" s="52"/>
      <c r="AB202" s="52"/>
      <c r="AC202" s="52"/>
      <c r="AD202" s="52"/>
      <c r="AE202" s="52"/>
      <c r="AF202" s="52"/>
      <c r="AG202" s="52" t="s">
        <v>2953</v>
      </c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</row>
    <row r="203" spans="1:60" outlineLevel="1" x14ac:dyDescent="0.2">
      <c r="A203" s="67">
        <v>189</v>
      </c>
      <c r="B203" s="68" t="s">
        <v>3282</v>
      </c>
      <c r="C203" s="69" t="s">
        <v>3283</v>
      </c>
      <c r="D203" s="63" t="s">
        <v>640</v>
      </c>
      <c r="E203" s="64">
        <v>35</v>
      </c>
      <c r="F203" s="65"/>
      <c r="G203" s="66">
        <f t="shared" si="42"/>
        <v>0</v>
      </c>
      <c r="H203" s="65"/>
      <c r="I203" s="66">
        <f t="shared" si="43"/>
        <v>0</v>
      </c>
      <c r="J203" s="65"/>
      <c r="K203" s="66">
        <f t="shared" si="44"/>
        <v>0</v>
      </c>
      <c r="L203" s="66">
        <v>21</v>
      </c>
      <c r="M203" s="66">
        <f t="shared" si="45"/>
        <v>0</v>
      </c>
      <c r="N203" s="66">
        <v>0</v>
      </c>
      <c r="O203" s="66">
        <f t="shared" si="46"/>
        <v>0</v>
      </c>
      <c r="P203" s="66">
        <v>0</v>
      </c>
      <c r="Q203" s="66">
        <f t="shared" si="47"/>
        <v>0</v>
      </c>
      <c r="R203" s="66"/>
      <c r="S203" s="66" t="s">
        <v>587</v>
      </c>
      <c r="T203" s="70" t="s">
        <v>330</v>
      </c>
      <c r="U203" s="35">
        <v>0</v>
      </c>
      <c r="V203" s="35">
        <f t="shared" si="48"/>
        <v>0</v>
      </c>
      <c r="W203" s="35"/>
      <c r="X203" s="70"/>
      <c r="Y203" s="52"/>
      <c r="Z203" s="52"/>
      <c r="AA203" s="52"/>
      <c r="AB203" s="52"/>
      <c r="AC203" s="52"/>
      <c r="AD203" s="52"/>
      <c r="AE203" s="52"/>
      <c r="AF203" s="52"/>
      <c r="AG203" s="52" t="s">
        <v>2953</v>
      </c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</row>
    <row r="204" spans="1:60" outlineLevel="1" x14ac:dyDescent="0.2">
      <c r="A204" s="67">
        <v>190</v>
      </c>
      <c r="B204" s="68" t="s">
        <v>3284</v>
      </c>
      <c r="C204" s="69" t="s">
        <v>3285</v>
      </c>
      <c r="D204" s="63" t="s">
        <v>640</v>
      </c>
      <c r="E204" s="64">
        <v>30</v>
      </c>
      <c r="F204" s="65"/>
      <c r="G204" s="66">
        <f t="shared" si="42"/>
        <v>0</v>
      </c>
      <c r="H204" s="65"/>
      <c r="I204" s="66">
        <f t="shared" si="43"/>
        <v>0</v>
      </c>
      <c r="J204" s="65"/>
      <c r="K204" s="66">
        <f t="shared" si="44"/>
        <v>0</v>
      </c>
      <c r="L204" s="66">
        <v>21</v>
      </c>
      <c r="M204" s="66">
        <f t="shared" si="45"/>
        <v>0</v>
      </c>
      <c r="N204" s="66">
        <v>0</v>
      </c>
      <c r="O204" s="66">
        <f t="shared" si="46"/>
        <v>0</v>
      </c>
      <c r="P204" s="66">
        <v>0</v>
      </c>
      <c r="Q204" s="66">
        <f t="shared" si="47"/>
        <v>0</v>
      </c>
      <c r="R204" s="66"/>
      <c r="S204" s="66" t="s">
        <v>587</v>
      </c>
      <c r="T204" s="70" t="s">
        <v>330</v>
      </c>
      <c r="U204" s="35">
        <v>0</v>
      </c>
      <c r="V204" s="35">
        <f t="shared" si="48"/>
        <v>0</v>
      </c>
      <c r="W204" s="35"/>
      <c r="X204" s="70"/>
      <c r="Y204" s="52"/>
      <c r="Z204" s="52"/>
      <c r="AA204" s="52"/>
      <c r="AB204" s="52"/>
      <c r="AC204" s="52"/>
      <c r="AD204" s="52"/>
      <c r="AE204" s="52"/>
      <c r="AF204" s="52"/>
      <c r="AG204" s="52" t="s">
        <v>2953</v>
      </c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</row>
    <row r="205" spans="1:60" outlineLevel="1" x14ac:dyDescent="0.2">
      <c r="A205" s="67">
        <v>191</v>
      </c>
      <c r="B205" s="68" t="s">
        <v>3286</v>
      </c>
      <c r="C205" s="69" t="s">
        <v>3287</v>
      </c>
      <c r="D205" s="63" t="s">
        <v>640</v>
      </c>
      <c r="E205" s="64">
        <v>12</v>
      </c>
      <c r="F205" s="65"/>
      <c r="G205" s="66">
        <f t="shared" si="42"/>
        <v>0</v>
      </c>
      <c r="H205" s="65"/>
      <c r="I205" s="66">
        <f t="shared" si="43"/>
        <v>0</v>
      </c>
      <c r="J205" s="65"/>
      <c r="K205" s="66">
        <f t="shared" si="44"/>
        <v>0</v>
      </c>
      <c r="L205" s="66">
        <v>21</v>
      </c>
      <c r="M205" s="66">
        <f t="shared" si="45"/>
        <v>0</v>
      </c>
      <c r="N205" s="66">
        <v>0</v>
      </c>
      <c r="O205" s="66">
        <f t="shared" si="46"/>
        <v>0</v>
      </c>
      <c r="P205" s="66">
        <v>0</v>
      </c>
      <c r="Q205" s="66">
        <f t="shared" si="47"/>
        <v>0</v>
      </c>
      <c r="R205" s="66"/>
      <c r="S205" s="66" t="s">
        <v>587</v>
      </c>
      <c r="T205" s="70" t="s">
        <v>330</v>
      </c>
      <c r="U205" s="35">
        <v>0</v>
      </c>
      <c r="V205" s="35">
        <f t="shared" si="48"/>
        <v>0</v>
      </c>
      <c r="W205" s="35"/>
      <c r="X205" s="70"/>
      <c r="Y205" s="52"/>
      <c r="Z205" s="52"/>
      <c r="AA205" s="52"/>
      <c r="AB205" s="52"/>
      <c r="AC205" s="52"/>
      <c r="AD205" s="52"/>
      <c r="AE205" s="52"/>
      <c r="AF205" s="52"/>
      <c r="AG205" s="52" t="s">
        <v>2953</v>
      </c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</row>
    <row r="206" spans="1:60" outlineLevel="1" x14ac:dyDescent="0.2">
      <c r="A206" s="67">
        <v>192</v>
      </c>
      <c r="B206" s="68" t="s">
        <v>3288</v>
      </c>
      <c r="C206" s="69" t="s">
        <v>3289</v>
      </c>
      <c r="D206" s="63" t="s">
        <v>640</v>
      </c>
      <c r="E206" s="64">
        <v>4</v>
      </c>
      <c r="F206" s="65"/>
      <c r="G206" s="66">
        <f t="shared" si="42"/>
        <v>0</v>
      </c>
      <c r="H206" s="65"/>
      <c r="I206" s="66">
        <f t="shared" si="43"/>
        <v>0</v>
      </c>
      <c r="J206" s="65"/>
      <c r="K206" s="66">
        <f t="shared" si="44"/>
        <v>0</v>
      </c>
      <c r="L206" s="66">
        <v>21</v>
      </c>
      <c r="M206" s="66">
        <f t="shared" si="45"/>
        <v>0</v>
      </c>
      <c r="N206" s="66">
        <v>0</v>
      </c>
      <c r="O206" s="66">
        <f t="shared" si="46"/>
        <v>0</v>
      </c>
      <c r="P206" s="66">
        <v>0</v>
      </c>
      <c r="Q206" s="66">
        <f t="shared" si="47"/>
        <v>0</v>
      </c>
      <c r="R206" s="66"/>
      <c r="S206" s="66" t="s">
        <v>587</v>
      </c>
      <c r="T206" s="70" t="s">
        <v>330</v>
      </c>
      <c r="U206" s="35">
        <v>0</v>
      </c>
      <c r="V206" s="35">
        <f t="shared" si="48"/>
        <v>0</v>
      </c>
      <c r="W206" s="35"/>
      <c r="X206" s="70"/>
      <c r="Y206" s="52"/>
      <c r="Z206" s="52"/>
      <c r="AA206" s="52"/>
      <c r="AB206" s="52"/>
      <c r="AC206" s="52"/>
      <c r="AD206" s="52"/>
      <c r="AE206" s="52"/>
      <c r="AF206" s="52"/>
      <c r="AG206" s="52" t="s">
        <v>2953</v>
      </c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</row>
    <row r="207" spans="1:60" outlineLevel="1" x14ac:dyDescent="0.2">
      <c r="A207" s="67">
        <v>193</v>
      </c>
      <c r="B207" s="68" t="s">
        <v>3290</v>
      </c>
      <c r="C207" s="69" t="s">
        <v>3291</v>
      </c>
      <c r="D207" s="63" t="s">
        <v>640</v>
      </c>
      <c r="E207" s="64">
        <v>6</v>
      </c>
      <c r="F207" s="65"/>
      <c r="G207" s="66">
        <f t="shared" si="42"/>
        <v>0</v>
      </c>
      <c r="H207" s="65"/>
      <c r="I207" s="66">
        <f t="shared" si="43"/>
        <v>0</v>
      </c>
      <c r="J207" s="65"/>
      <c r="K207" s="66">
        <f t="shared" si="44"/>
        <v>0</v>
      </c>
      <c r="L207" s="66">
        <v>21</v>
      </c>
      <c r="M207" s="66">
        <f t="shared" si="45"/>
        <v>0</v>
      </c>
      <c r="N207" s="66">
        <v>0</v>
      </c>
      <c r="O207" s="66">
        <f t="shared" si="46"/>
        <v>0</v>
      </c>
      <c r="P207" s="66">
        <v>0</v>
      </c>
      <c r="Q207" s="66">
        <f t="shared" si="47"/>
        <v>0</v>
      </c>
      <c r="R207" s="66"/>
      <c r="S207" s="66" t="s">
        <v>587</v>
      </c>
      <c r="T207" s="70" t="s">
        <v>330</v>
      </c>
      <c r="U207" s="35">
        <v>0</v>
      </c>
      <c r="V207" s="35">
        <f t="shared" si="48"/>
        <v>0</v>
      </c>
      <c r="W207" s="35"/>
      <c r="X207" s="70"/>
      <c r="Y207" s="52"/>
      <c r="Z207" s="52"/>
      <c r="AA207" s="52"/>
      <c r="AB207" s="52"/>
      <c r="AC207" s="52"/>
      <c r="AD207" s="52"/>
      <c r="AE207" s="52"/>
      <c r="AF207" s="52"/>
      <c r="AG207" s="52" t="s">
        <v>2953</v>
      </c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</row>
    <row r="208" spans="1:60" outlineLevel="1" x14ac:dyDescent="0.2">
      <c r="A208" s="67">
        <v>194</v>
      </c>
      <c r="B208" s="68" t="s">
        <v>3292</v>
      </c>
      <c r="C208" s="69" t="s">
        <v>3293</v>
      </c>
      <c r="D208" s="63" t="s">
        <v>640</v>
      </c>
      <c r="E208" s="64">
        <v>1</v>
      </c>
      <c r="F208" s="65"/>
      <c r="G208" s="66">
        <f t="shared" si="42"/>
        <v>0</v>
      </c>
      <c r="H208" s="65"/>
      <c r="I208" s="66">
        <f t="shared" si="43"/>
        <v>0</v>
      </c>
      <c r="J208" s="65"/>
      <c r="K208" s="66">
        <f t="shared" si="44"/>
        <v>0</v>
      </c>
      <c r="L208" s="66">
        <v>21</v>
      </c>
      <c r="M208" s="66">
        <f t="shared" si="45"/>
        <v>0</v>
      </c>
      <c r="N208" s="66">
        <v>0</v>
      </c>
      <c r="O208" s="66">
        <f t="shared" si="46"/>
        <v>0</v>
      </c>
      <c r="P208" s="66">
        <v>0</v>
      </c>
      <c r="Q208" s="66">
        <f t="shared" si="47"/>
        <v>0</v>
      </c>
      <c r="R208" s="66"/>
      <c r="S208" s="66" t="s">
        <v>587</v>
      </c>
      <c r="T208" s="70" t="s">
        <v>330</v>
      </c>
      <c r="U208" s="35">
        <v>0</v>
      </c>
      <c r="V208" s="35">
        <f t="shared" si="48"/>
        <v>0</v>
      </c>
      <c r="W208" s="35"/>
      <c r="X208" s="70"/>
      <c r="Y208" s="52"/>
      <c r="Z208" s="52"/>
      <c r="AA208" s="52"/>
      <c r="AB208" s="52"/>
      <c r="AC208" s="52"/>
      <c r="AD208" s="52"/>
      <c r="AE208" s="52"/>
      <c r="AF208" s="52"/>
      <c r="AG208" s="52" t="s">
        <v>2953</v>
      </c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</row>
    <row r="209" spans="1:60" outlineLevel="1" x14ac:dyDescent="0.2">
      <c r="A209" s="67">
        <v>195</v>
      </c>
      <c r="B209" s="68" t="s">
        <v>3294</v>
      </c>
      <c r="C209" s="69" t="s">
        <v>3295</v>
      </c>
      <c r="D209" s="63" t="s">
        <v>640</v>
      </c>
      <c r="E209" s="64">
        <v>1</v>
      </c>
      <c r="F209" s="65"/>
      <c r="G209" s="66">
        <f t="shared" si="42"/>
        <v>0</v>
      </c>
      <c r="H209" s="65"/>
      <c r="I209" s="66">
        <f t="shared" si="43"/>
        <v>0</v>
      </c>
      <c r="J209" s="65"/>
      <c r="K209" s="66">
        <f t="shared" si="44"/>
        <v>0</v>
      </c>
      <c r="L209" s="66">
        <v>21</v>
      </c>
      <c r="M209" s="66">
        <f t="shared" si="45"/>
        <v>0</v>
      </c>
      <c r="N209" s="66">
        <v>0</v>
      </c>
      <c r="O209" s="66">
        <f t="shared" si="46"/>
        <v>0</v>
      </c>
      <c r="P209" s="66">
        <v>0</v>
      </c>
      <c r="Q209" s="66">
        <f t="shared" si="47"/>
        <v>0</v>
      </c>
      <c r="R209" s="66"/>
      <c r="S209" s="66" t="s">
        <v>587</v>
      </c>
      <c r="T209" s="70" t="s">
        <v>330</v>
      </c>
      <c r="U209" s="35">
        <v>0</v>
      </c>
      <c r="V209" s="35">
        <f t="shared" si="48"/>
        <v>0</v>
      </c>
      <c r="W209" s="35"/>
      <c r="X209" s="70"/>
      <c r="Y209" s="52"/>
      <c r="Z209" s="52"/>
      <c r="AA209" s="52"/>
      <c r="AB209" s="52"/>
      <c r="AC209" s="52"/>
      <c r="AD209" s="52"/>
      <c r="AE209" s="52"/>
      <c r="AF209" s="52"/>
      <c r="AG209" s="52" t="s">
        <v>2953</v>
      </c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</row>
    <row r="210" spans="1:60" outlineLevel="1" x14ac:dyDescent="0.2">
      <c r="A210" s="67">
        <v>196</v>
      </c>
      <c r="B210" s="68" t="s">
        <v>3296</v>
      </c>
      <c r="C210" s="69" t="s">
        <v>3297</v>
      </c>
      <c r="D210" s="63" t="s">
        <v>640</v>
      </c>
      <c r="E210" s="64">
        <v>1</v>
      </c>
      <c r="F210" s="65"/>
      <c r="G210" s="66">
        <f t="shared" si="42"/>
        <v>0</v>
      </c>
      <c r="H210" s="65"/>
      <c r="I210" s="66">
        <f t="shared" si="43"/>
        <v>0</v>
      </c>
      <c r="J210" s="65"/>
      <c r="K210" s="66">
        <f t="shared" si="44"/>
        <v>0</v>
      </c>
      <c r="L210" s="66">
        <v>21</v>
      </c>
      <c r="M210" s="66">
        <f t="shared" si="45"/>
        <v>0</v>
      </c>
      <c r="N210" s="66">
        <v>0</v>
      </c>
      <c r="O210" s="66">
        <f t="shared" si="46"/>
        <v>0</v>
      </c>
      <c r="P210" s="66">
        <v>0</v>
      </c>
      <c r="Q210" s="66">
        <f t="shared" si="47"/>
        <v>0</v>
      </c>
      <c r="R210" s="66"/>
      <c r="S210" s="66" t="s">
        <v>587</v>
      </c>
      <c r="T210" s="70" t="s">
        <v>330</v>
      </c>
      <c r="U210" s="35">
        <v>0</v>
      </c>
      <c r="V210" s="35">
        <f t="shared" si="48"/>
        <v>0</v>
      </c>
      <c r="W210" s="35"/>
      <c r="X210" s="70"/>
      <c r="Y210" s="52"/>
      <c r="Z210" s="52"/>
      <c r="AA210" s="52"/>
      <c r="AB210" s="52"/>
      <c r="AC210" s="52"/>
      <c r="AD210" s="52"/>
      <c r="AE210" s="52"/>
      <c r="AF210" s="52"/>
      <c r="AG210" s="52" t="s">
        <v>2953</v>
      </c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</row>
    <row r="211" spans="1:60" outlineLevel="1" x14ac:dyDescent="0.2">
      <c r="A211" s="67">
        <v>197</v>
      </c>
      <c r="B211" s="68" t="s">
        <v>3298</v>
      </c>
      <c r="C211" s="69" t="s">
        <v>3299</v>
      </c>
      <c r="D211" s="63" t="s">
        <v>640</v>
      </c>
      <c r="E211" s="64">
        <v>1</v>
      </c>
      <c r="F211" s="65"/>
      <c r="G211" s="66">
        <f t="shared" si="42"/>
        <v>0</v>
      </c>
      <c r="H211" s="65"/>
      <c r="I211" s="66">
        <f t="shared" si="43"/>
        <v>0</v>
      </c>
      <c r="J211" s="65"/>
      <c r="K211" s="66">
        <f t="shared" si="44"/>
        <v>0</v>
      </c>
      <c r="L211" s="66">
        <v>21</v>
      </c>
      <c r="M211" s="66">
        <f t="shared" si="45"/>
        <v>0</v>
      </c>
      <c r="N211" s="66">
        <v>0</v>
      </c>
      <c r="O211" s="66">
        <f t="shared" si="46"/>
        <v>0</v>
      </c>
      <c r="P211" s="66">
        <v>0</v>
      </c>
      <c r="Q211" s="66">
        <f t="shared" si="47"/>
        <v>0</v>
      </c>
      <c r="R211" s="66"/>
      <c r="S211" s="66" t="s">
        <v>587</v>
      </c>
      <c r="T211" s="70" t="s">
        <v>330</v>
      </c>
      <c r="U211" s="35">
        <v>0</v>
      </c>
      <c r="V211" s="35">
        <f t="shared" si="48"/>
        <v>0</v>
      </c>
      <c r="W211" s="35"/>
      <c r="X211" s="70"/>
      <c r="Y211" s="52"/>
      <c r="Z211" s="52"/>
      <c r="AA211" s="52"/>
      <c r="AB211" s="52"/>
      <c r="AC211" s="52"/>
      <c r="AD211" s="52"/>
      <c r="AE211" s="52"/>
      <c r="AF211" s="52"/>
      <c r="AG211" s="52" t="s">
        <v>2953</v>
      </c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</row>
    <row r="212" spans="1:60" outlineLevel="1" x14ac:dyDescent="0.2">
      <c r="A212" s="67">
        <v>198</v>
      </c>
      <c r="B212" s="68" t="s">
        <v>3300</v>
      </c>
      <c r="C212" s="69" t="s">
        <v>3301</v>
      </c>
      <c r="D212" s="63" t="s">
        <v>640</v>
      </c>
      <c r="E212" s="64">
        <v>10</v>
      </c>
      <c r="F212" s="65"/>
      <c r="G212" s="66">
        <f t="shared" si="42"/>
        <v>0</v>
      </c>
      <c r="H212" s="65"/>
      <c r="I212" s="66">
        <f t="shared" si="43"/>
        <v>0</v>
      </c>
      <c r="J212" s="65"/>
      <c r="K212" s="66">
        <f t="shared" si="44"/>
        <v>0</v>
      </c>
      <c r="L212" s="66">
        <v>21</v>
      </c>
      <c r="M212" s="66">
        <f t="shared" si="45"/>
        <v>0</v>
      </c>
      <c r="N212" s="66">
        <v>0</v>
      </c>
      <c r="O212" s="66">
        <f t="shared" si="46"/>
        <v>0</v>
      </c>
      <c r="P212" s="66">
        <v>0</v>
      </c>
      <c r="Q212" s="66">
        <f t="shared" si="47"/>
        <v>0</v>
      </c>
      <c r="R212" s="66"/>
      <c r="S212" s="66" t="s">
        <v>587</v>
      </c>
      <c r="T212" s="70" t="s">
        <v>330</v>
      </c>
      <c r="U212" s="35">
        <v>0</v>
      </c>
      <c r="V212" s="35">
        <f t="shared" si="48"/>
        <v>0</v>
      </c>
      <c r="W212" s="35"/>
      <c r="X212" s="70"/>
      <c r="Y212" s="52"/>
      <c r="Z212" s="52"/>
      <c r="AA212" s="52"/>
      <c r="AB212" s="52"/>
      <c r="AC212" s="52"/>
      <c r="AD212" s="52"/>
      <c r="AE212" s="52"/>
      <c r="AF212" s="52"/>
      <c r="AG212" s="52" t="s">
        <v>2953</v>
      </c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</row>
    <row r="213" spans="1:60" outlineLevel="1" x14ac:dyDescent="0.2">
      <c r="A213" s="67">
        <v>199</v>
      </c>
      <c r="B213" s="68" t="s">
        <v>3302</v>
      </c>
      <c r="C213" s="69" t="s">
        <v>3303</v>
      </c>
      <c r="D213" s="63" t="s">
        <v>640</v>
      </c>
      <c r="E213" s="64">
        <v>10</v>
      </c>
      <c r="F213" s="65"/>
      <c r="G213" s="66">
        <f t="shared" si="42"/>
        <v>0</v>
      </c>
      <c r="H213" s="65"/>
      <c r="I213" s="66">
        <f t="shared" si="43"/>
        <v>0</v>
      </c>
      <c r="J213" s="65"/>
      <c r="K213" s="66">
        <f t="shared" si="44"/>
        <v>0</v>
      </c>
      <c r="L213" s="66">
        <v>21</v>
      </c>
      <c r="M213" s="66">
        <f t="shared" si="45"/>
        <v>0</v>
      </c>
      <c r="N213" s="66">
        <v>0</v>
      </c>
      <c r="O213" s="66">
        <f t="shared" si="46"/>
        <v>0</v>
      </c>
      <c r="P213" s="66">
        <v>0</v>
      </c>
      <c r="Q213" s="66">
        <f t="shared" si="47"/>
        <v>0</v>
      </c>
      <c r="R213" s="66"/>
      <c r="S213" s="66" t="s">
        <v>587</v>
      </c>
      <c r="T213" s="70" t="s">
        <v>330</v>
      </c>
      <c r="U213" s="35">
        <v>0</v>
      </c>
      <c r="V213" s="35">
        <f t="shared" si="48"/>
        <v>0</v>
      </c>
      <c r="W213" s="35"/>
      <c r="X213" s="70"/>
      <c r="Y213" s="52"/>
      <c r="Z213" s="52"/>
      <c r="AA213" s="52"/>
      <c r="AB213" s="52"/>
      <c r="AC213" s="52"/>
      <c r="AD213" s="52"/>
      <c r="AE213" s="52"/>
      <c r="AF213" s="52"/>
      <c r="AG213" s="52" t="s">
        <v>2953</v>
      </c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</row>
    <row r="214" spans="1:60" outlineLevel="1" x14ac:dyDescent="0.2">
      <c r="A214" s="67">
        <v>200</v>
      </c>
      <c r="B214" s="68" t="s">
        <v>3304</v>
      </c>
      <c r="C214" s="69" t="s">
        <v>3305</v>
      </c>
      <c r="D214" s="63" t="s">
        <v>640</v>
      </c>
      <c r="E214" s="64">
        <v>20</v>
      </c>
      <c r="F214" s="65"/>
      <c r="G214" s="66">
        <f t="shared" si="42"/>
        <v>0</v>
      </c>
      <c r="H214" s="65"/>
      <c r="I214" s="66">
        <f t="shared" si="43"/>
        <v>0</v>
      </c>
      <c r="J214" s="65"/>
      <c r="K214" s="66">
        <f t="shared" si="44"/>
        <v>0</v>
      </c>
      <c r="L214" s="66">
        <v>21</v>
      </c>
      <c r="M214" s="66">
        <f t="shared" si="45"/>
        <v>0</v>
      </c>
      <c r="N214" s="66">
        <v>0</v>
      </c>
      <c r="O214" s="66">
        <f t="shared" si="46"/>
        <v>0</v>
      </c>
      <c r="P214" s="66">
        <v>0</v>
      </c>
      <c r="Q214" s="66">
        <f t="shared" si="47"/>
        <v>0</v>
      </c>
      <c r="R214" s="66"/>
      <c r="S214" s="66" t="s">
        <v>587</v>
      </c>
      <c r="T214" s="70" t="s">
        <v>330</v>
      </c>
      <c r="U214" s="35">
        <v>0</v>
      </c>
      <c r="V214" s="35">
        <f t="shared" si="48"/>
        <v>0</v>
      </c>
      <c r="W214" s="35"/>
      <c r="X214" s="70"/>
      <c r="Y214" s="52"/>
      <c r="Z214" s="52"/>
      <c r="AA214" s="52"/>
      <c r="AB214" s="52"/>
      <c r="AC214" s="52"/>
      <c r="AD214" s="52"/>
      <c r="AE214" s="52"/>
      <c r="AF214" s="52"/>
      <c r="AG214" s="52" t="s">
        <v>2953</v>
      </c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</row>
    <row r="215" spans="1:60" outlineLevel="1" x14ac:dyDescent="0.2">
      <c r="A215" s="67">
        <v>201</v>
      </c>
      <c r="B215" s="68" t="s">
        <v>3306</v>
      </c>
      <c r="C215" s="69" t="s">
        <v>3307</v>
      </c>
      <c r="D215" s="63" t="s">
        <v>640</v>
      </c>
      <c r="E215" s="64">
        <v>2</v>
      </c>
      <c r="F215" s="65"/>
      <c r="G215" s="66">
        <f t="shared" si="42"/>
        <v>0</v>
      </c>
      <c r="H215" s="65"/>
      <c r="I215" s="66">
        <f t="shared" si="43"/>
        <v>0</v>
      </c>
      <c r="J215" s="65"/>
      <c r="K215" s="66">
        <f t="shared" si="44"/>
        <v>0</v>
      </c>
      <c r="L215" s="66">
        <v>21</v>
      </c>
      <c r="M215" s="66">
        <f t="shared" si="45"/>
        <v>0</v>
      </c>
      <c r="N215" s="66">
        <v>0</v>
      </c>
      <c r="O215" s="66">
        <f t="shared" si="46"/>
        <v>0</v>
      </c>
      <c r="P215" s="66">
        <v>0</v>
      </c>
      <c r="Q215" s="66">
        <f t="shared" si="47"/>
        <v>0</v>
      </c>
      <c r="R215" s="66"/>
      <c r="S215" s="66" t="s">
        <v>587</v>
      </c>
      <c r="T215" s="70" t="s">
        <v>330</v>
      </c>
      <c r="U215" s="35">
        <v>0</v>
      </c>
      <c r="V215" s="35">
        <f t="shared" si="48"/>
        <v>0</v>
      </c>
      <c r="W215" s="35"/>
      <c r="X215" s="70"/>
      <c r="Y215" s="52"/>
      <c r="Z215" s="52"/>
      <c r="AA215" s="52"/>
      <c r="AB215" s="52"/>
      <c r="AC215" s="52"/>
      <c r="AD215" s="52"/>
      <c r="AE215" s="52"/>
      <c r="AF215" s="52"/>
      <c r="AG215" s="52" t="s">
        <v>2953</v>
      </c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</row>
    <row r="216" spans="1:60" outlineLevel="1" x14ac:dyDescent="0.2">
      <c r="A216" s="67">
        <v>202</v>
      </c>
      <c r="B216" s="68" t="s">
        <v>3308</v>
      </c>
      <c r="C216" s="69" t="s">
        <v>3309</v>
      </c>
      <c r="D216" s="63" t="s">
        <v>640</v>
      </c>
      <c r="E216" s="64">
        <v>1</v>
      </c>
      <c r="F216" s="65"/>
      <c r="G216" s="66">
        <f t="shared" si="42"/>
        <v>0</v>
      </c>
      <c r="H216" s="65"/>
      <c r="I216" s="66">
        <f t="shared" si="43"/>
        <v>0</v>
      </c>
      <c r="J216" s="65"/>
      <c r="K216" s="66">
        <f t="shared" si="44"/>
        <v>0</v>
      </c>
      <c r="L216" s="66">
        <v>21</v>
      </c>
      <c r="M216" s="66">
        <f t="shared" si="45"/>
        <v>0</v>
      </c>
      <c r="N216" s="66">
        <v>0</v>
      </c>
      <c r="O216" s="66">
        <f t="shared" si="46"/>
        <v>0</v>
      </c>
      <c r="P216" s="66">
        <v>0</v>
      </c>
      <c r="Q216" s="66">
        <f t="shared" si="47"/>
        <v>0</v>
      </c>
      <c r="R216" s="66"/>
      <c r="S216" s="66" t="s">
        <v>587</v>
      </c>
      <c r="T216" s="70" t="s">
        <v>330</v>
      </c>
      <c r="U216" s="35">
        <v>0</v>
      </c>
      <c r="V216" s="35">
        <f t="shared" si="48"/>
        <v>0</v>
      </c>
      <c r="W216" s="35"/>
      <c r="X216" s="70"/>
      <c r="Y216" s="52"/>
      <c r="Z216" s="52"/>
      <c r="AA216" s="52"/>
      <c r="AB216" s="52"/>
      <c r="AC216" s="52"/>
      <c r="AD216" s="52"/>
      <c r="AE216" s="52"/>
      <c r="AF216" s="52"/>
      <c r="AG216" s="52" t="s">
        <v>2953</v>
      </c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</row>
    <row r="217" spans="1:60" outlineLevel="1" x14ac:dyDescent="0.2">
      <c r="A217" s="67">
        <v>203</v>
      </c>
      <c r="B217" s="68" t="s">
        <v>3310</v>
      </c>
      <c r="C217" s="69" t="s">
        <v>3311</v>
      </c>
      <c r="D217" s="63" t="s">
        <v>640</v>
      </c>
      <c r="E217" s="64">
        <v>8</v>
      </c>
      <c r="F217" s="65"/>
      <c r="G217" s="66">
        <f t="shared" si="42"/>
        <v>0</v>
      </c>
      <c r="H217" s="65"/>
      <c r="I217" s="66">
        <f t="shared" si="43"/>
        <v>0</v>
      </c>
      <c r="J217" s="65"/>
      <c r="K217" s="66">
        <f t="shared" si="44"/>
        <v>0</v>
      </c>
      <c r="L217" s="66">
        <v>21</v>
      </c>
      <c r="M217" s="66">
        <f t="shared" si="45"/>
        <v>0</v>
      </c>
      <c r="N217" s="66">
        <v>0</v>
      </c>
      <c r="O217" s="66">
        <f t="shared" si="46"/>
        <v>0</v>
      </c>
      <c r="P217" s="66">
        <v>0</v>
      </c>
      <c r="Q217" s="66">
        <f t="shared" si="47"/>
        <v>0</v>
      </c>
      <c r="R217" s="66"/>
      <c r="S217" s="66" t="s">
        <v>587</v>
      </c>
      <c r="T217" s="70" t="s">
        <v>330</v>
      </c>
      <c r="U217" s="35">
        <v>0</v>
      </c>
      <c r="V217" s="35">
        <f t="shared" si="48"/>
        <v>0</v>
      </c>
      <c r="W217" s="35"/>
      <c r="X217" s="70"/>
      <c r="Y217" s="52"/>
      <c r="Z217" s="52"/>
      <c r="AA217" s="52"/>
      <c r="AB217" s="52"/>
      <c r="AC217" s="52"/>
      <c r="AD217" s="52"/>
      <c r="AE217" s="52"/>
      <c r="AF217" s="52"/>
      <c r="AG217" s="52" t="s">
        <v>2953</v>
      </c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</row>
    <row r="218" spans="1:60" outlineLevel="1" x14ac:dyDescent="0.2">
      <c r="A218" s="67">
        <v>204</v>
      </c>
      <c r="B218" s="68" t="s">
        <v>3312</v>
      </c>
      <c r="C218" s="69" t="s">
        <v>3313</v>
      </c>
      <c r="D218" s="63" t="s">
        <v>640</v>
      </c>
      <c r="E218" s="64">
        <v>8</v>
      </c>
      <c r="F218" s="65"/>
      <c r="G218" s="66">
        <f t="shared" si="42"/>
        <v>0</v>
      </c>
      <c r="H218" s="65"/>
      <c r="I218" s="66">
        <f t="shared" si="43"/>
        <v>0</v>
      </c>
      <c r="J218" s="65"/>
      <c r="K218" s="66">
        <f t="shared" si="44"/>
        <v>0</v>
      </c>
      <c r="L218" s="66">
        <v>21</v>
      </c>
      <c r="M218" s="66">
        <f t="shared" si="45"/>
        <v>0</v>
      </c>
      <c r="N218" s="66">
        <v>0</v>
      </c>
      <c r="O218" s="66">
        <f t="shared" si="46"/>
        <v>0</v>
      </c>
      <c r="P218" s="66">
        <v>0</v>
      </c>
      <c r="Q218" s="66">
        <f t="shared" si="47"/>
        <v>0</v>
      </c>
      <c r="R218" s="66"/>
      <c r="S218" s="66" t="s">
        <v>587</v>
      </c>
      <c r="T218" s="70" t="s">
        <v>330</v>
      </c>
      <c r="U218" s="35">
        <v>0</v>
      </c>
      <c r="V218" s="35">
        <f t="shared" si="48"/>
        <v>0</v>
      </c>
      <c r="W218" s="35"/>
      <c r="X218" s="70"/>
      <c r="Y218" s="52"/>
      <c r="Z218" s="52"/>
      <c r="AA218" s="52"/>
      <c r="AB218" s="52"/>
      <c r="AC218" s="52"/>
      <c r="AD218" s="52"/>
      <c r="AE218" s="52"/>
      <c r="AF218" s="52"/>
      <c r="AG218" s="52" t="s">
        <v>2953</v>
      </c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</row>
    <row r="219" spans="1:60" outlineLevel="1" x14ac:dyDescent="0.2">
      <c r="A219" s="67">
        <v>205</v>
      </c>
      <c r="B219" s="68" t="s">
        <v>3314</v>
      </c>
      <c r="C219" s="69" t="s">
        <v>3315</v>
      </c>
      <c r="D219" s="63" t="s">
        <v>640</v>
      </c>
      <c r="E219" s="64">
        <v>2</v>
      </c>
      <c r="F219" s="65"/>
      <c r="G219" s="66">
        <f t="shared" si="42"/>
        <v>0</v>
      </c>
      <c r="H219" s="65"/>
      <c r="I219" s="66">
        <f t="shared" si="43"/>
        <v>0</v>
      </c>
      <c r="J219" s="65"/>
      <c r="K219" s="66">
        <f t="shared" si="44"/>
        <v>0</v>
      </c>
      <c r="L219" s="66">
        <v>21</v>
      </c>
      <c r="M219" s="66">
        <f t="shared" si="45"/>
        <v>0</v>
      </c>
      <c r="N219" s="66">
        <v>0</v>
      </c>
      <c r="O219" s="66">
        <f t="shared" si="46"/>
        <v>0</v>
      </c>
      <c r="P219" s="66">
        <v>0</v>
      </c>
      <c r="Q219" s="66">
        <f t="shared" si="47"/>
        <v>0</v>
      </c>
      <c r="R219" s="66"/>
      <c r="S219" s="66" t="s">
        <v>587</v>
      </c>
      <c r="T219" s="70" t="s">
        <v>330</v>
      </c>
      <c r="U219" s="35">
        <v>0</v>
      </c>
      <c r="V219" s="35">
        <f t="shared" si="48"/>
        <v>0</v>
      </c>
      <c r="W219" s="35"/>
      <c r="X219" s="70"/>
      <c r="Y219" s="52"/>
      <c r="Z219" s="52"/>
      <c r="AA219" s="52"/>
      <c r="AB219" s="52"/>
      <c r="AC219" s="52"/>
      <c r="AD219" s="52"/>
      <c r="AE219" s="52"/>
      <c r="AF219" s="52"/>
      <c r="AG219" s="52" t="s">
        <v>2953</v>
      </c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</row>
    <row r="220" spans="1:60" outlineLevel="1" x14ac:dyDescent="0.2">
      <c r="A220" s="67">
        <v>206</v>
      </c>
      <c r="B220" s="68" t="s">
        <v>3316</v>
      </c>
      <c r="C220" s="69" t="s">
        <v>3317</v>
      </c>
      <c r="D220" s="63" t="s">
        <v>640</v>
      </c>
      <c r="E220" s="64">
        <v>2</v>
      </c>
      <c r="F220" s="65"/>
      <c r="G220" s="66">
        <f t="shared" si="42"/>
        <v>0</v>
      </c>
      <c r="H220" s="65"/>
      <c r="I220" s="66">
        <f t="shared" si="43"/>
        <v>0</v>
      </c>
      <c r="J220" s="65"/>
      <c r="K220" s="66">
        <f t="shared" si="44"/>
        <v>0</v>
      </c>
      <c r="L220" s="66">
        <v>21</v>
      </c>
      <c r="M220" s="66">
        <f t="shared" si="45"/>
        <v>0</v>
      </c>
      <c r="N220" s="66">
        <v>0</v>
      </c>
      <c r="O220" s="66">
        <f t="shared" si="46"/>
        <v>0</v>
      </c>
      <c r="P220" s="66">
        <v>0</v>
      </c>
      <c r="Q220" s="66">
        <f t="shared" si="47"/>
        <v>0</v>
      </c>
      <c r="R220" s="66"/>
      <c r="S220" s="66" t="s">
        <v>587</v>
      </c>
      <c r="T220" s="70" t="s">
        <v>330</v>
      </c>
      <c r="U220" s="35">
        <v>0</v>
      </c>
      <c r="V220" s="35">
        <f t="shared" si="48"/>
        <v>0</v>
      </c>
      <c r="W220" s="35"/>
      <c r="X220" s="70"/>
      <c r="Y220" s="52"/>
      <c r="Z220" s="52"/>
      <c r="AA220" s="52"/>
      <c r="AB220" s="52"/>
      <c r="AC220" s="52"/>
      <c r="AD220" s="52"/>
      <c r="AE220" s="52"/>
      <c r="AF220" s="52"/>
      <c r="AG220" s="52" t="s">
        <v>2953</v>
      </c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</row>
    <row r="221" spans="1:60" outlineLevel="1" x14ac:dyDescent="0.2">
      <c r="A221" s="67">
        <v>207</v>
      </c>
      <c r="B221" s="68" t="s">
        <v>3318</v>
      </c>
      <c r="C221" s="69" t="s">
        <v>3319</v>
      </c>
      <c r="D221" s="63" t="s">
        <v>640</v>
      </c>
      <c r="E221" s="64">
        <v>8</v>
      </c>
      <c r="F221" s="65"/>
      <c r="G221" s="66">
        <f t="shared" si="42"/>
        <v>0</v>
      </c>
      <c r="H221" s="65"/>
      <c r="I221" s="66">
        <f t="shared" si="43"/>
        <v>0</v>
      </c>
      <c r="J221" s="65"/>
      <c r="K221" s="66">
        <f t="shared" si="44"/>
        <v>0</v>
      </c>
      <c r="L221" s="66">
        <v>21</v>
      </c>
      <c r="M221" s="66">
        <f t="shared" si="45"/>
        <v>0</v>
      </c>
      <c r="N221" s="66">
        <v>0</v>
      </c>
      <c r="O221" s="66">
        <f t="shared" si="46"/>
        <v>0</v>
      </c>
      <c r="P221" s="66">
        <v>0</v>
      </c>
      <c r="Q221" s="66">
        <f t="shared" si="47"/>
        <v>0</v>
      </c>
      <c r="R221" s="66"/>
      <c r="S221" s="66" t="s">
        <v>587</v>
      </c>
      <c r="T221" s="70" t="s">
        <v>330</v>
      </c>
      <c r="U221" s="35">
        <v>0</v>
      </c>
      <c r="V221" s="35">
        <f t="shared" si="48"/>
        <v>0</v>
      </c>
      <c r="W221" s="35"/>
      <c r="X221" s="70"/>
      <c r="Y221" s="52"/>
      <c r="Z221" s="52"/>
      <c r="AA221" s="52"/>
      <c r="AB221" s="52"/>
      <c r="AC221" s="52"/>
      <c r="AD221" s="52"/>
      <c r="AE221" s="52"/>
      <c r="AF221" s="52"/>
      <c r="AG221" s="52" t="s">
        <v>2953</v>
      </c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</row>
    <row r="222" spans="1:60" outlineLevel="1" x14ac:dyDescent="0.2">
      <c r="A222" s="67">
        <v>208</v>
      </c>
      <c r="B222" s="68" t="s">
        <v>3320</v>
      </c>
      <c r="C222" s="69" t="s">
        <v>3321</v>
      </c>
      <c r="D222" s="63" t="s">
        <v>640</v>
      </c>
      <c r="E222" s="64">
        <v>1</v>
      </c>
      <c r="F222" s="65"/>
      <c r="G222" s="66">
        <f t="shared" si="42"/>
        <v>0</v>
      </c>
      <c r="H222" s="65"/>
      <c r="I222" s="66">
        <f t="shared" si="43"/>
        <v>0</v>
      </c>
      <c r="J222" s="65"/>
      <c r="K222" s="66">
        <f t="shared" si="44"/>
        <v>0</v>
      </c>
      <c r="L222" s="66">
        <v>21</v>
      </c>
      <c r="M222" s="66">
        <f t="shared" si="45"/>
        <v>0</v>
      </c>
      <c r="N222" s="66">
        <v>0</v>
      </c>
      <c r="O222" s="66">
        <f t="shared" si="46"/>
        <v>0</v>
      </c>
      <c r="P222" s="66">
        <v>0</v>
      </c>
      <c r="Q222" s="66">
        <f t="shared" si="47"/>
        <v>0</v>
      </c>
      <c r="R222" s="66"/>
      <c r="S222" s="66" t="s">
        <v>587</v>
      </c>
      <c r="T222" s="70" t="s">
        <v>330</v>
      </c>
      <c r="U222" s="35">
        <v>0</v>
      </c>
      <c r="V222" s="35">
        <f t="shared" si="48"/>
        <v>0</v>
      </c>
      <c r="W222" s="35"/>
      <c r="X222" s="70"/>
      <c r="Y222" s="52"/>
      <c r="Z222" s="52"/>
      <c r="AA222" s="52"/>
      <c r="AB222" s="52"/>
      <c r="AC222" s="52"/>
      <c r="AD222" s="52"/>
      <c r="AE222" s="52"/>
      <c r="AF222" s="52"/>
      <c r="AG222" s="52" t="s">
        <v>2953</v>
      </c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</row>
    <row r="223" spans="1:60" x14ac:dyDescent="0.2">
      <c r="A223" s="18" t="s">
        <v>324</v>
      </c>
      <c r="B223" s="19" t="s">
        <v>277</v>
      </c>
      <c r="C223" s="20" t="s">
        <v>278</v>
      </c>
      <c r="D223" s="21"/>
      <c r="E223" s="22"/>
      <c r="F223" s="23"/>
      <c r="G223" s="23">
        <f>SUMIF(AG224:AG243,"&lt;&gt;NOR",G224:G243)</f>
        <v>0</v>
      </c>
      <c r="H223" s="23"/>
      <c r="I223" s="23">
        <f>SUM(I224:I243)</f>
        <v>0</v>
      </c>
      <c r="J223" s="23"/>
      <c r="K223" s="23">
        <f>SUM(K224:K243)</f>
        <v>0</v>
      </c>
      <c r="L223" s="23"/>
      <c r="M223" s="23">
        <f>SUM(M224:M243)</f>
        <v>0</v>
      </c>
      <c r="N223" s="23"/>
      <c r="O223" s="23">
        <f>SUM(O224:O243)</f>
        <v>0</v>
      </c>
      <c r="P223" s="23"/>
      <c r="Q223" s="23">
        <f>SUM(Q224:Q243)</f>
        <v>0</v>
      </c>
      <c r="R223" s="23"/>
      <c r="S223" s="23"/>
      <c r="T223" s="46"/>
      <c r="U223" s="47"/>
      <c r="V223" s="47">
        <f>SUM(V224:V243)</f>
        <v>0</v>
      </c>
      <c r="W223" s="47"/>
      <c r="X223" s="46"/>
      <c r="AG223" t="s">
        <v>325</v>
      </c>
    </row>
    <row r="224" spans="1:60" outlineLevel="1" x14ac:dyDescent="0.2">
      <c r="A224" s="67">
        <v>209</v>
      </c>
      <c r="B224" s="68" t="s">
        <v>3322</v>
      </c>
      <c r="C224" s="69" t="s">
        <v>3323</v>
      </c>
      <c r="D224" s="63" t="s">
        <v>640</v>
      </c>
      <c r="E224" s="64">
        <v>1</v>
      </c>
      <c r="F224" s="65"/>
      <c r="G224" s="66">
        <f t="shared" ref="G224:G243" si="49">ROUND(E224*F224,2)</f>
        <v>0</v>
      </c>
      <c r="H224" s="65"/>
      <c r="I224" s="66">
        <f t="shared" ref="I224:I243" si="50">ROUND(E224*H224,2)</f>
        <v>0</v>
      </c>
      <c r="J224" s="65"/>
      <c r="K224" s="66">
        <f t="shared" ref="K224:K243" si="51">ROUND(E224*J224,2)</f>
        <v>0</v>
      </c>
      <c r="L224" s="66">
        <v>21</v>
      </c>
      <c r="M224" s="66">
        <f t="shared" ref="M224:M243" si="52">G224*(1+L224/100)</f>
        <v>0</v>
      </c>
      <c r="N224" s="66">
        <v>0</v>
      </c>
      <c r="O224" s="66">
        <f t="shared" ref="O224:O243" si="53">ROUND(E224*N224,2)</f>
        <v>0</v>
      </c>
      <c r="P224" s="66">
        <v>0</v>
      </c>
      <c r="Q224" s="66">
        <v>0</v>
      </c>
      <c r="R224" s="66"/>
      <c r="S224" s="66" t="s">
        <v>587</v>
      </c>
      <c r="T224" s="70" t="s">
        <v>330</v>
      </c>
      <c r="U224" s="35">
        <v>0</v>
      </c>
      <c r="V224" s="35">
        <f t="shared" ref="V224:V243" si="54">ROUND(E224*U224,2)</f>
        <v>0</v>
      </c>
      <c r="W224" s="35"/>
      <c r="X224" s="70"/>
      <c r="Y224" s="52"/>
      <c r="Z224" s="52"/>
      <c r="AA224" s="52"/>
      <c r="AB224" s="52"/>
      <c r="AC224" s="52"/>
      <c r="AD224" s="52"/>
      <c r="AE224" s="52"/>
      <c r="AF224" s="52"/>
      <c r="AG224" s="52" t="s">
        <v>2953</v>
      </c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</row>
    <row r="225" spans="1:60" outlineLevel="1" x14ac:dyDescent="0.2">
      <c r="A225" s="67">
        <v>210</v>
      </c>
      <c r="B225" s="68" t="s">
        <v>3324</v>
      </c>
      <c r="C225" s="69" t="s">
        <v>3325</v>
      </c>
      <c r="D225" s="63" t="s">
        <v>640</v>
      </c>
      <c r="E225" s="64">
        <v>1</v>
      </c>
      <c r="F225" s="65"/>
      <c r="G225" s="66">
        <f t="shared" si="49"/>
        <v>0</v>
      </c>
      <c r="H225" s="65"/>
      <c r="I225" s="66">
        <f t="shared" si="50"/>
        <v>0</v>
      </c>
      <c r="J225" s="65"/>
      <c r="K225" s="66">
        <f t="shared" si="51"/>
        <v>0</v>
      </c>
      <c r="L225" s="66">
        <v>21</v>
      </c>
      <c r="M225" s="66">
        <f t="shared" si="52"/>
        <v>0</v>
      </c>
      <c r="N225" s="66">
        <v>0</v>
      </c>
      <c r="O225" s="66">
        <f t="shared" si="53"/>
        <v>0</v>
      </c>
      <c r="P225" s="66">
        <v>0</v>
      </c>
      <c r="Q225">
        <v>0</v>
      </c>
      <c r="R225" s="66"/>
      <c r="S225" s="66" t="s">
        <v>587</v>
      </c>
      <c r="T225" s="70" t="s">
        <v>330</v>
      </c>
      <c r="U225" s="35">
        <v>0</v>
      </c>
      <c r="V225" s="35">
        <f t="shared" si="54"/>
        <v>0</v>
      </c>
      <c r="W225" s="35"/>
      <c r="X225" s="70"/>
      <c r="Y225" s="52"/>
      <c r="Z225" s="52"/>
      <c r="AA225" s="52"/>
      <c r="AB225" s="52"/>
      <c r="AC225" s="52"/>
      <c r="AD225" s="52"/>
      <c r="AE225" s="52"/>
      <c r="AF225" s="52"/>
      <c r="AG225" s="52" t="s">
        <v>2953</v>
      </c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</row>
    <row r="226" spans="1:60" outlineLevel="1" x14ac:dyDescent="0.2">
      <c r="A226" s="67">
        <v>211</v>
      </c>
      <c r="B226" s="68" t="s">
        <v>3326</v>
      </c>
      <c r="C226" s="69" t="s">
        <v>3327</v>
      </c>
      <c r="D226" s="63" t="s">
        <v>640</v>
      </c>
      <c r="E226" s="64">
        <v>1</v>
      </c>
      <c r="F226" s="65"/>
      <c r="G226" s="66">
        <f t="shared" si="49"/>
        <v>0</v>
      </c>
      <c r="H226" s="65"/>
      <c r="I226" s="66">
        <f t="shared" si="50"/>
        <v>0</v>
      </c>
      <c r="J226" s="65"/>
      <c r="K226" s="66">
        <f t="shared" si="51"/>
        <v>0</v>
      </c>
      <c r="L226" s="66">
        <v>21</v>
      </c>
      <c r="M226" s="66">
        <f t="shared" si="52"/>
        <v>0</v>
      </c>
      <c r="N226" s="66">
        <v>0</v>
      </c>
      <c r="O226" s="66">
        <f t="shared" si="53"/>
        <v>0</v>
      </c>
      <c r="P226" s="66">
        <v>0</v>
      </c>
      <c r="Q226">
        <v>0</v>
      </c>
      <c r="R226" s="66"/>
      <c r="S226" s="66" t="s">
        <v>587</v>
      </c>
      <c r="T226" s="70" t="s">
        <v>330</v>
      </c>
      <c r="U226" s="35">
        <v>0</v>
      </c>
      <c r="V226" s="35">
        <f t="shared" si="54"/>
        <v>0</v>
      </c>
      <c r="W226" s="35"/>
      <c r="X226" s="70"/>
      <c r="Y226" s="52"/>
      <c r="Z226" s="52"/>
      <c r="AA226" s="52"/>
      <c r="AB226" s="52"/>
      <c r="AC226" s="52"/>
      <c r="AD226" s="52"/>
      <c r="AE226" s="52"/>
      <c r="AF226" s="52"/>
      <c r="AG226" s="52" t="s">
        <v>2953</v>
      </c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</row>
    <row r="227" spans="1:60" outlineLevel="1" x14ac:dyDescent="0.2">
      <c r="A227" s="67">
        <v>212</v>
      </c>
      <c r="B227" s="68" t="s">
        <v>3328</v>
      </c>
      <c r="C227" s="69" t="s">
        <v>3329</v>
      </c>
      <c r="D227" s="63" t="s">
        <v>640</v>
      </c>
      <c r="E227" s="64">
        <v>1</v>
      </c>
      <c r="F227" s="65"/>
      <c r="G227" s="66">
        <f t="shared" si="49"/>
        <v>0</v>
      </c>
      <c r="H227" s="65"/>
      <c r="I227" s="66">
        <f t="shared" si="50"/>
        <v>0</v>
      </c>
      <c r="J227" s="65"/>
      <c r="K227" s="66">
        <f t="shared" si="51"/>
        <v>0</v>
      </c>
      <c r="L227" s="66">
        <v>21</v>
      </c>
      <c r="M227" s="66">
        <f t="shared" si="52"/>
        <v>0</v>
      </c>
      <c r="N227" s="66">
        <v>0</v>
      </c>
      <c r="O227" s="66">
        <f t="shared" si="53"/>
        <v>0</v>
      </c>
      <c r="P227" s="66">
        <v>0</v>
      </c>
      <c r="Q227">
        <v>0</v>
      </c>
      <c r="R227" s="66"/>
      <c r="S227" s="66" t="s">
        <v>587</v>
      </c>
      <c r="T227" s="70" t="s">
        <v>330</v>
      </c>
      <c r="U227" s="35">
        <v>0</v>
      </c>
      <c r="V227" s="35">
        <f t="shared" si="54"/>
        <v>0</v>
      </c>
      <c r="W227" s="35"/>
      <c r="X227" s="70"/>
      <c r="Y227" s="52"/>
      <c r="Z227" s="52"/>
      <c r="AA227" s="52"/>
      <c r="AB227" s="52"/>
      <c r="AC227" s="52"/>
      <c r="AD227" s="52"/>
      <c r="AE227" s="52"/>
      <c r="AF227" s="52"/>
      <c r="AG227" s="52" t="s">
        <v>2953</v>
      </c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</row>
    <row r="228" spans="1:60" outlineLevel="1" x14ac:dyDescent="0.2">
      <c r="A228" s="67">
        <v>213</v>
      </c>
      <c r="B228" s="68" t="s">
        <v>3330</v>
      </c>
      <c r="C228" s="69" t="s">
        <v>3331</v>
      </c>
      <c r="D228" s="63" t="s">
        <v>640</v>
      </c>
      <c r="E228" s="64">
        <v>1</v>
      </c>
      <c r="F228" s="65"/>
      <c r="G228" s="66">
        <f t="shared" si="49"/>
        <v>0</v>
      </c>
      <c r="H228" s="65"/>
      <c r="I228" s="66">
        <f t="shared" si="50"/>
        <v>0</v>
      </c>
      <c r="J228" s="65"/>
      <c r="K228" s="66">
        <f t="shared" si="51"/>
        <v>0</v>
      </c>
      <c r="L228" s="66">
        <v>21</v>
      </c>
      <c r="M228" s="66">
        <f t="shared" si="52"/>
        <v>0</v>
      </c>
      <c r="N228" s="66">
        <v>0</v>
      </c>
      <c r="O228" s="66">
        <f t="shared" si="53"/>
        <v>0</v>
      </c>
      <c r="P228" s="66">
        <v>0</v>
      </c>
      <c r="Q228">
        <v>0</v>
      </c>
      <c r="R228" s="66"/>
      <c r="S228" s="66" t="s">
        <v>587</v>
      </c>
      <c r="T228" s="70" t="s">
        <v>330</v>
      </c>
      <c r="U228" s="35">
        <v>0</v>
      </c>
      <c r="V228" s="35">
        <f t="shared" si="54"/>
        <v>0</v>
      </c>
      <c r="W228" s="35"/>
      <c r="X228" s="70"/>
      <c r="Y228" s="52"/>
      <c r="Z228" s="52"/>
      <c r="AA228" s="52"/>
      <c r="AB228" s="52"/>
      <c r="AC228" s="52"/>
      <c r="AD228" s="52"/>
      <c r="AE228" s="52"/>
      <c r="AF228" s="52"/>
      <c r="AG228" s="52" t="s">
        <v>2953</v>
      </c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</row>
    <row r="229" spans="1:60" outlineLevel="1" x14ac:dyDescent="0.2">
      <c r="A229" s="67">
        <v>214</v>
      </c>
      <c r="B229" s="68" t="s">
        <v>3332</v>
      </c>
      <c r="C229" s="69" t="s">
        <v>3061</v>
      </c>
      <c r="D229" s="63" t="s">
        <v>640</v>
      </c>
      <c r="E229" s="64">
        <v>1</v>
      </c>
      <c r="F229" s="65"/>
      <c r="G229" s="66">
        <f t="shared" si="49"/>
        <v>0</v>
      </c>
      <c r="H229" s="65"/>
      <c r="I229" s="66">
        <f t="shared" si="50"/>
        <v>0</v>
      </c>
      <c r="J229" s="65"/>
      <c r="K229" s="66">
        <f t="shared" si="51"/>
        <v>0</v>
      </c>
      <c r="L229" s="66">
        <v>21</v>
      </c>
      <c r="M229" s="66">
        <f t="shared" si="52"/>
        <v>0</v>
      </c>
      <c r="N229" s="66">
        <v>0</v>
      </c>
      <c r="O229" s="66">
        <f t="shared" si="53"/>
        <v>0</v>
      </c>
      <c r="P229" s="66">
        <v>0</v>
      </c>
      <c r="Q229">
        <v>0</v>
      </c>
      <c r="R229" s="66"/>
      <c r="S229" s="66" t="s">
        <v>587</v>
      </c>
      <c r="T229" s="70" t="s">
        <v>330</v>
      </c>
      <c r="U229" s="35">
        <v>0</v>
      </c>
      <c r="V229" s="35">
        <f t="shared" si="54"/>
        <v>0</v>
      </c>
      <c r="W229" s="35"/>
      <c r="X229" s="70"/>
      <c r="Y229" s="52"/>
      <c r="Z229" s="52"/>
      <c r="AA229" s="52"/>
      <c r="AB229" s="52"/>
      <c r="AC229" s="52"/>
      <c r="AD229" s="52"/>
      <c r="AE229" s="52"/>
      <c r="AF229" s="52"/>
      <c r="AG229" s="52" t="s">
        <v>2953</v>
      </c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</row>
    <row r="230" spans="1:60" outlineLevel="1" x14ac:dyDescent="0.2">
      <c r="A230" s="67">
        <v>215</v>
      </c>
      <c r="B230" s="68" t="s">
        <v>3333</v>
      </c>
      <c r="C230" s="69" t="s">
        <v>3246</v>
      </c>
      <c r="D230" s="63" t="s">
        <v>640</v>
      </c>
      <c r="E230" s="64">
        <v>1</v>
      </c>
      <c r="F230" s="65"/>
      <c r="G230" s="66">
        <f t="shared" si="49"/>
        <v>0</v>
      </c>
      <c r="H230" s="65"/>
      <c r="I230" s="66">
        <f t="shared" si="50"/>
        <v>0</v>
      </c>
      <c r="J230" s="65"/>
      <c r="K230" s="66">
        <f t="shared" si="51"/>
        <v>0</v>
      </c>
      <c r="L230" s="66">
        <v>21</v>
      </c>
      <c r="M230" s="66">
        <f t="shared" si="52"/>
        <v>0</v>
      </c>
      <c r="N230" s="66">
        <v>0</v>
      </c>
      <c r="O230" s="66">
        <f t="shared" si="53"/>
        <v>0</v>
      </c>
      <c r="P230" s="66">
        <v>0</v>
      </c>
      <c r="Q230">
        <v>0</v>
      </c>
      <c r="R230" s="66"/>
      <c r="S230" s="66" t="s">
        <v>587</v>
      </c>
      <c r="T230" s="70" t="s">
        <v>330</v>
      </c>
      <c r="U230" s="35">
        <v>0</v>
      </c>
      <c r="V230" s="35">
        <f t="shared" si="54"/>
        <v>0</v>
      </c>
      <c r="W230" s="35"/>
      <c r="X230" s="70"/>
      <c r="Y230" s="52"/>
      <c r="Z230" s="52"/>
      <c r="AA230" s="52"/>
      <c r="AB230" s="52"/>
      <c r="AC230" s="52"/>
      <c r="AD230" s="52"/>
      <c r="AE230" s="52"/>
      <c r="AF230" s="52"/>
      <c r="AG230" s="52" t="s">
        <v>2953</v>
      </c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</row>
    <row r="231" spans="1:60" outlineLevel="1" x14ac:dyDescent="0.2">
      <c r="A231" s="67">
        <v>216</v>
      </c>
      <c r="B231" s="68" t="s">
        <v>3334</v>
      </c>
      <c r="C231" s="69" t="s">
        <v>3252</v>
      </c>
      <c r="D231" s="63" t="s">
        <v>640</v>
      </c>
      <c r="E231" s="64">
        <v>2</v>
      </c>
      <c r="F231" s="65"/>
      <c r="G231" s="66">
        <f t="shared" si="49"/>
        <v>0</v>
      </c>
      <c r="H231" s="65"/>
      <c r="I231" s="66">
        <f t="shared" si="50"/>
        <v>0</v>
      </c>
      <c r="J231" s="65"/>
      <c r="K231" s="66">
        <f t="shared" si="51"/>
        <v>0</v>
      </c>
      <c r="L231" s="66">
        <v>21</v>
      </c>
      <c r="M231" s="66">
        <f t="shared" si="52"/>
        <v>0</v>
      </c>
      <c r="N231" s="66">
        <v>0</v>
      </c>
      <c r="O231" s="66">
        <f t="shared" si="53"/>
        <v>0</v>
      </c>
      <c r="P231" s="66">
        <v>0</v>
      </c>
      <c r="Q231">
        <v>0</v>
      </c>
      <c r="R231" s="66"/>
      <c r="S231" s="66" t="s">
        <v>587</v>
      </c>
      <c r="T231" s="70" t="s">
        <v>330</v>
      </c>
      <c r="U231" s="35">
        <v>0</v>
      </c>
      <c r="V231" s="35">
        <f t="shared" si="54"/>
        <v>0</v>
      </c>
      <c r="W231" s="35"/>
      <c r="X231" s="70"/>
      <c r="Y231" s="52"/>
      <c r="Z231" s="52"/>
      <c r="AA231" s="52"/>
      <c r="AB231" s="52"/>
      <c r="AC231" s="52"/>
      <c r="AD231" s="52"/>
      <c r="AE231" s="52"/>
      <c r="AF231" s="52"/>
      <c r="AG231" s="52" t="s">
        <v>2953</v>
      </c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</row>
    <row r="232" spans="1:60" outlineLevel="1" x14ac:dyDescent="0.2">
      <c r="A232" s="67">
        <v>217</v>
      </c>
      <c r="B232" s="68" t="s">
        <v>3335</v>
      </c>
      <c r="C232" s="69" t="s">
        <v>3256</v>
      </c>
      <c r="D232" s="63" t="s">
        <v>640</v>
      </c>
      <c r="E232" s="64">
        <v>2</v>
      </c>
      <c r="F232" s="65"/>
      <c r="G232" s="66">
        <f t="shared" si="49"/>
        <v>0</v>
      </c>
      <c r="H232" s="65"/>
      <c r="I232" s="66">
        <f t="shared" si="50"/>
        <v>0</v>
      </c>
      <c r="J232" s="65"/>
      <c r="K232" s="66">
        <f t="shared" si="51"/>
        <v>0</v>
      </c>
      <c r="L232" s="66">
        <v>21</v>
      </c>
      <c r="M232" s="66">
        <f t="shared" si="52"/>
        <v>0</v>
      </c>
      <c r="N232" s="66">
        <v>0</v>
      </c>
      <c r="O232" s="66">
        <f t="shared" si="53"/>
        <v>0</v>
      </c>
      <c r="P232" s="66">
        <v>0</v>
      </c>
      <c r="Q232">
        <v>0</v>
      </c>
      <c r="R232" s="66"/>
      <c r="S232" s="66" t="s">
        <v>587</v>
      </c>
      <c r="T232" s="70" t="s">
        <v>330</v>
      </c>
      <c r="U232" s="35">
        <v>0</v>
      </c>
      <c r="V232" s="35">
        <f t="shared" si="54"/>
        <v>0</v>
      </c>
      <c r="W232" s="35"/>
      <c r="X232" s="70"/>
      <c r="Y232" s="52"/>
      <c r="Z232" s="52"/>
      <c r="AA232" s="52"/>
      <c r="AB232" s="52"/>
      <c r="AC232" s="52"/>
      <c r="AD232" s="52"/>
      <c r="AE232" s="52"/>
      <c r="AF232" s="52"/>
      <c r="AG232" s="52" t="s">
        <v>2953</v>
      </c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</row>
    <row r="233" spans="1:60" outlineLevel="1" x14ac:dyDescent="0.2">
      <c r="A233" s="67">
        <v>218</v>
      </c>
      <c r="B233" s="68" t="s">
        <v>3336</v>
      </c>
      <c r="C233" s="69" t="s">
        <v>3259</v>
      </c>
      <c r="D233" s="63" t="s">
        <v>640</v>
      </c>
      <c r="E233" s="64">
        <v>4</v>
      </c>
      <c r="F233" s="65"/>
      <c r="G233" s="66">
        <f t="shared" si="49"/>
        <v>0</v>
      </c>
      <c r="H233" s="65"/>
      <c r="I233" s="66">
        <f t="shared" si="50"/>
        <v>0</v>
      </c>
      <c r="J233" s="65"/>
      <c r="K233" s="66">
        <f t="shared" si="51"/>
        <v>0</v>
      </c>
      <c r="L233" s="66">
        <v>21</v>
      </c>
      <c r="M233" s="66">
        <f t="shared" si="52"/>
        <v>0</v>
      </c>
      <c r="N233" s="66">
        <v>0</v>
      </c>
      <c r="O233" s="66">
        <f t="shared" si="53"/>
        <v>0</v>
      </c>
      <c r="P233" s="66">
        <v>0</v>
      </c>
      <c r="Q233">
        <v>0</v>
      </c>
      <c r="R233" s="66"/>
      <c r="S233" s="66" t="s">
        <v>587</v>
      </c>
      <c r="T233" s="70" t="s">
        <v>330</v>
      </c>
      <c r="U233" s="35">
        <v>0</v>
      </c>
      <c r="V233" s="35">
        <f t="shared" si="54"/>
        <v>0</v>
      </c>
      <c r="W233" s="35"/>
      <c r="X233" s="70"/>
      <c r="Y233" s="52"/>
      <c r="Z233" s="52"/>
      <c r="AA233" s="52"/>
      <c r="AB233" s="52"/>
      <c r="AC233" s="52"/>
      <c r="AD233" s="52"/>
      <c r="AE233" s="52"/>
      <c r="AF233" s="52"/>
      <c r="AG233" s="52" t="s">
        <v>2953</v>
      </c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</row>
    <row r="234" spans="1:60" outlineLevel="1" x14ac:dyDescent="0.2">
      <c r="A234" s="67">
        <v>219</v>
      </c>
      <c r="B234" s="68" t="s">
        <v>3337</v>
      </c>
      <c r="C234" s="69" t="s">
        <v>3096</v>
      </c>
      <c r="D234" s="63" t="s">
        <v>640</v>
      </c>
      <c r="E234" s="64">
        <v>9</v>
      </c>
      <c r="F234" s="65"/>
      <c r="G234" s="66">
        <f t="shared" si="49"/>
        <v>0</v>
      </c>
      <c r="H234" s="65"/>
      <c r="I234" s="66">
        <f t="shared" si="50"/>
        <v>0</v>
      </c>
      <c r="J234" s="65"/>
      <c r="K234" s="66">
        <f t="shared" si="51"/>
        <v>0</v>
      </c>
      <c r="L234" s="66">
        <v>21</v>
      </c>
      <c r="M234" s="66">
        <f t="shared" si="52"/>
        <v>0</v>
      </c>
      <c r="N234" s="66">
        <v>0</v>
      </c>
      <c r="O234" s="66">
        <f t="shared" si="53"/>
        <v>0</v>
      </c>
      <c r="P234" s="66">
        <v>0</v>
      </c>
      <c r="Q234">
        <v>0</v>
      </c>
      <c r="R234" s="66"/>
      <c r="S234" s="66" t="s">
        <v>587</v>
      </c>
      <c r="T234" s="70" t="s">
        <v>330</v>
      </c>
      <c r="U234" s="35">
        <v>0</v>
      </c>
      <c r="V234" s="35">
        <f t="shared" si="54"/>
        <v>0</v>
      </c>
      <c r="W234" s="35"/>
      <c r="X234" s="70"/>
      <c r="Y234" s="52"/>
      <c r="Z234" s="52"/>
      <c r="AA234" s="52"/>
      <c r="AB234" s="52"/>
      <c r="AC234" s="52"/>
      <c r="AD234" s="52"/>
      <c r="AE234" s="52"/>
      <c r="AF234" s="52"/>
      <c r="AG234" s="52" t="s">
        <v>2953</v>
      </c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</row>
    <row r="235" spans="1:60" outlineLevel="1" x14ac:dyDescent="0.2">
      <c r="A235" s="67">
        <v>220</v>
      </c>
      <c r="B235" s="68" t="s">
        <v>3338</v>
      </c>
      <c r="C235" s="69" t="s">
        <v>3077</v>
      </c>
      <c r="D235" s="63" t="s">
        <v>640</v>
      </c>
      <c r="E235" s="64">
        <v>2</v>
      </c>
      <c r="F235" s="65"/>
      <c r="G235" s="66">
        <f t="shared" si="49"/>
        <v>0</v>
      </c>
      <c r="H235" s="65"/>
      <c r="I235" s="66">
        <f t="shared" si="50"/>
        <v>0</v>
      </c>
      <c r="J235" s="65"/>
      <c r="K235" s="66">
        <f t="shared" si="51"/>
        <v>0</v>
      </c>
      <c r="L235" s="66">
        <v>21</v>
      </c>
      <c r="M235" s="66">
        <f t="shared" si="52"/>
        <v>0</v>
      </c>
      <c r="N235" s="66">
        <v>0</v>
      </c>
      <c r="O235" s="66">
        <f t="shared" si="53"/>
        <v>0</v>
      </c>
      <c r="P235" s="66">
        <v>0</v>
      </c>
      <c r="Q235">
        <v>0</v>
      </c>
      <c r="R235" s="66"/>
      <c r="S235" s="66" t="s">
        <v>587</v>
      </c>
      <c r="T235" s="70" t="s">
        <v>330</v>
      </c>
      <c r="U235" s="35">
        <v>0</v>
      </c>
      <c r="V235" s="35">
        <f t="shared" si="54"/>
        <v>0</v>
      </c>
      <c r="W235" s="35"/>
      <c r="X235" s="70"/>
      <c r="Y235" s="52"/>
      <c r="Z235" s="52"/>
      <c r="AA235" s="52"/>
      <c r="AB235" s="52"/>
      <c r="AC235" s="52"/>
      <c r="AD235" s="52"/>
      <c r="AE235" s="52"/>
      <c r="AF235" s="52"/>
      <c r="AG235" s="52" t="s">
        <v>2953</v>
      </c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</row>
    <row r="236" spans="1:60" outlineLevel="1" x14ac:dyDescent="0.2">
      <c r="A236" s="67">
        <v>221</v>
      </c>
      <c r="B236" s="68" t="s">
        <v>3339</v>
      </c>
      <c r="C236" s="69" t="s">
        <v>3267</v>
      </c>
      <c r="D236" s="63" t="s">
        <v>640</v>
      </c>
      <c r="E236" s="64">
        <v>2</v>
      </c>
      <c r="F236" s="65"/>
      <c r="G236" s="66">
        <f t="shared" si="49"/>
        <v>0</v>
      </c>
      <c r="H236" s="65"/>
      <c r="I236" s="66">
        <f t="shared" si="50"/>
        <v>0</v>
      </c>
      <c r="J236" s="65"/>
      <c r="K236" s="66">
        <f t="shared" si="51"/>
        <v>0</v>
      </c>
      <c r="L236" s="66">
        <v>21</v>
      </c>
      <c r="M236" s="66">
        <f t="shared" si="52"/>
        <v>0</v>
      </c>
      <c r="N236" s="66">
        <v>0</v>
      </c>
      <c r="O236" s="66">
        <f t="shared" si="53"/>
        <v>0</v>
      </c>
      <c r="P236" s="66">
        <v>0</v>
      </c>
      <c r="Q236">
        <v>0</v>
      </c>
      <c r="R236" s="66"/>
      <c r="S236" s="66" t="s">
        <v>587</v>
      </c>
      <c r="T236" s="70" t="s">
        <v>330</v>
      </c>
      <c r="U236" s="35">
        <v>0</v>
      </c>
      <c r="V236" s="35">
        <f t="shared" si="54"/>
        <v>0</v>
      </c>
      <c r="W236" s="35"/>
      <c r="X236" s="70"/>
      <c r="Y236" s="52"/>
      <c r="Z236" s="52"/>
      <c r="AA236" s="52"/>
      <c r="AB236" s="52"/>
      <c r="AC236" s="52"/>
      <c r="AD236" s="52"/>
      <c r="AE236" s="52"/>
      <c r="AF236" s="52"/>
      <c r="AG236" s="52" t="s">
        <v>2953</v>
      </c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</row>
    <row r="237" spans="1:60" outlineLevel="1" x14ac:dyDescent="0.2">
      <c r="A237" s="67">
        <v>222</v>
      </c>
      <c r="B237" s="68" t="s">
        <v>3340</v>
      </c>
      <c r="C237" s="69" t="s">
        <v>3271</v>
      </c>
      <c r="D237" s="63" t="s">
        <v>640</v>
      </c>
      <c r="E237" s="64">
        <v>2</v>
      </c>
      <c r="F237" s="65"/>
      <c r="G237" s="66">
        <f t="shared" si="49"/>
        <v>0</v>
      </c>
      <c r="H237" s="65"/>
      <c r="I237" s="66">
        <f t="shared" si="50"/>
        <v>0</v>
      </c>
      <c r="J237" s="65"/>
      <c r="K237" s="66">
        <f t="shared" si="51"/>
        <v>0</v>
      </c>
      <c r="L237" s="66">
        <v>21</v>
      </c>
      <c r="M237" s="66">
        <f t="shared" si="52"/>
        <v>0</v>
      </c>
      <c r="N237" s="66">
        <v>0</v>
      </c>
      <c r="O237" s="66">
        <f t="shared" si="53"/>
        <v>0</v>
      </c>
      <c r="P237" s="66">
        <v>0</v>
      </c>
      <c r="Q237">
        <v>0</v>
      </c>
      <c r="R237" s="66"/>
      <c r="S237" s="66" t="s">
        <v>587</v>
      </c>
      <c r="T237" s="70" t="s">
        <v>330</v>
      </c>
      <c r="U237" s="35">
        <v>0</v>
      </c>
      <c r="V237" s="35">
        <f t="shared" si="54"/>
        <v>0</v>
      </c>
      <c r="W237" s="35"/>
      <c r="X237" s="70"/>
      <c r="Y237" s="52"/>
      <c r="Z237" s="52"/>
      <c r="AA237" s="52"/>
      <c r="AB237" s="52"/>
      <c r="AC237" s="52"/>
      <c r="AD237" s="52"/>
      <c r="AE237" s="52"/>
      <c r="AF237" s="52"/>
      <c r="AG237" s="52" t="s">
        <v>2953</v>
      </c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</row>
    <row r="238" spans="1:60" outlineLevel="1" x14ac:dyDescent="0.2">
      <c r="A238" s="67">
        <v>223</v>
      </c>
      <c r="B238" s="68" t="s">
        <v>3341</v>
      </c>
      <c r="C238" s="69" t="s">
        <v>3281</v>
      </c>
      <c r="D238" s="63" t="s">
        <v>640</v>
      </c>
      <c r="E238" s="64">
        <v>40</v>
      </c>
      <c r="F238" s="65"/>
      <c r="G238" s="66">
        <f t="shared" si="49"/>
        <v>0</v>
      </c>
      <c r="H238" s="65"/>
      <c r="I238" s="66">
        <f t="shared" si="50"/>
        <v>0</v>
      </c>
      <c r="J238" s="65"/>
      <c r="K238" s="66">
        <f t="shared" si="51"/>
        <v>0</v>
      </c>
      <c r="L238" s="66">
        <v>21</v>
      </c>
      <c r="M238" s="66">
        <f t="shared" si="52"/>
        <v>0</v>
      </c>
      <c r="N238" s="66">
        <v>0</v>
      </c>
      <c r="O238" s="66">
        <f t="shared" si="53"/>
        <v>0</v>
      </c>
      <c r="P238" s="66">
        <v>0</v>
      </c>
      <c r="Q238">
        <v>0</v>
      </c>
      <c r="R238" s="66"/>
      <c r="S238" s="66" t="s">
        <v>587</v>
      </c>
      <c r="T238" s="70" t="s">
        <v>330</v>
      </c>
      <c r="U238" s="35">
        <v>0</v>
      </c>
      <c r="V238" s="35">
        <f t="shared" si="54"/>
        <v>0</v>
      </c>
      <c r="W238" s="35"/>
      <c r="X238" s="70"/>
      <c r="Y238" s="52"/>
      <c r="Z238" s="52"/>
      <c r="AA238" s="52"/>
      <c r="AB238" s="52"/>
      <c r="AC238" s="52"/>
      <c r="AD238" s="52"/>
      <c r="AE238" s="52"/>
      <c r="AF238" s="52"/>
      <c r="AG238" s="52" t="s">
        <v>2953</v>
      </c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</row>
    <row r="239" spans="1:60" outlineLevel="1" x14ac:dyDescent="0.2">
      <c r="A239" s="67">
        <v>224</v>
      </c>
      <c r="B239" s="68" t="s">
        <v>3342</v>
      </c>
      <c r="C239" s="69" t="s">
        <v>3283</v>
      </c>
      <c r="D239" s="63" t="s">
        <v>640</v>
      </c>
      <c r="E239" s="64">
        <v>10</v>
      </c>
      <c r="F239" s="65"/>
      <c r="G239" s="66">
        <f t="shared" si="49"/>
        <v>0</v>
      </c>
      <c r="H239" s="65"/>
      <c r="I239" s="66">
        <f t="shared" si="50"/>
        <v>0</v>
      </c>
      <c r="J239" s="65"/>
      <c r="K239" s="66">
        <f t="shared" si="51"/>
        <v>0</v>
      </c>
      <c r="L239" s="66">
        <v>21</v>
      </c>
      <c r="M239" s="66">
        <f t="shared" si="52"/>
        <v>0</v>
      </c>
      <c r="N239" s="66">
        <v>0</v>
      </c>
      <c r="O239" s="66">
        <f t="shared" si="53"/>
        <v>0</v>
      </c>
      <c r="P239" s="66">
        <v>0</v>
      </c>
      <c r="Q239">
        <v>0</v>
      </c>
      <c r="R239" s="66"/>
      <c r="S239" s="66" t="s">
        <v>587</v>
      </c>
      <c r="T239" s="70" t="s">
        <v>330</v>
      </c>
      <c r="U239" s="35">
        <v>0</v>
      </c>
      <c r="V239" s="35">
        <f t="shared" si="54"/>
        <v>0</v>
      </c>
      <c r="W239" s="35"/>
      <c r="X239" s="70"/>
      <c r="Y239" s="52"/>
      <c r="Z239" s="52"/>
      <c r="AA239" s="52"/>
      <c r="AB239" s="52"/>
      <c r="AC239" s="52"/>
      <c r="AD239" s="52"/>
      <c r="AE239" s="52"/>
      <c r="AF239" s="52"/>
      <c r="AG239" s="52" t="s">
        <v>2953</v>
      </c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</row>
    <row r="240" spans="1:60" outlineLevel="1" x14ac:dyDescent="0.2">
      <c r="A240" s="67">
        <v>225</v>
      </c>
      <c r="B240" s="68" t="s">
        <v>3343</v>
      </c>
      <c r="C240" s="69" t="s">
        <v>3285</v>
      </c>
      <c r="D240" s="63" t="s">
        <v>640</v>
      </c>
      <c r="E240" s="64">
        <v>3</v>
      </c>
      <c r="F240" s="65"/>
      <c r="G240" s="66">
        <f t="shared" si="49"/>
        <v>0</v>
      </c>
      <c r="H240" s="65"/>
      <c r="I240" s="66">
        <f t="shared" si="50"/>
        <v>0</v>
      </c>
      <c r="J240" s="65"/>
      <c r="K240" s="66">
        <f t="shared" si="51"/>
        <v>0</v>
      </c>
      <c r="L240" s="66">
        <v>21</v>
      </c>
      <c r="M240" s="66">
        <f t="shared" si="52"/>
        <v>0</v>
      </c>
      <c r="N240" s="66">
        <v>0</v>
      </c>
      <c r="O240" s="66">
        <f t="shared" si="53"/>
        <v>0</v>
      </c>
      <c r="P240" s="66">
        <v>0</v>
      </c>
      <c r="Q240">
        <v>0</v>
      </c>
      <c r="R240" s="66"/>
      <c r="S240" s="66" t="s">
        <v>587</v>
      </c>
      <c r="T240" s="70" t="s">
        <v>330</v>
      </c>
      <c r="U240" s="35">
        <v>0</v>
      </c>
      <c r="V240" s="35">
        <f t="shared" si="54"/>
        <v>0</v>
      </c>
      <c r="W240" s="35"/>
      <c r="X240" s="70"/>
      <c r="Y240" s="52"/>
      <c r="Z240" s="52"/>
      <c r="AA240" s="52"/>
      <c r="AB240" s="52"/>
      <c r="AC240" s="52"/>
      <c r="AD240" s="52"/>
      <c r="AE240" s="52"/>
      <c r="AF240" s="52"/>
      <c r="AG240" s="52" t="s">
        <v>2953</v>
      </c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</row>
    <row r="241" spans="1:60" outlineLevel="1" x14ac:dyDescent="0.2">
      <c r="A241" s="67">
        <v>226</v>
      </c>
      <c r="B241" s="68" t="s">
        <v>3344</v>
      </c>
      <c r="C241" s="69" t="s">
        <v>3301</v>
      </c>
      <c r="D241" s="63" t="s">
        <v>640</v>
      </c>
      <c r="E241" s="64">
        <v>2</v>
      </c>
      <c r="F241" s="65"/>
      <c r="G241" s="66">
        <f t="shared" si="49"/>
        <v>0</v>
      </c>
      <c r="H241" s="65"/>
      <c r="I241" s="66">
        <f t="shared" si="50"/>
        <v>0</v>
      </c>
      <c r="J241" s="65"/>
      <c r="K241" s="66">
        <f t="shared" si="51"/>
        <v>0</v>
      </c>
      <c r="L241" s="66">
        <v>21</v>
      </c>
      <c r="M241" s="66">
        <f t="shared" si="52"/>
        <v>0</v>
      </c>
      <c r="N241" s="66">
        <v>0</v>
      </c>
      <c r="O241" s="66">
        <f t="shared" si="53"/>
        <v>0</v>
      </c>
      <c r="P241" s="66">
        <v>0</v>
      </c>
      <c r="Q241">
        <v>0</v>
      </c>
      <c r="R241" s="66"/>
      <c r="S241" s="66" t="s">
        <v>587</v>
      </c>
      <c r="T241" s="70" t="s">
        <v>330</v>
      </c>
      <c r="U241" s="35">
        <v>0</v>
      </c>
      <c r="V241" s="35">
        <f t="shared" si="54"/>
        <v>0</v>
      </c>
      <c r="W241" s="35"/>
      <c r="X241" s="70"/>
      <c r="Y241" s="52"/>
      <c r="Z241" s="52"/>
      <c r="AA241" s="52"/>
      <c r="AB241" s="52"/>
      <c r="AC241" s="52"/>
      <c r="AD241" s="52"/>
      <c r="AE241" s="52"/>
      <c r="AF241" s="52"/>
      <c r="AG241" s="52" t="s">
        <v>2953</v>
      </c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</row>
    <row r="242" spans="1:60" outlineLevel="1" x14ac:dyDescent="0.2">
      <c r="A242" s="67">
        <v>227</v>
      </c>
      <c r="B242" s="68" t="s">
        <v>3345</v>
      </c>
      <c r="C242" s="69" t="s">
        <v>3303</v>
      </c>
      <c r="D242" s="63" t="s">
        <v>640</v>
      </c>
      <c r="E242" s="64">
        <v>2</v>
      </c>
      <c r="F242" s="65"/>
      <c r="G242" s="66">
        <f t="shared" si="49"/>
        <v>0</v>
      </c>
      <c r="H242" s="65"/>
      <c r="I242" s="66">
        <f t="shared" si="50"/>
        <v>0</v>
      </c>
      <c r="J242" s="65"/>
      <c r="K242" s="66">
        <f t="shared" si="51"/>
        <v>0</v>
      </c>
      <c r="L242" s="66">
        <v>21</v>
      </c>
      <c r="M242" s="66">
        <f t="shared" si="52"/>
        <v>0</v>
      </c>
      <c r="N242" s="66">
        <v>0</v>
      </c>
      <c r="O242" s="66">
        <f t="shared" si="53"/>
        <v>0</v>
      </c>
      <c r="P242" s="66">
        <v>0</v>
      </c>
      <c r="Q242">
        <v>0</v>
      </c>
      <c r="R242" s="66"/>
      <c r="S242" s="66" t="s">
        <v>587</v>
      </c>
      <c r="T242" s="70" t="s">
        <v>330</v>
      </c>
      <c r="U242" s="35">
        <v>0</v>
      </c>
      <c r="V242" s="35">
        <f t="shared" si="54"/>
        <v>0</v>
      </c>
      <c r="W242" s="35"/>
      <c r="X242" s="70"/>
      <c r="Y242" s="52"/>
      <c r="Z242" s="52"/>
      <c r="AA242" s="52"/>
      <c r="AB242" s="52"/>
      <c r="AC242" s="52"/>
      <c r="AD242" s="52"/>
      <c r="AE242" s="52"/>
      <c r="AF242" s="52"/>
      <c r="AG242" s="52" t="s">
        <v>2953</v>
      </c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</row>
    <row r="243" spans="1:60" outlineLevel="1" x14ac:dyDescent="0.2">
      <c r="A243" s="67">
        <v>228</v>
      </c>
      <c r="B243" s="68" t="s">
        <v>3346</v>
      </c>
      <c r="C243" s="69" t="s">
        <v>3305</v>
      </c>
      <c r="D243" s="63" t="s">
        <v>640</v>
      </c>
      <c r="E243" s="64">
        <v>10</v>
      </c>
      <c r="F243" s="65"/>
      <c r="G243" s="66">
        <f t="shared" si="49"/>
        <v>0</v>
      </c>
      <c r="H243" s="65"/>
      <c r="I243" s="66">
        <f t="shared" si="50"/>
        <v>0</v>
      </c>
      <c r="J243" s="65"/>
      <c r="K243" s="66">
        <f t="shared" si="51"/>
        <v>0</v>
      </c>
      <c r="L243" s="66">
        <v>21</v>
      </c>
      <c r="M243" s="66">
        <f t="shared" si="52"/>
        <v>0</v>
      </c>
      <c r="N243" s="66">
        <v>0</v>
      </c>
      <c r="O243" s="66">
        <f t="shared" si="53"/>
        <v>0</v>
      </c>
      <c r="P243" s="66">
        <v>0</v>
      </c>
      <c r="Q243">
        <v>0</v>
      </c>
      <c r="R243" s="66"/>
      <c r="S243" s="66" t="s">
        <v>587</v>
      </c>
      <c r="T243" s="70" t="s">
        <v>330</v>
      </c>
      <c r="U243" s="35">
        <v>0</v>
      </c>
      <c r="V243" s="35">
        <f t="shared" si="54"/>
        <v>0</v>
      </c>
      <c r="W243" s="35"/>
      <c r="X243" s="70"/>
      <c r="Y243" s="52"/>
      <c r="Z243" s="52"/>
      <c r="AA243" s="52"/>
      <c r="AB243" s="52"/>
      <c r="AC243" s="52"/>
      <c r="AD243" s="52"/>
      <c r="AE243" s="52"/>
      <c r="AF243" s="52"/>
      <c r="AG243" s="52" t="s">
        <v>2953</v>
      </c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</row>
    <row r="244" spans="1:60" x14ac:dyDescent="0.2">
      <c r="A244" s="18" t="s">
        <v>324</v>
      </c>
      <c r="B244" s="19" t="s">
        <v>279</v>
      </c>
      <c r="C244" s="20" t="s">
        <v>280</v>
      </c>
      <c r="D244" s="21"/>
      <c r="E244" s="22"/>
      <c r="F244" s="23"/>
      <c r="G244" s="23">
        <f>SUMIF(AG245:AG268,"&lt;&gt;NOR",G245:G268)</f>
        <v>0</v>
      </c>
      <c r="H244" s="23"/>
      <c r="I244" s="23">
        <f>SUM(I245:I268)</f>
        <v>0</v>
      </c>
      <c r="J244" s="23"/>
      <c r="K244" s="23">
        <f>SUM(K245:K268)</f>
        <v>0</v>
      </c>
      <c r="L244" s="23"/>
      <c r="M244" s="23">
        <f>SUM(M245:M268)</f>
        <v>0</v>
      </c>
      <c r="N244" s="23"/>
      <c r="O244" s="23">
        <f>SUM(O245:O268)</f>
        <v>0</v>
      </c>
      <c r="P244" s="23"/>
      <c r="Q244" s="23">
        <f>SUM(Q245:Q268)</f>
        <v>0</v>
      </c>
      <c r="R244" s="23"/>
      <c r="S244" s="23"/>
      <c r="T244" s="46"/>
      <c r="U244" s="47"/>
      <c r="V244" s="47">
        <f>SUM(V245:V268)</f>
        <v>0</v>
      </c>
      <c r="W244" s="47"/>
      <c r="X244" s="46"/>
      <c r="AG244" t="s">
        <v>325</v>
      </c>
    </row>
    <row r="245" spans="1:60" ht="22.5" outlineLevel="1" x14ac:dyDescent="0.2">
      <c r="A245" s="67">
        <v>229</v>
      </c>
      <c r="B245" s="68" t="s">
        <v>3347</v>
      </c>
      <c r="C245" s="69" t="s">
        <v>3348</v>
      </c>
      <c r="D245" s="63" t="s">
        <v>456</v>
      </c>
      <c r="E245" s="64">
        <v>80</v>
      </c>
      <c r="F245" s="65"/>
      <c r="G245" s="66">
        <f t="shared" ref="G245:G268" si="55">ROUND(E245*F245,2)</f>
        <v>0</v>
      </c>
      <c r="H245" s="65"/>
      <c r="I245" s="66">
        <f t="shared" ref="I245:I268" si="56">ROUND(E245*H245,2)</f>
        <v>0</v>
      </c>
      <c r="J245" s="65"/>
      <c r="K245" s="66">
        <f t="shared" ref="K245:K268" si="57">ROUND(E245*J245,2)</f>
        <v>0</v>
      </c>
      <c r="L245" s="66">
        <v>21</v>
      </c>
      <c r="M245" s="66">
        <f t="shared" ref="M245:M268" si="58">G245*(1+L245/100)</f>
        <v>0</v>
      </c>
      <c r="N245" s="66">
        <v>0</v>
      </c>
      <c r="O245" s="66">
        <f t="shared" ref="O245:O268" si="59">ROUND(E245*N245,2)</f>
        <v>0</v>
      </c>
      <c r="P245" s="66">
        <v>0</v>
      </c>
      <c r="Q245" s="66">
        <f t="shared" ref="Q245:Q268" si="60">ROUND(E245*P245,2)</f>
        <v>0</v>
      </c>
      <c r="R245" s="66"/>
      <c r="S245" s="66" t="s">
        <v>587</v>
      </c>
      <c r="T245" s="70" t="s">
        <v>330</v>
      </c>
      <c r="U245" s="35">
        <v>0</v>
      </c>
      <c r="V245" s="35">
        <f t="shared" ref="V245:V268" si="61">ROUND(E245*U245,2)</f>
        <v>0</v>
      </c>
      <c r="W245" s="35"/>
      <c r="X245" s="70"/>
      <c r="Y245" s="52"/>
      <c r="Z245" s="52"/>
      <c r="AA245" s="52"/>
      <c r="AB245" s="52"/>
      <c r="AC245" s="52"/>
      <c r="AD245" s="52"/>
      <c r="AE245" s="52"/>
      <c r="AF245" s="52"/>
      <c r="AG245" s="52" t="s">
        <v>2953</v>
      </c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</row>
    <row r="246" spans="1:60" ht="22.5" outlineLevel="1" x14ac:dyDescent="0.2">
      <c r="A246" s="67">
        <v>230</v>
      </c>
      <c r="B246" s="68" t="s">
        <v>3349</v>
      </c>
      <c r="C246" s="69" t="s">
        <v>3350</v>
      </c>
      <c r="D246" s="63" t="s">
        <v>456</v>
      </c>
      <c r="E246" s="64">
        <v>230</v>
      </c>
      <c r="F246" s="65"/>
      <c r="G246" s="66">
        <f t="shared" si="55"/>
        <v>0</v>
      </c>
      <c r="H246" s="65"/>
      <c r="I246" s="66">
        <f t="shared" si="56"/>
        <v>0</v>
      </c>
      <c r="J246" s="65"/>
      <c r="K246" s="66">
        <f t="shared" si="57"/>
        <v>0</v>
      </c>
      <c r="L246" s="66">
        <v>21</v>
      </c>
      <c r="M246" s="66">
        <f t="shared" si="58"/>
        <v>0</v>
      </c>
      <c r="N246" s="66">
        <v>0</v>
      </c>
      <c r="O246" s="66">
        <f t="shared" si="59"/>
        <v>0</v>
      </c>
      <c r="P246" s="66">
        <v>0</v>
      </c>
      <c r="Q246" s="66">
        <f t="shared" si="60"/>
        <v>0</v>
      </c>
      <c r="R246" s="66"/>
      <c r="S246" s="66" t="s">
        <v>587</v>
      </c>
      <c r="T246" s="70" t="s">
        <v>330</v>
      </c>
      <c r="U246" s="35">
        <v>0</v>
      </c>
      <c r="V246" s="35">
        <f t="shared" si="61"/>
        <v>0</v>
      </c>
      <c r="W246" s="35"/>
      <c r="X246" s="70"/>
      <c r="Y246" s="52"/>
      <c r="Z246" s="52"/>
      <c r="AA246" s="52"/>
      <c r="AB246" s="52"/>
      <c r="AC246" s="52"/>
      <c r="AD246" s="52"/>
      <c r="AE246" s="52"/>
      <c r="AF246" s="52"/>
      <c r="AG246" s="52" t="s">
        <v>2953</v>
      </c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</row>
    <row r="247" spans="1:60" outlineLevel="1" x14ac:dyDescent="0.2">
      <c r="A247" s="67">
        <v>231</v>
      </c>
      <c r="B247" s="68" t="s">
        <v>3351</v>
      </c>
      <c r="C247" s="69" t="s">
        <v>3352</v>
      </c>
      <c r="D247" s="63" t="s">
        <v>456</v>
      </c>
      <c r="E247" s="64">
        <v>150</v>
      </c>
      <c r="F247" s="65"/>
      <c r="G247" s="66">
        <f t="shared" si="55"/>
        <v>0</v>
      </c>
      <c r="H247" s="65"/>
      <c r="I247" s="66">
        <f t="shared" si="56"/>
        <v>0</v>
      </c>
      <c r="J247" s="65"/>
      <c r="K247" s="66">
        <f t="shared" si="57"/>
        <v>0</v>
      </c>
      <c r="L247" s="66">
        <v>21</v>
      </c>
      <c r="M247" s="66">
        <f t="shared" si="58"/>
        <v>0</v>
      </c>
      <c r="N247" s="66">
        <v>0</v>
      </c>
      <c r="O247" s="66">
        <f t="shared" si="59"/>
        <v>0</v>
      </c>
      <c r="P247" s="66">
        <v>0</v>
      </c>
      <c r="Q247" s="66">
        <f t="shared" si="60"/>
        <v>0</v>
      </c>
      <c r="R247" s="66"/>
      <c r="S247" s="66" t="s">
        <v>587</v>
      </c>
      <c r="T247" s="70" t="s">
        <v>330</v>
      </c>
      <c r="U247" s="35">
        <v>0</v>
      </c>
      <c r="V247" s="35">
        <f t="shared" si="61"/>
        <v>0</v>
      </c>
      <c r="W247" s="35"/>
      <c r="X247" s="70"/>
      <c r="Y247" s="52"/>
      <c r="Z247" s="52"/>
      <c r="AA247" s="52"/>
      <c r="AB247" s="52"/>
      <c r="AC247" s="52"/>
      <c r="AD247" s="52"/>
      <c r="AE247" s="52"/>
      <c r="AF247" s="52"/>
      <c r="AG247" s="52" t="s">
        <v>2953</v>
      </c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</row>
    <row r="248" spans="1:60" outlineLevel="1" x14ac:dyDescent="0.2">
      <c r="A248" s="67">
        <v>232</v>
      </c>
      <c r="B248" s="68" t="s">
        <v>3353</v>
      </c>
      <c r="C248" s="69" t="s">
        <v>3354</v>
      </c>
      <c r="D248" s="63" t="s">
        <v>456</v>
      </c>
      <c r="E248" s="64">
        <v>50</v>
      </c>
      <c r="F248" s="65"/>
      <c r="G248" s="66">
        <f t="shared" si="55"/>
        <v>0</v>
      </c>
      <c r="H248" s="65"/>
      <c r="I248" s="66">
        <f t="shared" si="56"/>
        <v>0</v>
      </c>
      <c r="J248" s="65"/>
      <c r="K248" s="66">
        <f t="shared" si="57"/>
        <v>0</v>
      </c>
      <c r="L248" s="66">
        <v>21</v>
      </c>
      <c r="M248" s="66">
        <f t="shared" si="58"/>
        <v>0</v>
      </c>
      <c r="N248" s="66">
        <v>0</v>
      </c>
      <c r="O248" s="66">
        <f t="shared" si="59"/>
        <v>0</v>
      </c>
      <c r="P248" s="66">
        <v>0</v>
      </c>
      <c r="Q248" s="66">
        <f t="shared" si="60"/>
        <v>0</v>
      </c>
      <c r="R248" s="66"/>
      <c r="S248" s="66" t="s">
        <v>587</v>
      </c>
      <c r="T248" s="70" t="s">
        <v>330</v>
      </c>
      <c r="U248" s="35">
        <v>0</v>
      </c>
      <c r="V248" s="35">
        <f t="shared" si="61"/>
        <v>0</v>
      </c>
      <c r="W248" s="35"/>
      <c r="X248" s="70"/>
      <c r="Y248" s="52"/>
      <c r="Z248" s="52"/>
      <c r="AA248" s="52"/>
      <c r="AB248" s="52"/>
      <c r="AC248" s="52"/>
      <c r="AD248" s="52"/>
      <c r="AE248" s="52"/>
      <c r="AF248" s="52"/>
      <c r="AG248" s="52" t="s">
        <v>2953</v>
      </c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</row>
    <row r="249" spans="1:60" outlineLevel="1" x14ac:dyDescent="0.2">
      <c r="A249" s="67">
        <v>233</v>
      </c>
      <c r="B249" s="68" t="s">
        <v>3355</v>
      </c>
      <c r="C249" s="69" t="s">
        <v>3356</v>
      </c>
      <c r="D249" s="63" t="s">
        <v>456</v>
      </c>
      <c r="E249" s="64">
        <v>50</v>
      </c>
      <c r="F249" s="65"/>
      <c r="G249" s="66">
        <f t="shared" si="55"/>
        <v>0</v>
      </c>
      <c r="H249" s="65"/>
      <c r="I249" s="66">
        <f t="shared" si="56"/>
        <v>0</v>
      </c>
      <c r="J249" s="65"/>
      <c r="K249" s="66">
        <f t="shared" si="57"/>
        <v>0</v>
      </c>
      <c r="L249" s="66">
        <v>21</v>
      </c>
      <c r="M249" s="66">
        <f t="shared" si="58"/>
        <v>0</v>
      </c>
      <c r="N249" s="66">
        <v>0</v>
      </c>
      <c r="O249" s="66">
        <f t="shared" si="59"/>
        <v>0</v>
      </c>
      <c r="P249" s="66">
        <v>0</v>
      </c>
      <c r="Q249" s="66">
        <f t="shared" si="60"/>
        <v>0</v>
      </c>
      <c r="R249" s="66"/>
      <c r="S249" s="66" t="s">
        <v>587</v>
      </c>
      <c r="T249" s="70" t="s">
        <v>330</v>
      </c>
      <c r="U249" s="35">
        <v>0</v>
      </c>
      <c r="V249" s="35">
        <f t="shared" si="61"/>
        <v>0</v>
      </c>
      <c r="W249" s="35"/>
      <c r="X249" s="70"/>
      <c r="Y249" s="52"/>
      <c r="Z249" s="52"/>
      <c r="AA249" s="52"/>
      <c r="AB249" s="52"/>
      <c r="AC249" s="52"/>
      <c r="AD249" s="52"/>
      <c r="AE249" s="52"/>
      <c r="AF249" s="52"/>
      <c r="AG249" s="52" t="s">
        <v>2953</v>
      </c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</row>
    <row r="250" spans="1:60" outlineLevel="1" x14ac:dyDescent="0.2">
      <c r="A250" s="67">
        <v>234</v>
      </c>
      <c r="B250" s="68" t="s">
        <v>3357</v>
      </c>
      <c r="C250" s="69" t="s">
        <v>3358</v>
      </c>
      <c r="D250" s="63" t="s">
        <v>456</v>
      </c>
      <c r="E250" s="64">
        <v>50</v>
      </c>
      <c r="F250" s="65"/>
      <c r="G250" s="66">
        <f t="shared" si="55"/>
        <v>0</v>
      </c>
      <c r="H250" s="65"/>
      <c r="I250" s="66">
        <f t="shared" si="56"/>
        <v>0</v>
      </c>
      <c r="J250" s="65"/>
      <c r="K250" s="66">
        <f t="shared" si="57"/>
        <v>0</v>
      </c>
      <c r="L250" s="66">
        <v>21</v>
      </c>
      <c r="M250" s="66">
        <f t="shared" si="58"/>
        <v>0</v>
      </c>
      <c r="N250" s="66">
        <v>0</v>
      </c>
      <c r="O250" s="66">
        <f t="shared" si="59"/>
        <v>0</v>
      </c>
      <c r="P250" s="66">
        <v>0</v>
      </c>
      <c r="Q250" s="66">
        <f t="shared" si="60"/>
        <v>0</v>
      </c>
      <c r="R250" s="66"/>
      <c r="S250" s="66" t="s">
        <v>587</v>
      </c>
      <c r="T250" s="70" t="s">
        <v>330</v>
      </c>
      <c r="U250" s="35">
        <v>0</v>
      </c>
      <c r="V250" s="35">
        <f t="shared" si="61"/>
        <v>0</v>
      </c>
      <c r="W250" s="35"/>
      <c r="X250" s="70"/>
      <c r="Y250" s="52"/>
      <c r="Z250" s="52"/>
      <c r="AA250" s="52"/>
      <c r="AB250" s="52"/>
      <c r="AC250" s="52"/>
      <c r="AD250" s="52"/>
      <c r="AE250" s="52"/>
      <c r="AF250" s="52"/>
      <c r="AG250" s="52" t="s">
        <v>2953</v>
      </c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</row>
    <row r="251" spans="1:60" outlineLevel="1" x14ac:dyDescent="0.2">
      <c r="A251" s="67">
        <v>235</v>
      </c>
      <c r="B251" s="68" t="s">
        <v>3359</v>
      </c>
      <c r="C251" s="69" t="s">
        <v>3360</v>
      </c>
      <c r="D251" s="63" t="s">
        <v>456</v>
      </c>
      <c r="E251" s="64">
        <v>800</v>
      </c>
      <c r="F251" s="65"/>
      <c r="G251" s="66">
        <f t="shared" si="55"/>
        <v>0</v>
      </c>
      <c r="H251" s="65"/>
      <c r="I251" s="66">
        <f t="shared" si="56"/>
        <v>0</v>
      </c>
      <c r="J251" s="65"/>
      <c r="K251" s="66">
        <f t="shared" si="57"/>
        <v>0</v>
      </c>
      <c r="L251" s="66">
        <v>21</v>
      </c>
      <c r="M251" s="66">
        <f t="shared" si="58"/>
        <v>0</v>
      </c>
      <c r="N251" s="66">
        <v>0</v>
      </c>
      <c r="O251" s="66">
        <f t="shared" si="59"/>
        <v>0</v>
      </c>
      <c r="P251" s="66">
        <v>0</v>
      </c>
      <c r="Q251" s="66">
        <f t="shared" si="60"/>
        <v>0</v>
      </c>
      <c r="R251" s="66"/>
      <c r="S251" s="66" t="s">
        <v>587</v>
      </c>
      <c r="T251" s="70" t="s">
        <v>330</v>
      </c>
      <c r="U251" s="35">
        <v>0</v>
      </c>
      <c r="V251" s="35">
        <f t="shared" si="61"/>
        <v>0</v>
      </c>
      <c r="W251" s="35"/>
      <c r="X251" s="70"/>
      <c r="Y251" s="52"/>
      <c r="Z251" s="52"/>
      <c r="AA251" s="52"/>
      <c r="AB251" s="52"/>
      <c r="AC251" s="52"/>
      <c r="AD251" s="52"/>
      <c r="AE251" s="52"/>
      <c r="AF251" s="52"/>
      <c r="AG251" s="52" t="s">
        <v>2953</v>
      </c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</row>
    <row r="252" spans="1:60" outlineLevel="1" x14ac:dyDescent="0.2">
      <c r="A252" s="67">
        <v>236</v>
      </c>
      <c r="B252" s="68" t="s">
        <v>3361</v>
      </c>
      <c r="C252" s="69" t="s">
        <v>3362</v>
      </c>
      <c r="D252" s="63" t="s">
        <v>456</v>
      </c>
      <c r="E252" s="64">
        <v>600</v>
      </c>
      <c r="F252" s="65"/>
      <c r="G252" s="66">
        <f t="shared" si="55"/>
        <v>0</v>
      </c>
      <c r="H252" s="65"/>
      <c r="I252" s="66">
        <f t="shared" si="56"/>
        <v>0</v>
      </c>
      <c r="J252" s="65"/>
      <c r="K252" s="66">
        <f t="shared" si="57"/>
        <v>0</v>
      </c>
      <c r="L252" s="66">
        <v>21</v>
      </c>
      <c r="M252" s="66">
        <f t="shared" si="58"/>
        <v>0</v>
      </c>
      <c r="N252" s="66">
        <v>0</v>
      </c>
      <c r="O252" s="66">
        <f t="shared" si="59"/>
        <v>0</v>
      </c>
      <c r="P252" s="66">
        <v>0</v>
      </c>
      <c r="Q252" s="66">
        <f t="shared" si="60"/>
        <v>0</v>
      </c>
      <c r="R252" s="66"/>
      <c r="S252" s="66" t="s">
        <v>587</v>
      </c>
      <c r="T252" s="70" t="s">
        <v>330</v>
      </c>
      <c r="U252" s="35">
        <v>0</v>
      </c>
      <c r="V252" s="35">
        <f t="shared" si="61"/>
        <v>0</v>
      </c>
      <c r="W252" s="35"/>
      <c r="X252" s="70"/>
      <c r="Y252" s="52"/>
      <c r="Z252" s="52"/>
      <c r="AA252" s="52"/>
      <c r="AB252" s="52"/>
      <c r="AC252" s="52"/>
      <c r="AD252" s="52"/>
      <c r="AE252" s="52"/>
      <c r="AF252" s="52"/>
      <c r="AG252" s="52" t="s">
        <v>2953</v>
      </c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</row>
    <row r="253" spans="1:60" outlineLevel="1" x14ac:dyDescent="0.2">
      <c r="A253" s="67">
        <v>237</v>
      </c>
      <c r="B253" s="68" t="s">
        <v>3363</v>
      </c>
      <c r="C253" s="69" t="s">
        <v>3364</v>
      </c>
      <c r="D253" s="63" t="s">
        <v>640</v>
      </c>
      <c r="E253" s="64">
        <v>4</v>
      </c>
      <c r="F253" s="65"/>
      <c r="G253" s="66">
        <f t="shared" si="55"/>
        <v>0</v>
      </c>
      <c r="H253" s="65"/>
      <c r="I253" s="66">
        <f t="shared" si="56"/>
        <v>0</v>
      </c>
      <c r="J253" s="65"/>
      <c r="K253" s="66">
        <f t="shared" si="57"/>
        <v>0</v>
      </c>
      <c r="L253" s="66">
        <v>21</v>
      </c>
      <c r="M253" s="66">
        <f t="shared" si="58"/>
        <v>0</v>
      </c>
      <c r="N253" s="66">
        <v>0</v>
      </c>
      <c r="O253" s="66">
        <f t="shared" si="59"/>
        <v>0</v>
      </c>
      <c r="P253" s="66">
        <v>0</v>
      </c>
      <c r="Q253" s="66">
        <f t="shared" si="60"/>
        <v>0</v>
      </c>
      <c r="R253" s="66"/>
      <c r="S253" s="66" t="s">
        <v>587</v>
      </c>
      <c r="T253" s="70" t="s">
        <v>330</v>
      </c>
      <c r="U253" s="35">
        <v>0</v>
      </c>
      <c r="V253" s="35">
        <f t="shared" si="61"/>
        <v>0</v>
      </c>
      <c r="W253" s="35"/>
      <c r="X253" s="70"/>
      <c r="Y253" s="52"/>
      <c r="Z253" s="52"/>
      <c r="AA253" s="52"/>
      <c r="AB253" s="52"/>
      <c r="AC253" s="52"/>
      <c r="AD253" s="52"/>
      <c r="AE253" s="52"/>
      <c r="AF253" s="52"/>
      <c r="AG253" s="52" t="s">
        <v>2953</v>
      </c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</row>
    <row r="254" spans="1:60" outlineLevel="1" x14ac:dyDescent="0.2">
      <c r="A254" s="67">
        <v>238</v>
      </c>
      <c r="B254" s="68" t="s">
        <v>3365</v>
      </c>
      <c r="C254" s="69" t="s">
        <v>3366</v>
      </c>
      <c r="D254" s="63" t="s">
        <v>456</v>
      </c>
      <c r="E254" s="64">
        <v>1400</v>
      </c>
      <c r="F254" s="65"/>
      <c r="G254" s="66">
        <f t="shared" si="55"/>
        <v>0</v>
      </c>
      <c r="H254" s="65"/>
      <c r="I254" s="66">
        <f t="shared" si="56"/>
        <v>0</v>
      </c>
      <c r="J254" s="65"/>
      <c r="K254" s="66">
        <f t="shared" si="57"/>
        <v>0</v>
      </c>
      <c r="L254" s="66">
        <v>21</v>
      </c>
      <c r="M254" s="66">
        <f t="shared" si="58"/>
        <v>0</v>
      </c>
      <c r="N254" s="66">
        <v>0</v>
      </c>
      <c r="O254" s="66">
        <f t="shared" si="59"/>
        <v>0</v>
      </c>
      <c r="P254" s="66">
        <v>0</v>
      </c>
      <c r="Q254" s="66">
        <f t="shared" si="60"/>
        <v>0</v>
      </c>
      <c r="R254" s="66"/>
      <c r="S254" s="66" t="s">
        <v>587</v>
      </c>
      <c r="T254" s="70" t="s">
        <v>330</v>
      </c>
      <c r="U254" s="35">
        <v>0</v>
      </c>
      <c r="V254" s="35">
        <f t="shared" si="61"/>
        <v>0</v>
      </c>
      <c r="W254" s="35"/>
      <c r="X254" s="70"/>
      <c r="Y254" s="52"/>
      <c r="Z254" s="52"/>
      <c r="AA254" s="52"/>
      <c r="AB254" s="52"/>
      <c r="AC254" s="52"/>
      <c r="AD254" s="52"/>
      <c r="AE254" s="52"/>
      <c r="AF254" s="52"/>
      <c r="AG254" s="52" t="s">
        <v>2953</v>
      </c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</row>
    <row r="255" spans="1:60" outlineLevel="1" x14ac:dyDescent="0.2">
      <c r="A255" s="67">
        <v>239</v>
      </c>
      <c r="B255" s="68" t="s">
        <v>3367</v>
      </c>
      <c r="C255" s="69" t="s">
        <v>3368</v>
      </c>
      <c r="D255" s="63" t="s">
        <v>640</v>
      </c>
      <c r="E255" s="64">
        <v>6</v>
      </c>
      <c r="F255" s="65"/>
      <c r="G255" s="66">
        <f t="shared" si="55"/>
        <v>0</v>
      </c>
      <c r="H255" s="65"/>
      <c r="I255" s="66">
        <f t="shared" si="56"/>
        <v>0</v>
      </c>
      <c r="J255" s="65"/>
      <c r="K255" s="66">
        <f t="shared" si="57"/>
        <v>0</v>
      </c>
      <c r="L255" s="66">
        <v>21</v>
      </c>
      <c r="M255" s="66">
        <f t="shared" si="58"/>
        <v>0</v>
      </c>
      <c r="N255" s="66">
        <v>0</v>
      </c>
      <c r="O255" s="66">
        <f t="shared" si="59"/>
        <v>0</v>
      </c>
      <c r="P255" s="66">
        <v>0</v>
      </c>
      <c r="Q255" s="66">
        <f t="shared" si="60"/>
        <v>0</v>
      </c>
      <c r="R255" s="66"/>
      <c r="S255" s="66" t="s">
        <v>587</v>
      </c>
      <c r="T255" s="70" t="s">
        <v>330</v>
      </c>
      <c r="U255" s="35">
        <v>0</v>
      </c>
      <c r="V255" s="35">
        <f t="shared" si="61"/>
        <v>0</v>
      </c>
      <c r="W255" s="35"/>
      <c r="X255" s="70"/>
      <c r="Y255" s="52"/>
      <c r="Z255" s="52"/>
      <c r="AA255" s="52"/>
      <c r="AB255" s="52"/>
      <c r="AC255" s="52"/>
      <c r="AD255" s="52"/>
      <c r="AE255" s="52"/>
      <c r="AF255" s="52"/>
      <c r="AG255" s="52" t="s">
        <v>2953</v>
      </c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</row>
    <row r="256" spans="1:60" outlineLevel="1" x14ac:dyDescent="0.2">
      <c r="A256" s="67">
        <v>240</v>
      </c>
      <c r="B256" s="68" t="s">
        <v>3369</v>
      </c>
      <c r="C256" s="69" t="s">
        <v>3370</v>
      </c>
      <c r="D256" s="63" t="s">
        <v>456</v>
      </c>
      <c r="E256" s="64">
        <v>96</v>
      </c>
      <c r="F256" s="65"/>
      <c r="G256" s="66">
        <f t="shared" si="55"/>
        <v>0</v>
      </c>
      <c r="H256" s="65"/>
      <c r="I256" s="66">
        <f t="shared" si="56"/>
        <v>0</v>
      </c>
      <c r="J256" s="65"/>
      <c r="K256" s="66">
        <f t="shared" si="57"/>
        <v>0</v>
      </c>
      <c r="L256" s="66">
        <v>21</v>
      </c>
      <c r="M256" s="66">
        <f t="shared" si="58"/>
        <v>0</v>
      </c>
      <c r="N256" s="66">
        <v>0</v>
      </c>
      <c r="O256" s="66">
        <f t="shared" si="59"/>
        <v>0</v>
      </c>
      <c r="P256" s="66">
        <v>0</v>
      </c>
      <c r="Q256" s="66">
        <f t="shared" si="60"/>
        <v>0</v>
      </c>
      <c r="R256" s="66"/>
      <c r="S256" s="66" t="s">
        <v>587</v>
      </c>
      <c r="T256" s="70" t="s">
        <v>330</v>
      </c>
      <c r="U256" s="35">
        <v>0</v>
      </c>
      <c r="V256" s="35">
        <f t="shared" si="61"/>
        <v>0</v>
      </c>
      <c r="W256" s="35"/>
      <c r="X256" s="70"/>
      <c r="Y256" s="52"/>
      <c r="Z256" s="52"/>
      <c r="AA256" s="52"/>
      <c r="AB256" s="52"/>
      <c r="AC256" s="52"/>
      <c r="AD256" s="52"/>
      <c r="AE256" s="52"/>
      <c r="AF256" s="52"/>
      <c r="AG256" s="52" t="s">
        <v>2953</v>
      </c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</row>
    <row r="257" spans="1:60" outlineLevel="1" x14ac:dyDescent="0.2">
      <c r="A257" s="67">
        <v>241</v>
      </c>
      <c r="B257" s="68" t="s">
        <v>3371</v>
      </c>
      <c r="C257" s="69" t="s">
        <v>3372</v>
      </c>
      <c r="D257" s="63" t="s">
        <v>456</v>
      </c>
      <c r="E257" s="64">
        <v>312</v>
      </c>
      <c r="F257" s="65"/>
      <c r="G257" s="66">
        <f t="shared" si="55"/>
        <v>0</v>
      </c>
      <c r="H257" s="65"/>
      <c r="I257" s="66">
        <f t="shared" si="56"/>
        <v>0</v>
      </c>
      <c r="J257" s="65"/>
      <c r="K257" s="66">
        <f t="shared" si="57"/>
        <v>0</v>
      </c>
      <c r="L257" s="66">
        <v>21</v>
      </c>
      <c r="M257" s="66">
        <f t="shared" si="58"/>
        <v>0</v>
      </c>
      <c r="N257" s="66">
        <v>0</v>
      </c>
      <c r="O257" s="66">
        <f t="shared" si="59"/>
        <v>0</v>
      </c>
      <c r="P257" s="66">
        <v>0</v>
      </c>
      <c r="Q257" s="66">
        <f t="shared" si="60"/>
        <v>0</v>
      </c>
      <c r="R257" s="66"/>
      <c r="S257" s="66" t="s">
        <v>587</v>
      </c>
      <c r="T257" s="70" t="s">
        <v>330</v>
      </c>
      <c r="U257" s="35">
        <v>0</v>
      </c>
      <c r="V257" s="35">
        <f t="shared" si="61"/>
        <v>0</v>
      </c>
      <c r="W257" s="35"/>
      <c r="X257" s="70"/>
      <c r="Y257" s="52"/>
      <c r="Z257" s="52"/>
      <c r="AA257" s="52"/>
      <c r="AB257" s="52"/>
      <c r="AC257" s="52"/>
      <c r="AD257" s="52"/>
      <c r="AE257" s="52"/>
      <c r="AF257" s="52"/>
      <c r="AG257" s="52" t="s">
        <v>2953</v>
      </c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</row>
    <row r="258" spans="1:60" outlineLevel="1" x14ac:dyDescent="0.2">
      <c r="A258" s="67">
        <v>242</v>
      </c>
      <c r="B258" s="68" t="s">
        <v>3373</v>
      </c>
      <c r="C258" s="69" t="s">
        <v>3374</v>
      </c>
      <c r="D258" s="63" t="s">
        <v>456</v>
      </c>
      <c r="E258" s="64">
        <v>96</v>
      </c>
      <c r="F258" s="65"/>
      <c r="G258" s="66">
        <f t="shared" si="55"/>
        <v>0</v>
      </c>
      <c r="H258" s="65"/>
      <c r="I258" s="66">
        <f t="shared" si="56"/>
        <v>0</v>
      </c>
      <c r="J258" s="65"/>
      <c r="K258" s="66">
        <f t="shared" si="57"/>
        <v>0</v>
      </c>
      <c r="L258" s="66">
        <v>21</v>
      </c>
      <c r="M258" s="66">
        <f t="shared" si="58"/>
        <v>0</v>
      </c>
      <c r="N258" s="66">
        <v>0</v>
      </c>
      <c r="O258" s="66">
        <f t="shared" si="59"/>
        <v>0</v>
      </c>
      <c r="P258" s="66">
        <v>0</v>
      </c>
      <c r="Q258" s="66">
        <f t="shared" si="60"/>
        <v>0</v>
      </c>
      <c r="R258" s="66"/>
      <c r="S258" s="66" t="s">
        <v>587</v>
      </c>
      <c r="T258" s="70" t="s">
        <v>330</v>
      </c>
      <c r="U258" s="35">
        <v>0</v>
      </c>
      <c r="V258" s="35">
        <f t="shared" si="61"/>
        <v>0</v>
      </c>
      <c r="W258" s="35"/>
      <c r="X258" s="70"/>
      <c r="Y258" s="52"/>
      <c r="Z258" s="52"/>
      <c r="AA258" s="52"/>
      <c r="AB258" s="52"/>
      <c r="AC258" s="52"/>
      <c r="AD258" s="52"/>
      <c r="AE258" s="52"/>
      <c r="AF258" s="52"/>
      <c r="AG258" s="52" t="s">
        <v>2953</v>
      </c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</row>
    <row r="259" spans="1:60" outlineLevel="1" x14ac:dyDescent="0.2">
      <c r="A259" s="67">
        <v>243</v>
      </c>
      <c r="B259" s="68" t="s">
        <v>3375</v>
      </c>
      <c r="C259" s="69" t="s">
        <v>3376</v>
      </c>
      <c r="D259" s="63" t="s">
        <v>456</v>
      </c>
      <c r="E259" s="64">
        <v>2100</v>
      </c>
      <c r="F259" s="65"/>
      <c r="G259" s="66">
        <f t="shared" si="55"/>
        <v>0</v>
      </c>
      <c r="H259" s="65"/>
      <c r="I259" s="66">
        <f t="shared" si="56"/>
        <v>0</v>
      </c>
      <c r="J259" s="65"/>
      <c r="K259" s="66">
        <f t="shared" si="57"/>
        <v>0</v>
      </c>
      <c r="L259" s="66">
        <v>21</v>
      </c>
      <c r="M259" s="66">
        <f t="shared" si="58"/>
        <v>0</v>
      </c>
      <c r="N259" s="66">
        <v>0</v>
      </c>
      <c r="O259" s="66">
        <f t="shared" si="59"/>
        <v>0</v>
      </c>
      <c r="P259" s="66">
        <v>0</v>
      </c>
      <c r="Q259" s="66">
        <f t="shared" si="60"/>
        <v>0</v>
      </c>
      <c r="R259" s="66"/>
      <c r="S259" s="66" t="s">
        <v>587</v>
      </c>
      <c r="T259" s="70" t="s">
        <v>330</v>
      </c>
      <c r="U259" s="35">
        <v>0</v>
      </c>
      <c r="V259" s="35">
        <f t="shared" si="61"/>
        <v>0</v>
      </c>
      <c r="W259" s="35"/>
      <c r="X259" s="70"/>
      <c r="Y259" s="52"/>
      <c r="Z259" s="52"/>
      <c r="AA259" s="52"/>
      <c r="AB259" s="52"/>
      <c r="AC259" s="52"/>
      <c r="AD259" s="52"/>
      <c r="AE259" s="52"/>
      <c r="AF259" s="52"/>
      <c r="AG259" s="52" t="s">
        <v>2953</v>
      </c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</row>
    <row r="260" spans="1:60" outlineLevel="1" x14ac:dyDescent="0.2">
      <c r="A260" s="67">
        <v>244</v>
      </c>
      <c r="B260" s="68" t="s">
        <v>3377</v>
      </c>
      <c r="C260" s="69" t="s">
        <v>3378</v>
      </c>
      <c r="D260" s="63" t="s">
        <v>456</v>
      </c>
      <c r="E260" s="64">
        <v>12</v>
      </c>
      <c r="F260" s="65"/>
      <c r="G260" s="66">
        <f t="shared" si="55"/>
        <v>0</v>
      </c>
      <c r="H260" s="65"/>
      <c r="I260" s="66">
        <f t="shared" si="56"/>
        <v>0</v>
      </c>
      <c r="J260" s="65"/>
      <c r="K260" s="66">
        <f t="shared" si="57"/>
        <v>0</v>
      </c>
      <c r="L260" s="66">
        <v>21</v>
      </c>
      <c r="M260" s="66">
        <f t="shared" si="58"/>
        <v>0</v>
      </c>
      <c r="N260" s="66">
        <v>0</v>
      </c>
      <c r="O260" s="66">
        <f t="shared" si="59"/>
        <v>0</v>
      </c>
      <c r="P260" s="66">
        <v>0</v>
      </c>
      <c r="Q260" s="66">
        <f t="shared" si="60"/>
        <v>0</v>
      </c>
      <c r="R260" s="66"/>
      <c r="S260" s="66" t="s">
        <v>587</v>
      </c>
      <c r="T260" s="70" t="s">
        <v>330</v>
      </c>
      <c r="U260" s="35">
        <v>0</v>
      </c>
      <c r="V260" s="35">
        <f t="shared" si="61"/>
        <v>0</v>
      </c>
      <c r="W260" s="35"/>
      <c r="X260" s="70"/>
      <c r="Y260" s="52"/>
      <c r="Z260" s="52"/>
      <c r="AA260" s="52"/>
      <c r="AB260" s="52"/>
      <c r="AC260" s="52"/>
      <c r="AD260" s="52"/>
      <c r="AE260" s="52"/>
      <c r="AF260" s="52"/>
      <c r="AG260" s="52" t="s">
        <v>2953</v>
      </c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</row>
    <row r="261" spans="1:60" outlineLevel="1" x14ac:dyDescent="0.2">
      <c r="A261" s="67">
        <v>245</v>
      </c>
      <c r="B261" s="68" t="s">
        <v>3379</v>
      </c>
      <c r="C261" s="69" t="s">
        <v>3380</v>
      </c>
      <c r="D261" s="63" t="s">
        <v>456</v>
      </c>
      <c r="E261" s="64">
        <v>24</v>
      </c>
      <c r="F261" s="65"/>
      <c r="G261" s="66">
        <f t="shared" si="55"/>
        <v>0</v>
      </c>
      <c r="H261" s="65"/>
      <c r="I261" s="66">
        <f t="shared" si="56"/>
        <v>0</v>
      </c>
      <c r="J261" s="65"/>
      <c r="K261" s="66">
        <f t="shared" si="57"/>
        <v>0</v>
      </c>
      <c r="L261" s="66">
        <v>21</v>
      </c>
      <c r="M261" s="66">
        <f t="shared" si="58"/>
        <v>0</v>
      </c>
      <c r="N261" s="66">
        <v>0</v>
      </c>
      <c r="O261" s="66">
        <f t="shared" si="59"/>
        <v>0</v>
      </c>
      <c r="P261" s="66">
        <v>0</v>
      </c>
      <c r="Q261" s="66">
        <f t="shared" si="60"/>
        <v>0</v>
      </c>
      <c r="R261" s="66"/>
      <c r="S261" s="66" t="s">
        <v>587</v>
      </c>
      <c r="T261" s="70" t="s">
        <v>330</v>
      </c>
      <c r="U261" s="35">
        <v>0</v>
      </c>
      <c r="V261" s="35">
        <f t="shared" si="61"/>
        <v>0</v>
      </c>
      <c r="W261" s="35"/>
      <c r="X261" s="70"/>
      <c r="Y261" s="52"/>
      <c r="Z261" s="52"/>
      <c r="AA261" s="52"/>
      <c r="AB261" s="52"/>
      <c r="AC261" s="52"/>
      <c r="AD261" s="52"/>
      <c r="AE261" s="52"/>
      <c r="AF261" s="52"/>
      <c r="AG261" s="52" t="s">
        <v>2953</v>
      </c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</row>
    <row r="262" spans="1:60" outlineLevel="1" x14ac:dyDescent="0.2">
      <c r="A262" s="67">
        <v>246</v>
      </c>
      <c r="B262" s="68" t="s">
        <v>3381</v>
      </c>
      <c r="C262" s="69" t="s">
        <v>3382</v>
      </c>
      <c r="D262" s="63" t="s">
        <v>456</v>
      </c>
      <c r="E262" s="64">
        <v>24</v>
      </c>
      <c r="F262" s="65"/>
      <c r="G262" s="66">
        <f t="shared" si="55"/>
        <v>0</v>
      </c>
      <c r="H262" s="65"/>
      <c r="I262" s="66">
        <f t="shared" si="56"/>
        <v>0</v>
      </c>
      <c r="J262" s="65"/>
      <c r="K262" s="66">
        <f t="shared" si="57"/>
        <v>0</v>
      </c>
      <c r="L262" s="66">
        <v>21</v>
      </c>
      <c r="M262" s="66">
        <f t="shared" si="58"/>
        <v>0</v>
      </c>
      <c r="N262" s="66">
        <v>0</v>
      </c>
      <c r="O262" s="66">
        <f t="shared" si="59"/>
        <v>0</v>
      </c>
      <c r="P262" s="66">
        <v>0</v>
      </c>
      <c r="Q262" s="66">
        <f t="shared" si="60"/>
        <v>0</v>
      </c>
      <c r="R262" s="66"/>
      <c r="S262" s="66" t="s">
        <v>587</v>
      </c>
      <c r="T262" s="70" t="s">
        <v>330</v>
      </c>
      <c r="U262" s="35">
        <v>0</v>
      </c>
      <c r="V262" s="35">
        <f t="shared" si="61"/>
        <v>0</v>
      </c>
      <c r="W262" s="35"/>
      <c r="X262" s="70"/>
      <c r="Y262" s="52"/>
      <c r="Z262" s="52"/>
      <c r="AA262" s="52"/>
      <c r="AB262" s="52"/>
      <c r="AC262" s="52"/>
      <c r="AD262" s="52"/>
      <c r="AE262" s="52"/>
      <c r="AF262" s="52"/>
      <c r="AG262" s="52" t="s">
        <v>2953</v>
      </c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</row>
    <row r="263" spans="1:60" outlineLevel="1" x14ac:dyDescent="0.2">
      <c r="A263" s="67">
        <v>247</v>
      </c>
      <c r="B263" s="68" t="s">
        <v>3383</v>
      </c>
      <c r="C263" s="69" t="s">
        <v>3384</v>
      </c>
      <c r="D263" s="63" t="s">
        <v>456</v>
      </c>
      <c r="E263" s="64">
        <v>48</v>
      </c>
      <c r="F263" s="65"/>
      <c r="G263" s="66">
        <f t="shared" si="55"/>
        <v>0</v>
      </c>
      <c r="H263" s="65"/>
      <c r="I263" s="66">
        <f t="shared" si="56"/>
        <v>0</v>
      </c>
      <c r="J263" s="65"/>
      <c r="K263" s="66">
        <f t="shared" si="57"/>
        <v>0</v>
      </c>
      <c r="L263" s="66">
        <v>21</v>
      </c>
      <c r="M263" s="66">
        <f t="shared" si="58"/>
        <v>0</v>
      </c>
      <c r="N263" s="66">
        <v>0</v>
      </c>
      <c r="O263" s="66">
        <f t="shared" si="59"/>
        <v>0</v>
      </c>
      <c r="P263" s="66">
        <v>0</v>
      </c>
      <c r="Q263" s="66">
        <f t="shared" si="60"/>
        <v>0</v>
      </c>
      <c r="R263" s="66"/>
      <c r="S263" s="66" t="s">
        <v>587</v>
      </c>
      <c r="T263" s="70" t="s">
        <v>330</v>
      </c>
      <c r="U263" s="35">
        <v>0</v>
      </c>
      <c r="V263" s="35">
        <f t="shared" si="61"/>
        <v>0</v>
      </c>
      <c r="W263" s="35"/>
      <c r="X263" s="70"/>
      <c r="Y263" s="52"/>
      <c r="Z263" s="52"/>
      <c r="AA263" s="52"/>
      <c r="AB263" s="52"/>
      <c r="AC263" s="52"/>
      <c r="AD263" s="52"/>
      <c r="AE263" s="52"/>
      <c r="AF263" s="52"/>
      <c r="AG263" s="52" t="s">
        <v>2953</v>
      </c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</row>
    <row r="264" spans="1:60" outlineLevel="1" x14ac:dyDescent="0.2">
      <c r="A264" s="67">
        <v>248</v>
      </c>
      <c r="B264" s="68" t="s">
        <v>3385</v>
      </c>
      <c r="C264" s="69" t="s">
        <v>3386</v>
      </c>
      <c r="D264" s="63" t="s">
        <v>456</v>
      </c>
      <c r="E264" s="64">
        <v>420</v>
      </c>
      <c r="F264" s="65"/>
      <c r="G264" s="66">
        <f t="shared" si="55"/>
        <v>0</v>
      </c>
      <c r="H264" s="65"/>
      <c r="I264" s="66">
        <f t="shared" si="56"/>
        <v>0</v>
      </c>
      <c r="J264" s="65"/>
      <c r="K264" s="66">
        <f t="shared" si="57"/>
        <v>0</v>
      </c>
      <c r="L264" s="66">
        <v>21</v>
      </c>
      <c r="M264" s="66">
        <f t="shared" si="58"/>
        <v>0</v>
      </c>
      <c r="N264" s="66">
        <v>0</v>
      </c>
      <c r="O264" s="66">
        <f t="shared" si="59"/>
        <v>0</v>
      </c>
      <c r="P264" s="66">
        <v>0</v>
      </c>
      <c r="Q264" s="66">
        <f t="shared" si="60"/>
        <v>0</v>
      </c>
      <c r="R264" s="66"/>
      <c r="S264" s="66" t="s">
        <v>587</v>
      </c>
      <c r="T264" s="70" t="s">
        <v>330</v>
      </c>
      <c r="U264" s="35">
        <v>0</v>
      </c>
      <c r="V264" s="35">
        <f t="shared" si="61"/>
        <v>0</v>
      </c>
      <c r="W264" s="35"/>
      <c r="X264" s="70"/>
      <c r="Y264" s="52"/>
      <c r="Z264" s="52"/>
      <c r="AA264" s="52"/>
      <c r="AB264" s="52"/>
      <c r="AC264" s="52"/>
      <c r="AD264" s="52"/>
      <c r="AE264" s="52"/>
      <c r="AF264" s="52"/>
      <c r="AG264" s="52" t="s">
        <v>2953</v>
      </c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</row>
    <row r="265" spans="1:60" outlineLevel="1" x14ac:dyDescent="0.2">
      <c r="A265" s="67">
        <v>249</v>
      </c>
      <c r="B265" s="68" t="s">
        <v>3387</v>
      </c>
      <c r="C265" s="69" t="s">
        <v>3388</v>
      </c>
      <c r="D265" s="63" t="s">
        <v>456</v>
      </c>
      <c r="E265" s="64">
        <v>2340</v>
      </c>
      <c r="F265" s="65"/>
      <c r="G265" s="66">
        <f t="shared" si="55"/>
        <v>0</v>
      </c>
      <c r="H265" s="65"/>
      <c r="I265" s="66">
        <f t="shared" si="56"/>
        <v>0</v>
      </c>
      <c r="J265" s="65"/>
      <c r="K265" s="66">
        <f t="shared" si="57"/>
        <v>0</v>
      </c>
      <c r="L265" s="66">
        <v>21</v>
      </c>
      <c r="M265" s="66">
        <f t="shared" si="58"/>
        <v>0</v>
      </c>
      <c r="N265" s="66">
        <v>0</v>
      </c>
      <c r="O265" s="66">
        <f t="shared" si="59"/>
        <v>0</v>
      </c>
      <c r="P265" s="66">
        <v>0</v>
      </c>
      <c r="Q265" s="66">
        <f t="shared" si="60"/>
        <v>0</v>
      </c>
      <c r="R265" s="66"/>
      <c r="S265" s="66" t="s">
        <v>587</v>
      </c>
      <c r="T265" s="70" t="s">
        <v>330</v>
      </c>
      <c r="U265" s="35">
        <v>0</v>
      </c>
      <c r="V265" s="35">
        <f t="shared" si="61"/>
        <v>0</v>
      </c>
      <c r="W265" s="35"/>
      <c r="X265" s="70"/>
      <c r="Y265" s="52"/>
      <c r="Z265" s="52"/>
      <c r="AA265" s="52"/>
      <c r="AB265" s="52"/>
      <c r="AC265" s="52"/>
      <c r="AD265" s="52"/>
      <c r="AE265" s="52"/>
      <c r="AF265" s="52"/>
      <c r="AG265" s="52" t="s">
        <v>2953</v>
      </c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</row>
    <row r="266" spans="1:60" outlineLevel="1" x14ac:dyDescent="0.2">
      <c r="A266" s="67">
        <v>250</v>
      </c>
      <c r="B266" s="68" t="s">
        <v>3389</v>
      </c>
      <c r="C266" s="69" t="s">
        <v>3390</v>
      </c>
      <c r="D266" s="63" t="s">
        <v>456</v>
      </c>
      <c r="E266" s="64">
        <v>1380</v>
      </c>
      <c r="F266" s="65"/>
      <c r="G266" s="66">
        <f t="shared" si="55"/>
        <v>0</v>
      </c>
      <c r="H266" s="65"/>
      <c r="I266" s="66">
        <f t="shared" si="56"/>
        <v>0</v>
      </c>
      <c r="J266" s="65"/>
      <c r="K266" s="66">
        <f t="shared" si="57"/>
        <v>0</v>
      </c>
      <c r="L266" s="66">
        <v>21</v>
      </c>
      <c r="M266" s="66">
        <f t="shared" si="58"/>
        <v>0</v>
      </c>
      <c r="N266" s="66">
        <v>0</v>
      </c>
      <c r="O266" s="66">
        <f t="shared" si="59"/>
        <v>0</v>
      </c>
      <c r="P266" s="66">
        <v>0</v>
      </c>
      <c r="Q266" s="66">
        <f t="shared" si="60"/>
        <v>0</v>
      </c>
      <c r="R266" s="66"/>
      <c r="S266" s="66" t="s">
        <v>587</v>
      </c>
      <c r="T266" s="70" t="s">
        <v>330</v>
      </c>
      <c r="U266" s="35">
        <v>0</v>
      </c>
      <c r="V266" s="35">
        <f t="shared" si="61"/>
        <v>0</v>
      </c>
      <c r="W266" s="35"/>
      <c r="X266" s="70"/>
      <c r="Y266" s="52"/>
      <c r="Z266" s="52"/>
      <c r="AA266" s="52"/>
      <c r="AB266" s="52"/>
      <c r="AC266" s="52"/>
      <c r="AD266" s="52"/>
      <c r="AE266" s="52"/>
      <c r="AF266" s="52"/>
      <c r="AG266" s="52" t="s">
        <v>2953</v>
      </c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</row>
    <row r="267" spans="1:60" outlineLevel="1" x14ac:dyDescent="0.2">
      <c r="A267" s="67">
        <v>251</v>
      </c>
      <c r="B267" s="68" t="s">
        <v>3391</v>
      </c>
      <c r="C267" s="69" t="s">
        <v>3392</v>
      </c>
      <c r="D267" s="63" t="s">
        <v>456</v>
      </c>
      <c r="E267" s="64">
        <v>540</v>
      </c>
      <c r="F267" s="65"/>
      <c r="G267" s="66">
        <f t="shared" si="55"/>
        <v>0</v>
      </c>
      <c r="H267" s="65"/>
      <c r="I267" s="66">
        <f t="shared" si="56"/>
        <v>0</v>
      </c>
      <c r="J267" s="65"/>
      <c r="K267" s="66">
        <f t="shared" si="57"/>
        <v>0</v>
      </c>
      <c r="L267" s="66">
        <v>21</v>
      </c>
      <c r="M267" s="66">
        <f t="shared" si="58"/>
        <v>0</v>
      </c>
      <c r="N267" s="66">
        <v>0</v>
      </c>
      <c r="O267" s="66">
        <f t="shared" si="59"/>
        <v>0</v>
      </c>
      <c r="P267" s="66">
        <v>0</v>
      </c>
      <c r="Q267" s="66">
        <f t="shared" si="60"/>
        <v>0</v>
      </c>
      <c r="R267" s="66"/>
      <c r="S267" s="66" t="s">
        <v>587</v>
      </c>
      <c r="T267" s="70" t="s">
        <v>330</v>
      </c>
      <c r="U267" s="35">
        <v>0</v>
      </c>
      <c r="V267" s="35">
        <f t="shared" si="61"/>
        <v>0</v>
      </c>
      <c r="W267" s="35"/>
      <c r="X267" s="70"/>
      <c r="Y267" s="52"/>
      <c r="Z267" s="52"/>
      <c r="AA267" s="52"/>
      <c r="AB267" s="52"/>
      <c r="AC267" s="52"/>
      <c r="AD267" s="52"/>
      <c r="AE267" s="52"/>
      <c r="AF267" s="52"/>
      <c r="AG267" s="52" t="s">
        <v>2953</v>
      </c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</row>
    <row r="268" spans="1:60" outlineLevel="1" x14ac:dyDescent="0.2">
      <c r="A268" s="67">
        <v>252</v>
      </c>
      <c r="B268" s="68" t="s">
        <v>3393</v>
      </c>
      <c r="C268" s="69" t="s">
        <v>3394</v>
      </c>
      <c r="D268" s="63" t="s">
        <v>456</v>
      </c>
      <c r="E268" s="64">
        <v>180</v>
      </c>
      <c r="F268" s="65"/>
      <c r="G268" s="66">
        <f t="shared" si="55"/>
        <v>0</v>
      </c>
      <c r="H268" s="65"/>
      <c r="I268" s="66">
        <f t="shared" si="56"/>
        <v>0</v>
      </c>
      <c r="J268" s="65"/>
      <c r="K268" s="66">
        <f t="shared" si="57"/>
        <v>0</v>
      </c>
      <c r="L268" s="66">
        <v>21</v>
      </c>
      <c r="M268" s="66">
        <f t="shared" si="58"/>
        <v>0</v>
      </c>
      <c r="N268" s="66">
        <v>0</v>
      </c>
      <c r="O268" s="66">
        <f t="shared" si="59"/>
        <v>0</v>
      </c>
      <c r="P268" s="66">
        <v>0</v>
      </c>
      <c r="Q268" s="66">
        <f t="shared" si="60"/>
        <v>0</v>
      </c>
      <c r="R268" s="66"/>
      <c r="S268" s="66" t="s">
        <v>587</v>
      </c>
      <c r="T268" s="70" t="s">
        <v>330</v>
      </c>
      <c r="U268" s="35">
        <v>0</v>
      </c>
      <c r="V268" s="35">
        <f t="shared" si="61"/>
        <v>0</v>
      </c>
      <c r="W268" s="35"/>
      <c r="X268" s="70"/>
      <c r="Y268" s="52"/>
      <c r="Z268" s="52"/>
      <c r="AA268" s="52"/>
      <c r="AB268" s="52"/>
      <c r="AC268" s="52"/>
      <c r="AD268" s="52"/>
      <c r="AE268" s="52"/>
      <c r="AF268" s="52"/>
      <c r="AG268" s="52" t="s">
        <v>2953</v>
      </c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</row>
    <row r="269" spans="1:60" x14ac:dyDescent="0.2">
      <c r="A269" s="18" t="s">
        <v>324</v>
      </c>
      <c r="B269" s="19" t="s">
        <v>281</v>
      </c>
      <c r="C269" s="20" t="s">
        <v>282</v>
      </c>
      <c r="D269" s="21"/>
      <c r="E269" s="22"/>
      <c r="F269" s="23"/>
      <c r="G269" s="23">
        <f>SUMIF(AG270:AG277,"&lt;&gt;NOR",G270:G277)</f>
        <v>0</v>
      </c>
      <c r="H269" s="23"/>
      <c r="I269" s="23">
        <f>SUM(I270:I277)</f>
        <v>0</v>
      </c>
      <c r="J269" s="23"/>
      <c r="K269" s="23">
        <f>SUM(K270:K277)</f>
        <v>0</v>
      </c>
      <c r="L269" s="23"/>
      <c r="M269" s="23">
        <f>SUM(M270:M277)</f>
        <v>0</v>
      </c>
      <c r="N269" s="23"/>
      <c r="O269" s="23">
        <f>SUM(O270:O277)</f>
        <v>0</v>
      </c>
      <c r="P269" s="23"/>
      <c r="Q269" s="23">
        <f>SUM(Q270:Q277)</f>
        <v>0</v>
      </c>
      <c r="R269" s="23"/>
      <c r="S269" s="23"/>
      <c r="T269" s="46"/>
      <c r="U269" s="47"/>
      <c r="V269" s="47">
        <f>SUM(V270:V277)</f>
        <v>0</v>
      </c>
      <c r="W269" s="47"/>
      <c r="X269" s="46"/>
      <c r="AG269" t="s">
        <v>325</v>
      </c>
    </row>
    <row r="270" spans="1:60" outlineLevel="1" x14ac:dyDescent="0.2">
      <c r="A270" s="60">
        <v>253</v>
      </c>
      <c r="B270" s="61" t="s">
        <v>3395</v>
      </c>
      <c r="C270" s="62" t="s">
        <v>3396</v>
      </c>
      <c r="D270" s="63" t="s">
        <v>871</v>
      </c>
      <c r="E270" s="64">
        <v>1</v>
      </c>
      <c r="F270" s="65"/>
      <c r="G270" s="66">
        <f t="shared" ref="G270:G277" si="62">ROUND(E270*F270,2)</f>
        <v>0</v>
      </c>
      <c r="H270" s="65"/>
      <c r="I270" s="66">
        <f t="shared" ref="I270:I277" si="63">ROUND(E270*H270,2)</f>
        <v>0</v>
      </c>
      <c r="J270" s="65"/>
      <c r="K270" s="66">
        <f t="shared" ref="K270:K277" si="64">ROUND(E270*J270,2)</f>
        <v>0</v>
      </c>
      <c r="L270" s="66">
        <v>21</v>
      </c>
      <c r="M270" s="66">
        <f t="shared" ref="M270:M277" si="65">G270*(1+L270/100)</f>
        <v>0</v>
      </c>
      <c r="N270" s="66">
        <v>0</v>
      </c>
      <c r="O270" s="66">
        <f t="shared" ref="O270:O277" si="66">ROUND(E270*N270,2)</f>
        <v>0</v>
      </c>
      <c r="P270" s="66">
        <v>0</v>
      </c>
      <c r="Q270" s="66">
        <f t="shared" ref="Q270:Q277" si="67">ROUND(E270*P270,2)</f>
        <v>0</v>
      </c>
      <c r="R270" s="66"/>
      <c r="S270" s="66" t="s">
        <v>587</v>
      </c>
      <c r="T270" s="70" t="s">
        <v>330</v>
      </c>
      <c r="U270" s="35">
        <v>0</v>
      </c>
      <c r="V270" s="35">
        <f t="shared" ref="V270:V277" si="68">ROUND(E270*U270,2)</f>
        <v>0</v>
      </c>
      <c r="W270" s="35"/>
      <c r="X270" s="79"/>
      <c r="Y270" s="52"/>
      <c r="Z270" s="52"/>
      <c r="AA270" s="52"/>
      <c r="AB270" s="52"/>
      <c r="AC270" s="52"/>
      <c r="AD270" s="52"/>
      <c r="AE270" s="52"/>
      <c r="AF270" s="52"/>
      <c r="AG270" s="52" t="s">
        <v>2953</v>
      </c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</row>
    <row r="271" spans="1:60" outlineLevel="1" x14ac:dyDescent="0.2">
      <c r="A271" s="60">
        <v>254</v>
      </c>
      <c r="B271" s="61" t="s">
        <v>3397</v>
      </c>
      <c r="C271" s="62" t="s">
        <v>3398</v>
      </c>
      <c r="D271" s="63" t="s">
        <v>871</v>
      </c>
      <c r="E271" s="64">
        <v>1</v>
      </c>
      <c r="F271" s="65"/>
      <c r="G271" s="66">
        <f t="shared" si="62"/>
        <v>0</v>
      </c>
      <c r="H271" s="65"/>
      <c r="I271" s="66">
        <f t="shared" si="63"/>
        <v>0</v>
      </c>
      <c r="J271" s="65"/>
      <c r="K271" s="66">
        <f t="shared" si="64"/>
        <v>0</v>
      </c>
      <c r="L271" s="66">
        <v>21</v>
      </c>
      <c r="M271" s="66">
        <f t="shared" si="65"/>
        <v>0</v>
      </c>
      <c r="N271" s="66">
        <v>0</v>
      </c>
      <c r="O271" s="66">
        <f t="shared" si="66"/>
        <v>0</v>
      </c>
      <c r="P271" s="66">
        <v>0</v>
      </c>
      <c r="Q271" s="66">
        <f t="shared" si="67"/>
        <v>0</v>
      </c>
      <c r="R271" s="66"/>
      <c r="S271" s="66" t="s">
        <v>587</v>
      </c>
      <c r="T271" s="70" t="s">
        <v>330</v>
      </c>
      <c r="U271" s="35">
        <v>0</v>
      </c>
      <c r="V271" s="35">
        <f t="shared" si="68"/>
        <v>0</v>
      </c>
      <c r="W271" s="35"/>
      <c r="X271" s="79"/>
      <c r="Y271" s="52"/>
      <c r="Z271" s="52"/>
      <c r="AA271" s="52"/>
      <c r="AB271" s="52"/>
      <c r="AC271" s="52"/>
      <c r="AD271" s="52"/>
      <c r="AE271" s="52"/>
      <c r="AF271" s="52"/>
      <c r="AG271" s="52" t="s">
        <v>2953</v>
      </c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</row>
    <row r="272" spans="1:60" outlineLevel="1" x14ac:dyDescent="0.2">
      <c r="A272" s="67">
        <v>255</v>
      </c>
      <c r="B272" s="68" t="s">
        <v>3399</v>
      </c>
      <c r="C272" s="69" t="s">
        <v>3400</v>
      </c>
      <c r="D272" s="63" t="s">
        <v>871</v>
      </c>
      <c r="E272" s="64">
        <v>1</v>
      </c>
      <c r="F272" s="65"/>
      <c r="G272" s="66">
        <f t="shared" si="62"/>
        <v>0</v>
      </c>
      <c r="H272" s="65"/>
      <c r="I272" s="66">
        <f t="shared" si="63"/>
        <v>0</v>
      </c>
      <c r="J272" s="65"/>
      <c r="K272" s="66">
        <f t="shared" si="64"/>
        <v>0</v>
      </c>
      <c r="L272" s="66">
        <v>21</v>
      </c>
      <c r="M272" s="66">
        <f t="shared" si="65"/>
        <v>0</v>
      </c>
      <c r="N272" s="66">
        <v>0</v>
      </c>
      <c r="O272" s="66">
        <f t="shared" si="66"/>
        <v>0</v>
      </c>
      <c r="P272" s="66">
        <v>0</v>
      </c>
      <c r="Q272" s="66">
        <f t="shared" si="67"/>
        <v>0</v>
      </c>
      <c r="R272" s="66"/>
      <c r="S272" s="66" t="s">
        <v>587</v>
      </c>
      <c r="T272" s="70" t="s">
        <v>330</v>
      </c>
      <c r="U272" s="35">
        <v>0</v>
      </c>
      <c r="V272" s="35">
        <f t="shared" si="68"/>
        <v>0</v>
      </c>
      <c r="W272" s="35"/>
      <c r="X272" s="70"/>
      <c r="Y272" s="52"/>
      <c r="Z272" s="52"/>
      <c r="AA272" s="52"/>
      <c r="AB272" s="52"/>
      <c r="AC272" s="52"/>
      <c r="AD272" s="52"/>
      <c r="AE272" s="52"/>
      <c r="AF272" s="52"/>
      <c r="AG272" s="52" t="s">
        <v>2953</v>
      </c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</row>
    <row r="273" spans="1:60" outlineLevel="1" x14ac:dyDescent="0.2">
      <c r="A273" s="67">
        <v>256</v>
      </c>
      <c r="B273" s="68" t="s">
        <v>3401</v>
      </c>
      <c r="C273" s="69" t="s">
        <v>3402</v>
      </c>
      <c r="D273" s="63" t="s">
        <v>871</v>
      </c>
      <c r="E273" s="64">
        <v>1</v>
      </c>
      <c r="F273" s="65"/>
      <c r="G273" s="66">
        <f t="shared" si="62"/>
        <v>0</v>
      </c>
      <c r="H273" s="65"/>
      <c r="I273" s="66">
        <f t="shared" si="63"/>
        <v>0</v>
      </c>
      <c r="J273" s="65"/>
      <c r="K273" s="66">
        <f t="shared" si="64"/>
        <v>0</v>
      </c>
      <c r="L273" s="66">
        <v>21</v>
      </c>
      <c r="M273" s="66">
        <f t="shared" si="65"/>
        <v>0</v>
      </c>
      <c r="N273" s="66">
        <v>0</v>
      </c>
      <c r="O273" s="66">
        <f t="shared" si="66"/>
        <v>0</v>
      </c>
      <c r="P273" s="66">
        <v>0</v>
      </c>
      <c r="Q273" s="66">
        <f t="shared" si="67"/>
        <v>0</v>
      </c>
      <c r="R273" s="66"/>
      <c r="S273" s="66" t="s">
        <v>587</v>
      </c>
      <c r="T273" s="70" t="s">
        <v>330</v>
      </c>
      <c r="U273" s="35">
        <v>0</v>
      </c>
      <c r="V273" s="35">
        <f t="shared" si="68"/>
        <v>0</v>
      </c>
      <c r="W273" s="35"/>
      <c r="X273" s="70"/>
      <c r="Y273" s="52"/>
      <c r="Z273" s="52"/>
      <c r="AA273" s="52"/>
      <c r="AB273" s="52"/>
      <c r="AC273" s="52"/>
      <c r="AD273" s="52"/>
      <c r="AE273" s="52"/>
      <c r="AF273" s="52"/>
      <c r="AG273" s="52" t="s">
        <v>2953</v>
      </c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</row>
    <row r="274" spans="1:60" outlineLevel="1" x14ac:dyDescent="0.2">
      <c r="A274" s="67">
        <v>257</v>
      </c>
      <c r="B274" s="68" t="s">
        <v>3403</v>
      </c>
      <c r="C274" s="69" t="s">
        <v>3404</v>
      </c>
      <c r="D274" s="63" t="s">
        <v>871</v>
      </c>
      <c r="E274" s="64">
        <v>1</v>
      </c>
      <c r="F274" s="65"/>
      <c r="G274" s="66">
        <f t="shared" si="62"/>
        <v>0</v>
      </c>
      <c r="H274" s="65"/>
      <c r="I274" s="66">
        <f t="shared" si="63"/>
        <v>0</v>
      </c>
      <c r="J274" s="65"/>
      <c r="K274" s="66">
        <f t="shared" si="64"/>
        <v>0</v>
      </c>
      <c r="L274" s="66">
        <v>21</v>
      </c>
      <c r="M274" s="66">
        <f t="shared" si="65"/>
        <v>0</v>
      </c>
      <c r="N274" s="66">
        <v>0</v>
      </c>
      <c r="O274" s="66">
        <f t="shared" si="66"/>
        <v>0</v>
      </c>
      <c r="P274" s="66">
        <v>0</v>
      </c>
      <c r="Q274" s="66">
        <f t="shared" si="67"/>
        <v>0</v>
      </c>
      <c r="R274" s="66"/>
      <c r="S274" s="66" t="s">
        <v>587</v>
      </c>
      <c r="T274" s="70" t="s">
        <v>330</v>
      </c>
      <c r="U274" s="35">
        <v>0</v>
      </c>
      <c r="V274" s="35">
        <f t="shared" si="68"/>
        <v>0</v>
      </c>
      <c r="W274" s="35"/>
      <c r="X274" s="70"/>
      <c r="Y274" s="52"/>
      <c r="Z274" s="52"/>
      <c r="AA274" s="52"/>
      <c r="AB274" s="52"/>
      <c r="AC274" s="52"/>
      <c r="AD274" s="52"/>
      <c r="AE274" s="52"/>
      <c r="AF274" s="52"/>
      <c r="AG274" s="52" t="s">
        <v>2953</v>
      </c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</row>
    <row r="275" spans="1:60" outlineLevel="1" x14ac:dyDescent="0.2">
      <c r="A275" s="67">
        <v>258</v>
      </c>
      <c r="B275" s="68" t="s">
        <v>3405</v>
      </c>
      <c r="C275" s="69" t="s">
        <v>3406</v>
      </c>
      <c r="D275" s="63" t="s">
        <v>871</v>
      </c>
      <c r="E275" s="64">
        <v>1</v>
      </c>
      <c r="F275" s="65"/>
      <c r="G275" s="66">
        <f t="shared" si="62"/>
        <v>0</v>
      </c>
      <c r="H275" s="65"/>
      <c r="I275" s="66">
        <f t="shared" si="63"/>
        <v>0</v>
      </c>
      <c r="J275" s="65"/>
      <c r="K275" s="66">
        <f t="shared" si="64"/>
        <v>0</v>
      </c>
      <c r="L275" s="66">
        <v>21</v>
      </c>
      <c r="M275" s="66">
        <f t="shared" si="65"/>
        <v>0</v>
      </c>
      <c r="N275" s="66">
        <v>0</v>
      </c>
      <c r="O275" s="66">
        <f t="shared" si="66"/>
        <v>0</v>
      </c>
      <c r="P275" s="66">
        <v>0</v>
      </c>
      <c r="Q275" s="66">
        <f t="shared" si="67"/>
        <v>0</v>
      </c>
      <c r="R275" s="66"/>
      <c r="S275" s="66" t="s">
        <v>587</v>
      </c>
      <c r="T275" s="70" t="s">
        <v>330</v>
      </c>
      <c r="U275" s="35">
        <v>0</v>
      </c>
      <c r="V275" s="35">
        <f t="shared" si="68"/>
        <v>0</v>
      </c>
      <c r="W275" s="35"/>
      <c r="X275" s="70"/>
      <c r="Y275" s="52"/>
      <c r="Z275" s="52"/>
      <c r="AA275" s="52"/>
      <c r="AB275" s="52"/>
      <c r="AC275" s="52"/>
      <c r="AD275" s="52"/>
      <c r="AE275" s="52"/>
      <c r="AF275" s="52"/>
      <c r="AG275" s="52" t="s">
        <v>2953</v>
      </c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</row>
    <row r="276" spans="1:60" outlineLevel="1" x14ac:dyDescent="0.2">
      <c r="A276" s="67">
        <v>259</v>
      </c>
      <c r="B276" s="68" t="s">
        <v>3407</v>
      </c>
      <c r="C276" s="69" t="s">
        <v>3408</v>
      </c>
      <c r="D276" s="63" t="s">
        <v>871</v>
      </c>
      <c r="E276" s="64">
        <v>1</v>
      </c>
      <c r="F276" s="65"/>
      <c r="G276" s="66">
        <f t="shared" si="62"/>
        <v>0</v>
      </c>
      <c r="H276" s="65"/>
      <c r="I276" s="66">
        <f t="shared" si="63"/>
        <v>0</v>
      </c>
      <c r="J276" s="65"/>
      <c r="K276" s="66">
        <f t="shared" si="64"/>
        <v>0</v>
      </c>
      <c r="L276" s="66">
        <v>21</v>
      </c>
      <c r="M276" s="66">
        <f t="shared" si="65"/>
        <v>0</v>
      </c>
      <c r="N276" s="66">
        <v>0</v>
      </c>
      <c r="O276" s="66">
        <f t="shared" si="66"/>
        <v>0</v>
      </c>
      <c r="P276" s="66">
        <v>0</v>
      </c>
      <c r="Q276" s="66">
        <f t="shared" si="67"/>
        <v>0</v>
      </c>
      <c r="R276" s="66"/>
      <c r="S276" s="66" t="s">
        <v>587</v>
      </c>
      <c r="T276" s="70" t="s">
        <v>330</v>
      </c>
      <c r="U276" s="35">
        <v>0</v>
      </c>
      <c r="V276" s="35">
        <f t="shared" si="68"/>
        <v>0</v>
      </c>
      <c r="W276" s="35"/>
      <c r="X276" s="70"/>
      <c r="Y276" s="52"/>
      <c r="Z276" s="52"/>
      <c r="AA276" s="52"/>
      <c r="AB276" s="52"/>
      <c r="AC276" s="52"/>
      <c r="AD276" s="52"/>
      <c r="AE276" s="52"/>
      <c r="AF276" s="52"/>
      <c r="AG276" s="52" t="s">
        <v>2953</v>
      </c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</row>
    <row r="277" spans="1:60" outlineLevel="1" x14ac:dyDescent="0.2">
      <c r="A277" s="72">
        <v>260</v>
      </c>
      <c r="B277" s="73" t="s">
        <v>3409</v>
      </c>
      <c r="C277" s="74" t="s">
        <v>133</v>
      </c>
      <c r="D277" s="27" t="s">
        <v>871</v>
      </c>
      <c r="E277" s="28">
        <v>1</v>
      </c>
      <c r="F277" s="29"/>
      <c r="G277" s="30">
        <f t="shared" si="62"/>
        <v>0</v>
      </c>
      <c r="H277" s="29"/>
      <c r="I277" s="30">
        <f t="shared" si="63"/>
        <v>0</v>
      </c>
      <c r="J277" s="29"/>
      <c r="K277" s="30">
        <f t="shared" si="64"/>
        <v>0</v>
      </c>
      <c r="L277" s="30">
        <v>21</v>
      </c>
      <c r="M277" s="30">
        <f t="shared" si="65"/>
        <v>0</v>
      </c>
      <c r="N277" s="30">
        <v>0</v>
      </c>
      <c r="O277" s="30">
        <f t="shared" si="66"/>
        <v>0</v>
      </c>
      <c r="P277" s="30">
        <v>0</v>
      </c>
      <c r="Q277" s="30">
        <f t="shared" si="67"/>
        <v>0</v>
      </c>
      <c r="R277" s="30"/>
      <c r="S277" s="30" t="s">
        <v>587</v>
      </c>
      <c r="T277" s="49" t="s">
        <v>330</v>
      </c>
      <c r="U277" s="35">
        <v>0</v>
      </c>
      <c r="V277" s="35">
        <f t="shared" si="68"/>
        <v>0</v>
      </c>
      <c r="W277" s="35"/>
      <c r="X277" s="49"/>
      <c r="Y277" s="52"/>
      <c r="Z277" s="52"/>
      <c r="AA277" s="52"/>
      <c r="AB277" s="52"/>
      <c r="AC277" s="52"/>
      <c r="AD277" s="52"/>
      <c r="AE277" s="52"/>
      <c r="AF277" s="52"/>
      <c r="AG277" s="52" t="s">
        <v>2953</v>
      </c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</row>
    <row r="278" spans="1:60" x14ac:dyDescent="0.2">
      <c r="A278" s="13"/>
      <c r="B278" s="14"/>
      <c r="C278" s="36"/>
      <c r="D278" s="15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AE278">
        <v>15</v>
      </c>
      <c r="AF278">
        <v>21</v>
      </c>
    </row>
    <row r="279" spans="1:60" x14ac:dyDescent="0.2">
      <c r="A279" s="37"/>
      <c r="B279" s="38" t="s">
        <v>15</v>
      </c>
      <c r="C279" s="39"/>
      <c r="D279" s="40"/>
      <c r="E279" s="41"/>
      <c r="F279" s="41"/>
      <c r="G279" s="42">
        <f>G8+G42+G45+G50+G52+G119+G164+G223+G244+G269</f>
        <v>0</v>
      </c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AE279">
        <f>SUMIF(L7:L277,AE278,G7:G277)</f>
        <v>0</v>
      </c>
      <c r="AF279">
        <f>SUMIF(L7:L277,AF278,G7:G277)</f>
        <v>0</v>
      </c>
      <c r="AG279" t="s">
        <v>346</v>
      </c>
    </row>
    <row r="280" spans="1:60" x14ac:dyDescent="0.2">
      <c r="A280" s="300" t="s">
        <v>1687</v>
      </c>
      <c r="B280" s="300"/>
      <c r="C280" s="36"/>
      <c r="D280" s="15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1:60" x14ac:dyDescent="0.2">
      <c r="A281" s="13"/>
      <c r="B281" s="14" t="s">
        <v>1688</v>
      </c>
      <c r="C281" s="36" t="s">
        <v>1689</v>
      </c>
      <c r="D281" s="15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AG281" t="s">
        <v>1690</v>
      </c>
    </row>
    <row r="282" spans="1:60" x14ac:dyDescent="0.2">
      <c r="A282" s="13"/>
      <c r="B282" s="14" t="s">
        <v>1691</v>
      </c>
      <c r="C282" s="36" t="s">
        <v>1692</v>
      </c>
      <c r="D282" s="15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AG282" t="s">
        <v>1693</v>
      </c>
    </row>
    <row r="283" spans="1:60" x14ac:dyDescent="0.2">
      <c r="A283" s="13"/>
      <c r="B283" s="14"/>
      <c r="C283" s="36" t="s">
        <v>492</v>
      </c>
      <c r="D283" s="15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AG283" t="s">
        <v>1694</v>
      </c>
    </row>
    <row r="284" spans="1:60" x14ac:dyDescent="0.2">
      <c r="A284" s="13"/>
      <c r="B284" s="14"/>
      <c r="C284" s="36"/>
      <c r="D284" s="15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1:60" x14ac:dyDescent="0.2">
      <c r="C285" s="43"/>
      <c r="D285" s="7"/>
      <c r="AG285" t="s">
        <v>347</v>
      </c>
    </row>
    <row r="286" spans="1:60" x14ac:dyDescent="0.2">
      <c r="D286" s="7"/>
    </row>
    <row r="287" spans="1:60" x14ac:dyDescent="0.2">
      <c r="D287" s="7"/>
    </row>
    <row r="288" spans="1:60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5">
    <mergeCell ref="A1:G1"/>
    <mergeCell ref="C2:G2"/>
    <mergeCell ref="C3:G3"/>
    <mergeCell ref="C4:G4"/>
    <mergeCell ref="A280:B280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65</v>
      </c>
      <c r="C4" s="285" t="s">
        <v>66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133</v>
      </c>
      <c r="C8" s="20" t="s">
        <v>134</v>
      </c>
      <c r="D8" s="21"/>
      <c r="E8" s="22"/>
      <c r="F8" s="23"/>
      <c r="G8" s="23">
        <f>SUMIF(AG9:AG17,"&lt;&gt;NOR",G9:G17)</f>
        <v>0</v>
      </c>
      <c r="H8" s="23"/>
      <c r="I8" s="23">
        <f>SUM(I9:I17)</f>
        <v>0</v>
      </c>
      <c r="J8" s="23"/>
      <c r="K8" s="23">
        <f>SUM(K9:K17)</f>
        <v>0</v>
      </c>
      <c r="L8" s="23"/>
      <c r="M8" s="23">
        <f>SUM(M9:M17)</f>
        <v>0</v>
      </c>
      <c r="N8" s="23"/>
      <c r="O8" s="23">
        <f>SUM(O9:O17)</f>
        <v>0</v>
      </c>
      <c r="P8" s="23"/>
      <c r="Q8" s="23">
        <f>SUM(Q9:Q17)</f>
        <v>0</v>
      </c>
      <c r="R8" s="23"/>
      <c r="S8" s="23"/>
      <c r="T8" s="46"/>
      <c r="U8" s="47"/>
      <c r="V8" s="47">
        <f>SUM(V9:V17)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3410</v>
      </c>
      <c r="C9" s="69" t="s">
        <v>3411</v>
      </c>
      <c r="D9" s="63" t="s">
        <v>2315</v>
      </c>
      <c r="E9" s="64">
        <v>60</v>
      </c>
      <c r="F9" s="65"/>
      <c r="G9" s="66">
        <f t="shared" ref="G9:G17" si="0">ROUND(E9*F9,2)</f>
        <v>0</v>
      </c>
      <c r="H9" s="65"/>
      <c r="I9" s="66">
        <f t="shared" ref="I9:I17" si="1">ROUND(E9*H9,2)</f>
        <v>0</v>
      </c>
      <c r="J9" s="65"/>
      <c r="K9" s="66">
        <f t="shared" ref="K9:K17" si="2">ROUND(E9*J9,2)</f>
        <v>0</v>
      </c>
      <c r="L9" s="66">
        <v>21</v>
      </c>
      <c r="M9" s="66">
        <f t="shared" ref="M9:M17" si="3">G9*(1+L9/100)</f>
        <v>0</v>
      </c>
      <c r="N9" s="66">
        <v>0</v>
      </c>
      <c r="O9" s="66">
        <f t="shared" ref="O9:O17" si="4">ROUND(E9*N9,2)</f>
        <v>0</v>
      </c>
      <c r="P9" s="66">
        <v>0</v>
      </c>
      <c r="Q9" s="66">
        <f t="shared" ref="Q9:Q17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17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3412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3413</v>
      </c>
      <c r="C10" s="69" t="s">
        <v>3414</v>
      </c>
      <c r="D10" s="63" t="s">
        <v>1817</v>
      </c>
      <c r="E10" s="64">
        <v>1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1697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3415</v>
      </c>
      <c r="C11" s="69" t="s">
        <v>3416</v>
      </c>
      <c r="D11" s="63" t="s">
        <v>1817</v>
      </c>
      <c r="E11" s="64">
        <v>1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3412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3417</v>
      </c>
      <c r="C12" s="69" t="s">
        <v>3418</v>
      </c>
      <c r="D12" s="63" t="s">
        <v>1817</v>
      </c>
      <c r="E12" s="64">
        <v>3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1697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3419</v>
      </c>
      <c r="C13" s="69" t="s">
        <v>3420</v>
      </c>
      <c r="D13" s="63" t="s">
        <v>1817</v>
      </c>
      <c r="E13" s="64">
        <v>1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2164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3421</v>
      </c>
      <c r="C14" s="69" t="s">
        <v>3422</v>
      </c>
      <c r="D14" s="63" t="s">
        <v>1817</v>
      </c>
      <c r="E14" s="64">
        <v>1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1697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3423</v>
      </c>
      <c r="C15" s="69" t="s">
        <v>3424</v>
      </c>
      <c r="D15" s="63" t="s">
        <v>1817</v>
      </c>
      <c r="E15" s="64">
        <v>1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1697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3425</v>
      </c>
      <c r="C16" s="69" t="s">
        <v>3426</v>
      </c>
      <c r="D16" s="63" t="s">
        <v>1817</v>
      </c>
      <c r="E16" s="64">
        <v>1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2164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3427</v>
      </c>
      <c r="C17" s="69" t="s">
        <v>3428</v>
      </c>
      <c r="D17" s="63" t="s">
        <v>1817</v>
      </c>
      <c r="E17" s="64">
        <v>1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0</v>
      </c>
      <c r="O17" s="66">
        <f t="shared" si="4"/>
        <v>0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1697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x14ac:dyDescent="0.2">
      <c r="A18" s="18" t="s">
        <v>324</v>
      </c>
      <c r="B18" s="19" t="s">
        <v>190</v>
      </c>
      <c r="C18" s="20" t="s">
        <v>191</v>
      </c>
      <c r="D18" s="21"/>
      <c r="E18" s="22"/>
      <c r="F18" s="23"/>
      <c r="G18" s="23">
        <f>SUMIF(AG19:AG30,"&lt;&gt;NOR",G19:G30)</f>
        <v>0</v>
      </c>
      <c r="H18" s="23"/>
      <c r="I18" s="23">
        <f>SUM(I19:I30)</f>
        <v>0</v>
      </c>
      <c r="J18" s="23"/>
      <c r="K18" s="23">
        <f>SUM(K19:K30)</f>
        <v>0</v>
      </c>
      <c r="L18" s="23"/>
      <c r="M18" s="23">
        <f>SUM(M19:M30)</f>
        <v>0</v>
      </c>
      <c r="N18" s="23"/>
      <c r="O18" s="23">
        <f>SUM(O19:O30)</f>
        <v>0</v>
      </c>
      <c r="P18" s="23"/>
      <c r="Q18" s="23">
        <f>SUM(Q19:Q30)</f>
        <v>0</v>
      </c>
      <c r="R18" s="23"/>
      <c r="S18" s="23"/>
      <c r="T18" s="46"/>
      <c r="U18" s="47"/>
      <c r="V18" s="47">
        <f>SUM(V19:V30)</f>
        <v>0</v>
      </c>
      <c r="W18" s="47"/>
      <c r="X18" s="46"/>
      <c r="AG18" t="s">
        <v>325</v>
      </c>
    </row>
    <row r="19" spans="1:60" outlineLevel="1" x14ac:dyDescent="0.2">
      <c r="A19" s="67">
        <v>10</v>
      </c>
      <c r="B19" s="68" t="s">
        <v>3429</v>
      </c>
      <c r="C19" s="69" t="s">
        <v>3430</v>
      </c>
      <c r="D19" s="63" t="s">
        <v>640</v>
      </c>
      <c r="E19" s="64">
        <v>1</v>
      </c>
      <c r="F19" s="65"/>
      <c r="G19" s="66">
        <f t="shared" ref="G19:G30" si="7">ROUND(E19*F19,2)</f>
        <v>0</v>
      </c>
      <c r="H19" s="65"/>
      <c r="I19" s="66">
        <f t="shared" ref="I19:I30" si="8">ROUND(E19*H19,2)</f>
        <v>0</v>
      </c>
      <c r="J19" s="65"/>
      <c r="K19" s="66">
        <f t="shared" ref="K19:K30" si="9">ROUND(E19*J19,2)</f>
        <v>0</v>
      </c>
      <c r="L19" s="66">
        <v>21</v>
      </c>
      <c r="M19" s="66">
        <f t="shared" ref="M19:M30" si="10">G19*(1+L19/100)</f>
        <v>0</v>
      </c>
      <c r="N19" s="66">
        <v>0</v>
      </c>
      <c r="O19" s="66">
        <f t="shared" ref="O19:O30" si="11">ROUND(E19*N19,2)</f>
        <v>0</v>
      </c>
      <c r="P19" s="66">
        <v>0</v>
      </c>
      <c r="Q19" s="66">
        <f t="shared" ref="Q19:Q30" si="12">ROUND(E19*P19,2)</f>
        <v>0</v>
      </c>
      <c r="R19" s="66"/>
      <c r="S19" s="66" t="s">
        <v>587</v>
      </c>
      <c r="T19" s="70" t="s">
        <v>330</v>
      </c>
      <c r="U19" s="35">
        <v>0</v>
      </c>
      <c r="V19" s="35">
        <f t="shared" ref="V19:V30" si="13">ROUND(E19*U19,2)</f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1697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ht="33.75" outlineLevel="1" x14ac:dyDescent="0.2">
      <c r="A20" s="67">
        <v>11</v>
      </c>
      <c r="B20" s="68" t="s">
        <v>3431</v>
      </c>
      <c r="C20" s="69" t="s">
        <v>3432</v>
      </c>
      <c r="D20" s="63" t="s">
        <v>640</v>
      </c>
      <c r="E20" s="64">
        <v>1</v>
      </c>
      <c r="F20" s="65"/>
      <c r="G20" s="66">
        <f t="shared" si="7"/>
        <v>0</v>
      </c>
      <c r="H20" s="65"/>
      <c r="I20" s="66">
        <f t="shared" si="8"/>
        <v>0</v>
      </c>
      <c r="J20" s="65"/>
      <c r="K20" s="66">
        <f t="shared" si="9"/>
        <v>0</v>
      </c>
      <c r="L20" s="66">
        <v>21</v>
      </c>
      <c r="M20" s="66">
        <f t="shared" si="10"/>
        <v>0</v>
      </c>
      <c r="N20" s="66">
        <v>0</v>
      </c>
      <c r="O20" s="66">
        <f t="shared" si="11"/>
        <v>0</v>
      </c>
      <c r="P20" s="66">
        <v>0</v>
      </c>
      <c r="Q20" s="66">
        <f t="shared" si="12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13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1697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12</v>
      </c>
      <c r="B21" s="68" t="s">
        <v>3433</v>
      </c>
      <c r="C21" s="69" t="s">
        <v>3434</v>
      </c>
      <c r="D21" s="63" t="s">
        <v>640</v>
      </c>
      <c r="E21" s="64">
        <v>1</v>
      </c>
      <c r="F21" s="65"/>
      <c r="G21" s="66">
        <f t="shared" si="7"/>
        <v>0</v>
      </c>
      <c r="H21" s="65"/>
      <c r="I21" s="66">
        <f t="shared" si="8"/>
        <v>0</v>
      </c>
      <c r="J21" s="65"/>
      <c r="K21" s="66">
        <f t="shared" si="9"/>
        <v>0</v>
      </c>
      <c r="L21" s="66">
        <v>21</v>
      </c>
      <c r="M21" s="66">
        <f t="shared" si="10"/>
        <v>0</v>
      </c>
      <c r="N21" s="66">
        <v>0</v>
      </c>
      <c r="O21" s="66">
        <f t="shared" si="11"/>
        <v>0</v>
      </c>
      <c r="P21" s="66">
        <v>0</v>
      </c>
      <c r="Q21" s="66">
        <f t="shared" si="12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13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1697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13</v>
      </c>
      <c r="B22" s="68" t="s">
        <v>3435</v>
      </c>
      <c r="C22" s="69" t="s">
        <v>3436</v>
      </c>
      <c r="D22" s="63" t="s">
        <v>640</v>
      </c>
      <c r="E22" s="64">
        <v>1</v>
      </c>
      <c r="F22" s="65"/>
      <c r="G22" s="66">
        <f t="shared" si="7"/>
        <v>0</v>
      </c>
      <c r="H22" s="65"/>
      <c r="I22" s="66">
        <f t="shared" si="8"/>
        <v>0</v>
      </c>
      <c r="J22" s="65"/>
      <c r="K22" s="66">
        <f t="shared" si="9"/>
        <v>0</v>
      </c>
      <c r="L22" s="66">
        <v>21</v>
      </c>
      <c r="M22" s="66">
        <f t="shared" si="10"/>
        <v>0</v>
      </c>
      <c r="N22" s="66">
        <v>0</v>
      </c>
      <c r="O22" s="66">
        <f t="shared" si="11"/>
        <v>0</v>
      </c>
      <c r="P22" s="66">
        <v>0</v>
      </c>
      <c r="Q22" s="66">
        <f t="shared" si="12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13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1697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14</v>
      </c>
      <c r="B23" s="68" t="s">
        <v>3437</v>
      </c>
      <c r="C23" s="69" t="s">
        <v>3438</v>
      </c>
      <c r="D23" s="63" t="s">
        <v>640</v>
      </c>
      <c r="E23" s="64">
        <v>1</v>
      </c>
      <c r="F23" s="65"/>
      <c r="G23" s="66">
        <f t="shared" si="7"/>
        <v>0</v>
      </c>
      <c r="H23" s="65"/>
      <c r="I23" s="66">
        <f t="shared" si="8"/>
        <v>0</v>
      </c>
      <c r="J23" s="65"/>
      <c r="K23" s="66">
        <f t="shared" si="9"/>
        <v>0</v>
      </c>
      <c r="L23" s="66">
        <v>21</v>
      </c>
      <c r="M23" s="66">
        <f t="shared" si="10"/>
        <v>0</v>
      </c>
      <c r="N23" s="66">
        <v>0</v>
      </c>
      <c r="O23" s="66">
        <f t="shared" si="11"/>
        <v>0</v>
      </c>
      <c r="P23" s="66">
        <v>0</v>
      </c>
      <c r="Q23" s="66">
        <f t="shared" si="12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13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1697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15</v>
      </c>
      <c r="B24" s="68" t="s">
        <v>3439</v>
      </c>
      <c r="C24" s="69" t="s">
        <v>3440</v>
      </c>
      <c r="D24" s="63" t="s">
        <v>640</v>
      </c>
      <c r="E24" s="64">
        <v>1</v>
      </c>
      <c r="F24" s="65"/>
      <c r="G24" s="66">
        <f t="shared" si="7"/>
        <v>0</v>
      </c>
      <c r="H24" s="65"/>
      <c r="I24" s="66">
        <f t="shared" si="8"/>
        <v>0</v>
      </c>
      <c r="J24" s="65"/>
      <c r="K24" s="66">
        <f t="shared" si="9"/>
        <v>0</v>
      </c>
      <c r="L24" s="66">
        <v>21</v>
      </c>
      <c r="M24" s="66">
        <f t="shared" si="10"/>
        <v>0</v>
      </c>
      <c r="N24" s="66">
        <v>0</v>
      </c>
      <c r="O24" s="66">
        <f t="shared" si="11"/>
        <v>0</v>
      </c>
      <c r="P24" s="66">
        <v>0</v>
      </c>
      <c r="Q24" s="66">
        <f t="shared" si="12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13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1697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67">
        <v>16</v>
      </c>
      <c r="B25" s="68" t="s">
        <v>3441</v>
      </c>
      <c r="C25" s="69" t="s">
        <v>3442</v>
      </c>
      <c r="D25" s="63" t="s">
        <v>640</v>
      </c>
      <c r="E25" s="64">
        <v>1</v>
      </c>
      <c r="F25" s="65"/>
      <c r="G25" s="66">
        <f t="shared" si="7"/>
        <v>0</v>
      </c>
      <c r="H25" s="65"/>
      <c r="I25" s="66">
        <f t="shared" si="8"/>
        <v>0</v>
      </c>
      <c r="J25" s="65"/>
      <c r="K25" s="66">
        <f t="shared" si="9"/>
        <v>0</v>
      </c>
      <c r="L25" s="66">
        <v>21</v>
      </c>
      <c r="M25" s="66">
        <f t="shared" si="10"/>
        <v>0</v>
      </c>
      <c r="N25" s="66">
        <v>0</v>
      </c>
      <c r="O25" s="66">
        <f t="shared" si="11"/>
        <v>0</v>
      </c>
      <c r="P25" s="66">
        <v>0</v>
      </c>
      <c r="Q25" s="66">
        <f t="shared" si="12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13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1697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17</v>
      </c>
      <c r="B26" s="68" t="s">
        <v>3443</v>
      </c>
      <c r="C26" s="69" t="s">
        <v>3444</v>
      </c>
      <c r="D26" s="63" t="s">
        <v>640</v>
      </c>
      <c r="E26" s="64">
        <v>1</v>
      </c>
      <c r="F26" s="65"/>
      <c r="G26" s="66">
        <f t="shared" si="7"/>
        <v>0</v>
      </c>
      <c r="H26" s="65"/>
      <c r="I26" s="66">
        <f t="shared" si="8"/>
        <v>0</v>
      </c>
      <c r="J26" s="65"/>
      <c r="K26" s="66">
        <f t="shared" si="9"/>
        <v>0</v>
      </c>
      <c r="L26" s="66">
        <v>21</v>
      </c>
      <c r="M26" s="66">
        <f t="shared" si="10"/>
        <v>0</v>
      </c>
      <c r="N26" s="66">
        <v>0</v>
      </c>
      <c r="O26" s="66">
        <f t="shared" si="11"/>
        <v>0</v>
      </c>
      <c r="P26" s="66">
        <v>0</v>
      </c>
      <c r="Q26" s="66">
        <f t="shared" si="12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13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1697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18</v>
      </c>
      <c r="B27" s="68" t="s">
        <v>3445</v>
      </c>
      <c r="C27" s="69" t="s">
        <v>3446</v>
      </c>
      <c r="D27" s="63" t="s">
        <v>640</v>
      </c>
      <c r="E27" s="64">
        <v>1</v>
      </c>
      <c r="F27" s="65"/>
      <c r="G27" s="66">
        <f t="shared" si="7"/>
        <v>0</v>
      </c>
      <c r="H27" s="65"/>
      <c r="I27" s="66">
        <f t="shared" si="8"/>
        <v>0</v>
      </c>
      <c r="J27" s="65"/>
      <c r="K27" s="66">
        <f t="shared" si="9"/>
        <v>0</v>
      </c>
      <c r="L27" s="66">
        <v>21</v>
      </c>
      <c r="M27" s="66">
        <f t="shared" si="10"/>
        <v>0</v>
      </c>
      <c r="N27" s="66">
        <v>0</v>
      </c>
      <c r="O27" s="66">
        <f t="shared" si="11"/>
        <v>0</v>
      </c>
      <c r="P27" s="66">
        <v>0</v>
      </c>
      <c r="Q27" s="66">
        <f t="shared" si="12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13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1697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ht="22.5" outlineLevel="1" x14ac:dyDescent="0.2">
      <c r="A28" s="67">
        <v>19</v>
      </c>
      <c r="B28" s="68" t="s">
        <v>3447</v>
      </c>
      <c r="C28" s="69" t="s">
        <v>3448</v>
      </c>
      <c r="D28" s="63" t="s">
        <v>640</v>
      </c>
      <c r="E28" s="64">
        <v>5</v>
      </c>
      <c r="F28" s="65"/>
      <c r="G28" s="66">
        <f t="shared" si="7"/>
        <v>0</v>
      </c>
      <c r="H28" s="65"/>
      <c r="I28" s="66">
        <f t="shared" si="8"/>
        <v>0</v>
      </c>
      <c r="J28" s="65"/>
      <c r="K28" s="66">
        <f t="shared" si="9"/>
        <v>0</v>
      </c>
      <c r="L28" s="66">
        <v>21</v>
      </c>
      <c r="M28" s="66">
        <f t="shared" si="10"/>
        <v>0</v>
      </c>
      <c r="N28" s="66">
        <v>0</v>
      </c>
      <c r="O28" s="66">
        <f t="shared" si="11"/>
        <v>0</v>
      </c>
      <c r="P28" s="66">
        <v>0</v>
      </c>
      <c r="Q28" s="66">
        <f t="shared" si="12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13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1697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20</v>
      </c>
      <c r="B29" s="68" t="s">
        <v>3449</v>
      </c>
      <c r="C29" s="69" t="s">
        <v>3450</v>
      </c>
      <c r="D29" s="63" t="s">
        <v>640</v>
      </c>
      <c r="E29" s="64">
        <v>1</v>
      </c>
      <c r="F29" s="65"/>
      <c r="G29" s="66">
        <f t="shared" si="7"/>
        <v>0</v>
      </c>
      <c r="H29" s="65"/>
      <c r="I29" s="66">
        <f t="shared" si="8"/>
        <v>0</v>
      </c>
      <c r="J29" s="65"/>
      <c r="K29" s="66">
        <f t="shared" si="9"/>
        <v>0</v>
      </c>
      <c r="L29" s="66">
        <v>21</v>
      </c>
      <c r="M29" s="66">
        <f t="shared" si="10"/>
        <v>0</v>
      </c>
      <c r="N29" s="66">
        <v>0</v>
      </c>
      <c r="O29" s="66">
        <f t="shared" si="11"/>
        <v>0</v>
      </c>
      <c r="P29" s="66">
        <v>0</v>
      </c>
      <c r="Q29" s="66">
        <f t="shared" si="12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13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1697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ht="33.75" outlineLevel="1" x14ac:dyDescent="0.2">
      <c r="A30" s="67">
        <v>21</v>
      </c>
      <c r="B30" s="68" t="s">
        <v>3451</v>
      </c>
      <c r="C30" s="69" t="s">
        <v>3452</v>
      </c>
      <c r="D30" s="63" t="s">
        <v>640</v>
      </c>
      <c r="E30" s="64">
        <v>1</v>
      </c>
      <c r="F30" s="65"/>
      <c r="G30" s="66">
        <f t="shared" si="7"/>
        <v>0</v>
      </c>
      <c r="H30" s="65"/>
      <c r="I30" s="66">
        <f t="shared" si="8"/>
        <v>0</v>
      </c>
      <c r="J30" s="65"/>
      <c r="K30" s="66">
        <f t="shared" si="9"/>
        <v>0</v>
      </c>
      <c r="L30" s="66">
        <v>21</v>
      </c>
      <c r="M30" s="66">
        <f t="shared" si="10"/>
        <v>0</v>
      </c>
      <c r="N30" s="66">
        <v>0</v>
      </c>
      <c r="O30" s="66">
        <f t="shared" si="11"/>
        <v>0</v>
      </c>
      <c r="P30" s="66">
        <v>0</v>
      </c>
      <c r="Q30" s="66">
        <f t="shared" si="12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13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1697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x14ac:dyDescent="0.2">
      <c r="A31" s="18" t="s">
        <v>324</v>
      </c>
      <c r="B31" s="19" t="s">
        <v>192</v>
      </c>
      <c r="C31" s="20" t="s">
        <v>193</v>
      </c>
      <c r="D31" s="21"/>
      <c r="E31" s="22"/>
      <c r="F31" s="23"/>
      <c r="G31" s="23">
        <f>SUMIF(AG32:AG42,"&lt;&gt;NOR",G32:G42)</f>
        <v>0</v>
      </c>
      <c r="H31" s="23"/>
      <c r="I31" s="23">
        <f>SUM(I32:I42)</f>
        <v>0</v>
      </c>
      <c r="J31" s="23"/>
      <c r="K31" s="23">
        <f>SUM(K32:K42)</f>
        <v>0</v>
      </c>
      <c r="L31" s="23"/>
      <c r="M31" s="23">
        <f>SUM(M32:M42)</f>
        <v>0</v>
      </c>
      <c r="N31" s="23"/>
      <c r="O31" s="23">
        <f>SUM(O32:O42)</f>
        <v>0</v>
      </c>
      <c r="P31" s="23"/>
      <c r="Q31" s="23">
        <f>SUM(Q32:Q42)</f>
        <v>0</v>
      </c>
      <c r="R31" s="23"/>
      <c r="S31" s="23"/>
      <c r="T31" s="46"/>
      <c r="U31" s="47"/>
      <c r="V31" s="47">
        <f>SUM(V32:V42)</f>
        <v>0</v>
      </c>
      <c r="W31" s="47"/>
      <c r="X31" s="46"/>
      <c r="AG31" t="s">
        <v>325</v>
      </c>
    </row>
    <row r="32" spans="1:60" outlineLevel="1" x14ac:dyDescent="0.2">
      <c r="A32" s="67">
        <v>22</v>
      </c>
      <c r="B32" s="68" t="s">
        <v>3453</v>
      </c>
      <c r="C32" s="69" t="s">
        <v>3430</v>
      </c>
      <c r="D32" s="63" t="s">
        <v>640</v>
      </c>
      <c r="E32" s="64">
        <v>1</v>
      </c>
      <c r="F32" s="65"/>
      <c r="G32" s="66">
        <f t="shared" ref="G32:G42" si="14">ROUND(E32*F32,2)</f>
        <v>0</v>
      </c>
      <c r="H32" s="65"/>
      <c r="I32" s="66">
        <f t="shared" ref="I32:I42" si="15">ROUND(E32*H32,2)</f>
        <v>0</v>
      </c>
      <c r="J32" s="65"/>
      <c r="K32" s="66">
        <f t="shared" ref="K32:K42" si="16">ROUND(E32*J32,2)</f>
        <v>0</v>
      </c>
      <c r="L32" s="66">
        <v>21</v>
      </c>
      <c r="M32" s="66">
        <f t="shared" ref="M32:M42" si="17">G32*(1+L32/100)</f>
        <v>0</v>
      </c>
      <c r="N32" s="66">
        <v>0</v>
      </c>
      <c r="O32" s="66">
        <f t="shared" ref="O32:O42" si="18">ROUND(E32*N32,2)</f>
        <v>0</v>
      </c>
      <c r="P32" s="66">
        <v>0</v>
      </c>
      <c r="Q32" s="66">
        <f t="shared" ref="Q32:Q42" si="19">ROUND(E32*P32,2)</f>
        <v>0</v>
      </c>
      <c r="R32" s="66"/>
      <c r="S32" s="66" t="s">
        <v>587</v>
      </c>
      <c r="T32" s="70" t="s">
        <v>330</v>
      </c>
      <c r="U32" s="35">
        <v>0</v>
      </c>
      <c r="V32" s="35">
        <f t="shared" ref="V32:V42" si="20">ROUND(E32*U32,2)</f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1697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ht="33.75" outlineLevel="1" x14ac:dyDescent="0.2">
      <c r="A33" s="67">
        <v>23</v>
      </c>
      <c r="B33" s="68" t="s">
        <v>3454</v>
      </c>
      <c r="C33" s="69" t="s">
        <v>3432</v>
      </c>
      <c r="D33" s="63" t="s">
        <v>640</v>
      </c>
      <c r="E33" s="64">
        <v>1</v>
      </c>
      <c r="F33" s="65"/>
      <c r="G33" s="66">
        <f t="shared" si="14"/>
        <v>0</v>
      </c>
      <c r="H33" s="65"/>
      <c r="I33" s="66">
        <f t="shared" si="15"/>
        <v>0</v>
      </c>
      <c r="J33" s="65"/>
      <c r="K33" s="66">
        <f t="shared" si="16"/>
        <v>0</v>
      </c>
      <c r="L33" s="66">
        <v>21</v>
      </c>
      <c r="M33" s="66">
        <f t="shared" si="17"/>
        <v>0</v>
      </c>
      <c r="N33" s="66">
        <v>0</v>
      </c>
      <c r="O33" s="66">
        <f t="shared" si="18"/>
        <v>0</v>
      </c>
      <c r="P33" s="66">
        <v>0</v>
      </c>
      <c r="Q33" s="66">
        <f t="shared" si="19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20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1697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24</v>
      </c>
      <c r="B34" s="68" t="s">
        <v>3455</v>
      </c>
      <c r="C34" s="69" t="s">
        <v>3434</v>
      </c>
      <c r="D34" s="63" t="s">
        <v>640</v>
      </c>
      <c r="E34" s="64">
        <v>1</v>
      </c>
      <c r="F34" s="65"/>
      <c r="G34" s="66">
        <f t="shared" si="14"/>
        <v>0</v>
      </c>
      <c r="H34" s="65"/>
      <c r="I34" s="66">
        <f t="shared" si="15"/>
        <v>0</v>
      </c>
      <c r="J34" s="65"/>
      <c r="K34" s="66">
        <f t="shared" si="16"/>
        <v>0</v>
      </c>
      <c r="L34" s="66">
        <v>21</v>
      </c>
      <c r="M34" s="66">
        <f t="shared" si="17"/>
        <v>0</v>
      </c>
      <c r="N34" s="66">
        <v>0</v>
      </c>
      <c r="O34" s="66">
        <f t="shared" si="18"/>
        <v>0</v>
      </c>
      <c r="P34" s="66">
        <v>0</v>
      </c>
      <c r="Q34" s="66">
        <f t="shared" si="19"/>
        <v>0</v>
      </c>
      <c r="R34" s="66"/>
      <c r="S34" s="66" t="s">
        <v>587</v>
      </c>
      <c r="T34" s="70" t="s">
        <v>330</v>
      </c>
      <c r="U34" s="35">
        <v>0</v>
      </c>
      <c r="V34" s="35">
        <f t="shared" si="20"/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1697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67">
        <v>25</v>
      </c>
      <c r="B35" s="68" t="s">
        <v>3456</v>
      </c>
      <c r="C35" s="69" t="s">
        <v>3436</v>
      </c>
      <c r="D35" s="63" t="s">
        <v>640</v>
      </c>
      <c r="E35" s="64">
        <v>1</v>
      </c>
      <c r="F35" s="65"/>
      <c r="G35" s="66">
        <f t="shared" si="14"/>
        <v>0</v>
      </c>
      <c r="H35" s="65"/>
      <c r="I35" s="66">
        <f t="shared" si="15"/>
        <v>0</v>
      </c>
      <c r="J35" s="65"/>
      <c r="K35" s="66">
        <f t="shared" si="16"/>
        <v>0</v>
      </c>
      <c r="L35" s="66">
        <v>21</v>
      </c>
      <c r="M35" s="66">
        <f t="shared" si="17"/>
        <v>0</v>
      </c>
      <c r="N35" s="66">
        <v>0</v>
      </c>
      <c r="O35" s="66">
        <f t="shared" si="18"/>
        <v>0</v>
      </c>
      <c r="P35" s="66">
        <v>0</v>
      </c>
      <c r="Q35" s="66">
        <f t="shared" si="19"/>
        <v>0</v>
      </c>
      <c r="R35" s="66"/>
      <c r="S35" s="66" t="s">
        <v>587</v>
      </c>
      <c r="T35" s="70" t="s">
        <v>330</v>
      </c>
      <c r="U35" s="35">
        <v>0</v>
      </c>
      <c r="V35" s="35">
        <f t="shared" si="20"/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1697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26</v>
      </c>
      <c r="B36" s="68" t="s">
        <v>3457</v>
      </c>
      <c r="C36" s="69" t="s">
        <v>3438</v>
      </c>
      <c r="D36" s="63" t="s">
        <v>640</v>
      </c>
      <c r="E36" s="64">
        <v>1</v>
      </c>
      <c r="F36" s="65"/>
      <c r="G36" s="66">
        <f t="shared" si="14"/>
        <v>0</v>
      </c>
      <c r="H36" s="65"/>
      <c r="I36" s="66">
        <f t="shared" si="15"/>
        <v>0</v>
      </c>
      <c r="J36" s="65"/>
      <c r="K36" s="66">
        <f t="shared" si="16"/>
        <v>0</v>
      </c>
      <c r="L36" s="66">
        <v>21</v>
      </c>
      <c r="M36" s="66">
        <f t="shared" si="17"/>
        <v>0</v>
      </c>
      <c r="N36" s="66">
        <v>0</v>
      </c>
      <c r="O36" s="66">
        <f t="shared" si="18"/>
        <v>0</v>
      </c>
      <c r="P36" s="66">
        <v>0</v>
      </c>
      <c r="Q36" s="66">
        <f t="shared" si="19"/>
        <v>0</v>
      </c>
      <c r="R36" s="66"/>
      <c r="S36" s="66" t="s">
        <v>587</v>
      </c>
      <c r="T36" s="70" t="s">
        <v>330</v>
      </c>
      <c r="U36" s="35">
        <v>0</v>
      </c>
      <c r="V36" s="35">
        <f t="shared" si="20"/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1697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67">
        <v>27</v>
      </c>
      <c r="B37" s="68" t="s">
        <v>3458</v>
      </c>
      <c r="C37" s="69" t="s">
        <v>3442</v>
      </c>
      <c r="D37" s="63" t="s">
        <v>640</v>
      </c>
      <c r="E37" s="64">
        <v>1</v>
      </c>
      <c r="F37" s="65"/>
      <c r="G37" s="66">
        <f t="shared" si="14"/>
        <v>0</v>
      </c>
      <c r="H37" s="65"/>
      <c r="I37" s="66">
        <f t="shared" si="15"/>
        <v>0</v>
      </c>
      <c r="J37" s="65"/>
      <c r="K37" s="66">
        <f t="shared" si="16"/>
        <v>0</v>
      </c>
      <c r="L37" s="66">
        <v>21</v>
      </c>
      <c r="M37" s="66">
        <f t="shared" si="17"/>
        <v>0</v>
      </c>
      <c r="N37" s="66">
        <v>0</v>
      </c>
      <c r="O37" s="66">
        <f t="shared" si="18"/>
        <v>0</v>
      </c>
      <c r="P37" s="66">
        <v>0</v>
      </c>
      <c r="Q37" s="66">
        <f t="shared" si="19"/>
        <v>0</v>
      </c>
      <c r="R37" s="66"/>
      <c r="S37" s="66" t="s">
        <v>587</v>
      </c>
      <c r="T37" s="70" t="s">
        <v>330</v>
      </c>
      <c r="U37" s="35">
        <v>0</v>
      </c>
      <c r="V37" s="35">
        <f t="shared" si="20"/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1697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67">
        <v>28</v>
      </c>
      <c r="B38" s="68" t="s">
        <v>3459</v>
      </c>
      <c r="C38" s="69" t="s">
        <v>3444</v>
      </c>
      <c r="D38" s="63" t="s">
        <v>640</v>
      </c>
      <c r="E38" s="64">
        <v>1</v>
      </c>
      <c r="F38" s="65"/>
      <c r="G38" s="66">
        <f t="shared" si="14"/>
        <v>0</v>
      </c>
      <c r="H38" s="65"/>
      <c r="I38" s="66">
        <f t="shared" si="15"/>
        <v>0</v>
      </c>
      <c r="J38" s="65"/>
      <c r="K38" s="66">
        <f t="shared" si="16"/>
        <v>0</v>
      </c>
      <c r="L38" s="66">
        <v>21</v>
      </c>
      <c r="M38" s="66">
        <f t="shared" si="17"/>
        <v>0</v>
      </c>
      <c r="N38" s="66">
        <v>0</v>
      </c>
      <c r="O38" s="66">
        <f t="shared" si="18"/>
        <v>0</v>
      </c>
      <c r="P38" s="66">
        <v>0</v>
      </c>
      <c r="Q38" s="66">
        <f t="shared" si="19"/>
        <v>0</v>
      </c>
      <c r="R38" s="66"/>
      <c r="S38" s="66" t="s">
        <v>587</v>
      </c>
      <c r="T38" s="70" t="s">
        <v>330</v>
      </c>
      <c r="U38" s="35">
        <v>0</v>
      </c>
      <c r="V38" s="35">
        <f t="shared" si="20"/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1697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67">
        <v>29</v>
      </c>
      <c r="B39" s="68" t="s">
        <v>3460</v>
      </c>
      <c r="C39" s="69" t="s">
        <v>3446</v>
      </c>
      <c r="D39" s="63" t="s">
        <v>640</v>
      </c>
      <c r="E39" s="64">
        <v>1</v>
      </c>
      <c r="F39" s="65"/>
      <c r="G39" s="66">
        <f t="shared" si="14"/>
        <v>0</v>
      </c>
      <c r="H39" s="65"/>
      <c r="I39" s="66">
        <f t="shared" si="15"/>
        <v>0</v>
      </c>
      <c r="J39" s="65"/>
      <c r="K39" s="66">
        <f t="shared" si="16"/>
        <v>0</v>
      </c>
      <c r="L39" s="66">
        <v>21</v>
      </c>
      <c r="M39" s="66">
        <f t="shared" si="17"/>
        <v>0</v>
      </c>
      <c r="N39" s="66">
        <v>0</v>
      </c>
      <c r="O39" s="66">
        <f t="shared" si="18"/>
        <v>0</v>
      </c>
      <c r="P39" s="66">
        <v>0</v>
      </c>
      <c r="Q39" s="66">
        <f t="shared" si="19"/>
        <v>0</v>
      </c>
      <c r="R39" s="66"/>
      <c r="S39" s="66" t="s">
        <v>587</v>
      </c>
      <c r="T39" s="70" t="s">
        <v>330</v>
      </c>
      <c r="U39" s="35">
        <v>0</v>
      </c>
      <c r="V39" s="35">
        <f t="shared" si="20"/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1697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ht="22.5" outlineLevel="1" x14ac:dyDescent="0.2">
      <c r="A40" s="67">
        <v>30</v>
      </c>
      <c r="B40" s="68" t="s">
        <v>3461</v>
      </c>
      <c r="C40" s="69" t="s">
        <v>3448</v>
      </c>
      <c r="D40" s="63" t="s">
        <v>640</v>
      </c>
      <c r="E40" s="64">
        <v>5</v>
      </c>
      <c r="F40" s="65"/>
      <c r="G40" s="66">
        <f t="shared" si="14"/>
        <v>0</v>
      </c>
      <c r="H40" s="65"/>
      <c r="I40" s="66">
        <f t="shared" si="15"/>
        <v>0</v>
      </c>
      <c r="J40" s="65"/>
      <c r="K40" s="66">
        <f t="shared" si="16"/>
        <v>0</v>
      </c>
      <c r="L40" s="66">
        <v>21</v>
      </c>
      <c r="M40" s="66">
        <f t="shared" si="17"/>
        <v>0</v>
      </c>
      <c r="N40" s="66">
        <v>0</v>
      </c>
      <c r="O40" s="66">
        <f t="shared" si="18"/>
        <v>0</v>
      </c>
      <c r="P40" s="66">
        <v>0</v>
      </c>
      <c r="Q40" s="66">
        <f t="shared" si="19"/>
        <v>0</v>
      </c>
      <c r="R40" s="66"/>
      <c r="S40" s="66" t="s">
        <v>587</v>
      </c>
      <c r="T40" s="70" t="s">
        <v>330</v>
      </c>
      <c r="U40" s="35">
        <v>0</v>
      </c>
      <c r="V40" s="35">
        <f t="shared" si="20"/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1697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31</v>
      </c>
      <c r="B41" s="68" t="s">
        <v>3462</v>
      </c>
      <c r="C41" s="69" t="s">
        <v>3450</v>
      </c>
      <c r="D41" s="63" t="s">
        <v>640</v>
      </c>
      <c r="E41" s="64">
        <v>1</v>
      </c>
      <c r="F41" s="65"/>
      <c r="G41" s="66">
        <f t="shared" si="14"/>
        <v>0</v>
      </c>
      <c r="H41" s="65"/>
      <c r="I41" s="66">
        <f t="shared" si="15"/>
        <v>0</v>
      </c>
      <c r="J41" s="65"/>
      <c r="K41" s="66">
        <f t="shared" si="16"/>
        <v>0</v>
      </c>
      <c r="L41" s="66">
        <v>21</v>
      </c>
      <c r="M41" s="66">
        <f t="shared" si="17"/>
        <v>0</v>
      </c>
      <c r="N41" s="66">
        <v>0</v>
      </c>
      <c r="O41" s="66">
        <f t="shared" si="18"/>
        <v>0</v>
      </c>
      <c r="P41" s="66">
        <v>0</v>
      </c>
      <c r="Q41" s="66">
        <f t="shared" si="19"/>
        <v>0</v>
      </c>
      <c r="R41" s="66"/>
      <c r="S41" s="66" t="s">
        <v>587</v>
      </c>
      <c r="T41" s="70" t="s">
        <v>330</v>
      </c>
      <c r="U41" s="35">
        <v>0</v>
      </c>
      <c r="V41" s="35">
        <f t="shared" si="20"/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1697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ht="33.75" outlineLevel="1" x14ac:dyDescent="0.2">
      <c r="A42" s="67">
        <v>32</v>
      </c>
      <c r="B42" s="68" t="s">
        <v>3463</v>
      </c>
      <c r="C42" s="69" t="s">
        <v>3452</v>
      </c>
      <c r="D42" s="63" t="s">
        <v>640</v>
      </c>
      <c r="E42" s="64">
        <v>1</v>
      </c>
      <c r="F42" s="65"/>
      <c r="G42" s="66">
        <f t="shared" si="14"/>
        <v>0</v>
      </c>
      <c r="H42" s="65"/>
      <c r="I42" s="66">
        <f t="shared" si="15"/>
        <v>0</v>
      </c>
      <c r="J42" s="65"/>
      <c r="K42" s="66">
        <f t="shared" si="16"/>
        <v>0</v>
      </c>
      <c r="L42" s="66">
        <v>21</v>
      </c>
      <c r="M42" s="66">
        <f t="shared" si="17"/>
        <v>0</v>
      </c>
      <c r="N42" s="66">
        <v>0</v>
      </c>
      <c r="O42" s="66">
        <f t="shared" si="18"/>
        <v>0</v>
      </c>
      <c r="P42" s="66">
        <v>0</v>
      </c>
      <c r="Q42" s="66">
        <f t="shared" si="19"/>
        <v>0</v>
      </c>
      <c r="R42" s="66"/>
      <c r="S42" s="66" t="s">
        <v>587</v>
      </c>
      <c r="T42" s="70" t="s">
        <v>330</v>
      </c>
      <c r="U42" s="35">
        <v>0</v>
      </c>
      <c r="V42" s="35">
        <f t="shared" si="20"/>
        <v>0</v>
      </c>
      <c r="W42" s="35"/>
      <c r="X42" s="70"/>
      <c r="Y42" s="52"/>
      <c r="Z42" s="52"/>
      <c r="AA42" s="52"/>
      <c r="AB42" s="52"/>
      <c r="AC42" s="52"/>
      <c r="AD42" s="52"/>
      <c r="AE42" s="52"/>
      <c r="AF42" s="52"/>
      <c r="AG42" s="52" t="s">
        <v>1697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x14ac:dyDescent="0.2">
      <c r="A43" s="18" t="s">
        <v>324</v>
      </c>
      <c r="B43" s="19" t="s">
        <v>194</v>
      </c>
      <c r="C43" s="20" t="s">
        <v>195</v>
      </c>
      <c r="D43" s="21"/>
      <c r="E43" s="22"/>
      <c r="F43" s="23"/>
      <c r="G43" s="23">
        <f>SUMIF(AG44:AG68,"&lt;&gt;NOR",G44:G68)</f>
        <v>0</v>
      </c>
      <c r="H43" s="23"/>
      <c r="I43" s="23">
        <f>SUM(I44:I68)</f>
        <v>0</v>
      </c>
      <c r="J43" s="23"/>
      <c r="K43" s="23">
        <f>SUM(K44:K68)</f>
        <v>0</v>
      </c>
      <c r="L43" s="23"/>
      <c r="M43" s="23">
        <f>SUM(M44:M68)</f>
        <v>0</v>
      </c>
      <c r="N43" s="23"/>
      <c r="O43" s="23">
        <f>SUM(O44:O68)</f>
        <v>0</v>
      </c>
      <c r="P43" s="23"/>
      <c r="Q43" s="23">
        <f>SUM(Q44:Q68)</f>
        <v>0</v>
      </c>
      <c r="R43" s="23"/>
      <c r="S43" s="23"/>
      <c r="T43" s="46"/>
      <c r="U43" s="47"/>
      <c r="V43" s="47">
        <f>SUM(V44:V68)</f>
        <v>0</v>
      </c>
      <c r="W43" s="47"/>
      <c r="X43" s="46"/>
      <c r="AG43" t="s">
        <v>325</v>
      </c>
    </row>
    <row r="44" spans="1:60" outlineLevel="1" x14ac:dyDescent="0.2">
      <c r="A44" s="60">
        <v>33</v>
      </c>
      <c r="B44" s="61" t="s">
        <v>3464</v>
      </c>
      <c r="C44" s="62" t="s">
        <v>3465</v>
      </c>
      <c r="D44" s="63" t="s">
        <v>640</v>
      </c>
      <c r="E44" s="64">
        <v>30</v>
      </c>
      <c r="F44" s="65"/>
      <c r="G44" s="66">
        <f t="shared" ref="G44:G68" si="21">ROUND(E44*F44,2)</f>
        <v>0</v>
      </c>
      <c r="H44" s="65"/>
      <c r="I44" s="66">
        <f t="shared" ref="I44:I68" si="22">ROUND(E44*H44,2)</f>
        <v>0</v>
      </c>
      <c r="J44" s="65"/>
      <c r="K44" s="66">
        <f t="shared" ref="K44:K68" si="23">ROUND(E44*J44,2)</f>
        <v>0</v>
      </c>
      <c r="L44" s="66">
        <v>21</v>
      </c>
      <c r="M44" s="66">
        <f t="shared" ref="M44:M68" si="24">G44*(1+L44/100)</f>
        <v>0</v>
      </c>
      <c r="N44" s="66">
        <v>0</v>
      </c>
      <c r="O44" s="66">
        <f t="shared" ref="O44:O68" si="25">ROUND(E44*N44,2)</f>
        <v>0</v>
      </c>
      <c r="P44" s="66">
        <v>0</v>
      </c>
      <c r="Q44" s="66">
        <f t="shared" ref="Q44:Q68" si="26">ROUND(E44*P44,2)</f>
        <v>0</v>
      </c>
      <c r="R44" s="66"/>
      <c r="S44" s="66" t="s">
        <v>587</v>
      </c>
      <c r="T44" s="70" t="s">
        <v>330</v>
      </c>
      <c r="U44" s="35">
        <v>0</v>
      </c>
      <c r="V44" s="35">
        <f t="shared" ref="V44:V68" si="27">ROUND(E44*U44,2)</f>
        <v>0</v>
      </c>
      <c r="W44" s="35"/>
      <c r="X44" s="79"/>
      <c r="Y44" s="52"/>
      <c r="Z44" s="52"/>
      <c r="AA44" s="52"/>
      <c r="AB44" s="52"/>
      <c r="AC44" s="52"/>
      <c r="AD44" s="52"/>
      <c r="AE44" s="52"/>
      <c r="AF44" s="52"/>
      <c r="AG44" s="52" t="s">
        <v>1697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0">
        <v>34</v>
      </c>
      <c r="B45" s="61" t="s">
        <v>3466</v>
      </c>
      <c r="C45" s="62" t="s">
        <v>3467</v>
      </c>
      <c r="D45" s="63" t="s">
        <v>640</v>
      </c>
      <c r="E45" s="64">
        <v>13</v>
      </c>
      <c r="F45" s="65"/>
      <c r="G45" s="66">
        <f t="shared" si="21"/>
        <v>0</v>
      </c>
      <c r="H45" s="65"/>
      <c r="I45" s="66">
        <f t="shared" si="22"/>
        <v>0</v>
      </c>
      <c r="J45" s="65"/>
      <c r="K45" s="66">
        <f t="shared" si="23"/>
        <v>0</v>
      </c>
      <c r="L45" s="66">
        <v>21</v>
      </c>
      <c r="M45" s="66">
        <f t="shared" si="24"/>
        <v>0</v>
      </c>
      <c r="N45" s="66">
        <v>0</v>
      </c>
      <c r="O45" s="66">
        <f t="shared" si="25"/>
        <v>0</v>
      </c>
      <c r="P45" s="66">
        <v>0</v>
      </c>
      <c r="Q45" s="66">
        <f t="shared" si="26"/>
        <v>0</v>
      </c>
      <c r="R45" s="66"/>
      <c r="S45" s="66" t="s">
        <v>587</v>
      </c>
      <c r="T45" s="70" t="s">
        <v>330</v>
      </c>
      <c r="U45" s="35">
        <v>0</v>
      </c>
      <c r="V45" s="35">
        <f t="shared" si="27"/>
        <v>0</v>
      </c>
      <c r="W45" s="35"/>
      <c r="X45" s="79"/>
      <c r="Y45" s="52"/>
      <c r="Z45" s="52"/>
      <c r="AA45" s="52"/>
      <c r="AB45" s="52"/>
      <c r="AC45" s="52"/>
      <c r="AD45" s="52"/>
      <c r="AE45" s="52"/>
      <c r="AF45" s="52"/>
      <c r="AG45" s="52" t="s">
        <v>1697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0">
        <v>35</v>
      </c>
      <c r="B46" s="61" t="s">
        <v>3468</v>
      </c>
      <c r="C46" s="62" t="s">
        <v>3469</v>
      </c>
      <c r="D46" s="63" t="s">
        <v>640</v>
      </c>
      <c r="E46" s="64">
        <v>38</v>
      </c>
      <c r="F46" s="65"/>
      <c r="G46" s="66">
        <f t="shared" si="21"/>
        <v>0</v>
      </c>
      <c r="H46" s="65"/>
      <c r="I46" s="66">
        <f t="shared" si="22"/>
        <v>0</v>
      </c>
      <c r="J46" s="65"/>
      <c r="K46" s="66">
        <f t="shared" si="23"/>
        <v>0</v>
      </c>
      <c r="L46" s="66">
        <v>21</v>
      </c>
      <c r="M46" s="66">
        <f t="shared" si="24"/>
        <v>0</v>
      </c>
      <c r="N46" s="66">
        <v>0</v>
      </c>
      <c r="O46" s="66">
        <f t="shared" si="25"/>
        <v>0</v>
      </c>
      <c r="P46" s="66">
        <v>0</v>
      </c>
      <c r="Q46" s="66">
        <f t="shared" si="26"/>
        <v>0</v>
      </c>
      <c r="R46" s="66"/>
      <c r="S46" s="66" t="s">
        <v>587</v>
      </c>
      <c r="T46" s="70" t="s">
        <v>330</v>
      </c>
      <c r="U46" s="35">
        <v>0</v>
      </c>
      <c r="V46" s="35">
        <f t="shared" si="27"/>
        <v>0</v>
      </c>
      <c r="W46" s="35"/>
      <c r="X46" s="79"/>
      <c r="Y46" s="52"/>
      <c r="Z46" s="52"/>
      <c r="AA46" s="52"/>
      <c r="AB46" s="52"/>
      <c r="AC46" s="52"/>
      <c r="AD46" s="52"/>
      <c r="AE46" s="52"/>
      <c r="AF46" s="52"/>
      <c r="AG46" s="52" t="s">
        <v>1697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60">
        <v>36</v>
      </c>
      <c r="B47" s="61" t="s">
        <v>3470</v>
      </c>
      <c r="C47" s="62" t="s">
        <v>3471</v>
      </c>
      <c r="D47" s="63" t="s">
        <v>640</v>
      </c>
      <c r="E47" s="64">
        <v>9</v>
      </c>
      <c r="F47" s="65"/>
      <c r="G47" s="66">
        <f t="shared" si="21"/>
        <v>0</v>
      </c>
      <c r="H47" s="65"/>
      <c r="I47" s="66">
        <f t="shared" si="22"/>
        <v>0</v>
      </c>
      <c r="J47" s="65"/>
      <c r="K47" s="66">
        <f t="shared" si="23"/>
        <v>0</v>
      </c>
      <c r="L47" s="66">
        <v>21</v>
      </c>
      <c r="M47" s="66">
        <f t="shared" si="24"/>
        <v>0</v>
      </c>
      <c r="N47" s="66">
        <v>0</v>
      </c>
      <c r="O47" s="66">
        <f t="shared" si="25"/>
        <v>0</v>
      </c>
      <c r="P47" s="66">
        <v>0</v>
      </c>
      <c r="Q47" s="66">
        <f t="shared" si="26"/>
        <v>0</v>
      </c>
      <c r="R47" s="66"/>
      <c r="S47" s="66" t="s">
        <v>587</v>
      </c>
      <c r="T47" s="70" t="s">
        <v>330</v>
      </c>
      <c r="U47" s="35">
        <v>0</v>
      </c>
      <c r="V47" s="35">
        <f t="shared" si="27"/>
        <v>0</v>
      </c>
      <c r="W47" s="35"/>
      <c r="X47" s="79"/>
      <c r="Y47" s="52"/>
      <c r="Z47" s="52"/>
      <c r="AA47" s="52"/>
      <c r="AB47" s="52"/>
      <c r="AC47" s="52"/>
      <c r="AD47" s="52"/>
      <c r="AE47" s="52"/>
      <c r="AF47" s="52"/>
      <c r="AG47" s="52" t="s">
        <v>1697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0">
        <v>37</v>
      </c>
      <c r="B48" s="61" t="s">
        <v>3472</v>
      </c>
      <c r="C48" s="62" t="s">
        <v>3473</v>
      </c>
      <c r="D48" s="63" t="s">
        <v>640</v>
      </c>
      <c r="E48" s="64">
        <v>25</v>
      </c>
      <c r="F48" s="65"/>
      <c r="G48" s="66">
        <f t="shared" si="21"/>
        <v>0</v>
      </c>
      <c r="H48" s="65"/>
      <c r="I48" s="66">
        <f t="shared" si="22"/>
        <v>0</v>
      </c>
      <c r="J48" s="65"/>
      <c r="K48" s="66">
        <f t="shared" si="23"/>
        <v>0</v>
      </c>
      <c r="L48" s="66">
        <v>21</v>
      </c>
      <c r="M48" s="66">
        <f t="shared" si="24"/>
        <v>0</v>
      </c>
      <c r="N48" s="66">
        <v>0</v>
      </c>
      <c r="O48" s="66">
        <f t="shared" si="25"/>
        <v>0</v>
      </c>
      <c r="P48" s="66">
        <v>0</v>
      </c>
      <c r="Q48" s="66">
        <f t="shared" si="26"/>
        <v>0</v>
      </c>
      <c r="R48" s="66"/>
      <c r="S48" s="66" t="s">
        <v>587</v>
      </c>
      <c r="T48" s="70" t="s">
        <v>330</v>
      </c>
      <c r="U48" s="35">
        <v>0</v>
      </c>
      <c r="V48" s="35">
        <f t="shared" si="27"/>
        <v>0</v>
      </c>
      <c r="W48" s="35"/>
      <c r="X48" s="79"/>
      <c r="Y48" s="52"/>
      <c r="Z48" s="52"/>
      <c r="AA48" s="52"/>
      <c r="AB48" s="52"/>
      <c r="AC48" s="52"/>
      <c r="AD48" s="52"/>
      <c r="AE48" s="52"/>
      <c r="AF48" s="52"/>
      <c r="AG48" s="52" t="s">
        <v>1697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0">
        <v>38</v>
      </c>
      <c r="B49" s="61" t="s">
        <v>3474</v>
      </c>
      <c r="C49" s="62" t="s">
        <v>3475</v>
      </c>
      <c r="D49" s="63" t="s">
        <v>640</v>
      </c>
      <c r="E49" s="64">
        <v>4</v>
      </c>
      <c r="F49" s="65"/>
      <c r="G49" s="66">
        <f t="shared" si="21"/>
        <v>0</v>
      </c>
      <c r="H49" s="65"/>
      <c r="I49" s="66">
        <f t="shared" si="22"/>
        <v>0</v>
      </c>
      <c r="J49" s="65"/>
      <c r="K49" s="66">
        <f t="shared" si="23"/>
        <v>0</v>
      </c>
      <c r="L49" s="66">
        <v>21</v>
      </c>
      <c r="M49" s="66">
        <f t="shared" si="24"/>
        <v>0</v>
      </c>
      <c r="N49" s="66">
        <v>0</v>
      </c>
      <c r="O49" s="66">
        <f t="shared" si="25"/>
        <v>0</v>
      </c>
      <c r="P49" s="66">
        <v>0</v>
      </c>
      <c r="Q49" s="66">
        <f t="shared" si="26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27"/>
        <v>0</v>
      </c>
      <c r="W49" s="35"/>
      <c r="X49" s="79"/>
      <c r="Y49" s="52"/>
      <c r="Z49" s="52"/>
      <c r="AA49" s="52"/>
      <c r="AB49" s="52"/>
      <c r="AC49" s="52"/>
      <c r="AD49" s="52"/>
      <c r="AE49" s="52"/>
      <c r="AF49" s="52"/>
      <c r="AG49" s="52" t="s">
        <v>1697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60">
        <v>39</v>
      </c>
      <c r="B50" s="61" t="s">
        <v>3476</v>
      </c>
      <c r="C50" s="62" t="s">
        <v>3477</v>
      </c>
      <c r="D50" s="63" t="s">
        <v>640</v>
      </c>
      <c r="E50" s="64">
        <v>25</v>
      </c>
      <c r="F50" s="65"/>
      <c r="G50" s="66">
        <f t="shared" si="21"/>
        <v>0</v>
      </c>
      <c r="H50" s="65"/>
      <c r="I50" s="66">
        <f t="shared" si="22"/>
        <v>0</v>
      </c>
      <c r="J50" s="65"/>
      <c r="K50" s="66">
        <f t="shared" si="23"/>
        <v>0</v>
      </c>
      <c r="L50" s="66">
        <v>21</v>
      </c>
      <c r="M50" s="66">
        <f t="shared" si="24"/>
        <v>0</v>
      </c>
      <c r="N50" s="66">
        <v>0</v>
      </c>
      <c r="O50" s="66">
        <f t="shared" si="25"/>
        <v>0</v>
      </c>
      <c r="P50" s="66">
        <v>0</v>
      </c>
      <c r="Q50" s="66">
        <f t="shared" si="26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27"/>
        <v>0</v>
      </c>
      <c r="W50" s="35"/>
      <c r="X50" s="79"/>
      <c r="Y50" s="52"/>
      <c r="Z50" s="52"/>
      <c r="AA50" s="52"/>
      <c r="AB50" s="52"/>
      <c r="AC50" s="52"/>
      <c r="AD50" s="52"/>
      <c r="AE50" s="52"/>
      <c r="AF50" s="52"/>
      <c r="AG50" s="52" t="s">
        <v>1697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60">
        <v>40</v>
      </c>
      <c r="B51" s="61" t="s">
        <v>3478</v>
      </c>
      <c r="C51" s="62" t="s">
        <v>3479</v>
      </c>
      <c r="D51" s="63" t="s">
        <v>640</v>
      </c>
      <c r="E51" s="64">
        <v>13</v>
      </c>
      <c r="F51" s="65"/>
      <c r="G51" s="66">
        <f t="shared" si="21"/>
        <v>0</v>
      </c>
      <c r="H51" s="65"/>
      <c r="I51" s="66">
        <f t="shared" si="22"/>
        <v>0</v>
      </c>
      <c r="J51" s="65"/>
      <c r="K51" s="66">
        <f t="shared" si="23"/>
        <v>0</v>
      </c>
      <c r="L51" s="66">
        <v>21</v>
      </c>
      <c r="M51" s="66">
        <f t="shared" si="24"/>
        <v>0</v>
      </c>
      <c r="N51" s="66">
        <v>0</v>
      </c>
      <c r="O51" s="66">
        <f t="shared" si="25"/>
        <v>0</v>
      </c>
      <c r="P51" s="66">
        <v>0</v>
      </c>
      <c r="Q51" s="66">
        <f t="shared" si="26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27"/>
        <v>0</v>
      </c>
      <c r="W51" s="35"/>
      <c r="X51" s="79"/>
      <c r="Y51" s="52"/>
      <c r="Z51" s="52"/>
      <c r="AA51" s="52"/>
      <c r="AB51" s="52"/>
      <c r="AC51" s="52"/>
      <c r="AD51" s="52"/>
      <c r="AE51" s="52"/>
      <c r="AF51" s="52"/>
      <c r="AG51" s="52" t="s">
        <v>1697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60">
        <v>41</v>
      </c>
      <c r="B52" s="61" t="s">
        <v>3480</v>
      </c>
      <c r="C52" s="62" t="s">
        <v>3481</v>
      </c>
      <c r="D52" s="63" t="s">
        <v>640</v>
      </c>
      <c r="E52" s="64">
        <v>1</v>
      </c>
      <c r="F52" s="65"/>
      <c r="G52" s="66">
        <f t="shared" si="21"/>
        <v>0</v>
      </c>
      <c r="H52" s="65"/>
      <c r="I52" s="66">
        <f t="shared" si="22"/>
        <v>0</v>
      </c>
      <c r="J52" s="65"/>
      <c r="K52" s="66">
        <f t="shared" si="23"/>
        <v>0</v>
      </c>
      <c r="L52" s="66">
        <v>21</v>
      </c>
      <c r="M52" s="66">
        <f t="shared" si="24"/>
        <v>0</v>
      </c>
      <c r="N52" s="66">
        <v>0</v>
      </c>
      <c r="O52" s="66">
        <f t="shared" si="25"/>
        <v>0</v>
      </c>
      <c r="P52" s="66">
        <v>0</v>
      </c>
      <c r="Q52" s="66">
        <f t="shared" si="26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27"/>
        <v>0</v>
      </c>
      <c r="W52" s="35"/>
      <c r="X52" s="79"/>
      <c r="Y52" s="52"/>
      <c r="Z52" s="52"/>
      <c r="AA52" s="52"/>
      <c r="AB52" s="52"/>
      <c r="AC52" s="52"/>
      <c r="AD52" s="52"/>
      <c r="AE52" s="52"/>
      <c r="AF52" s="52"/>
      <c r="AG52" s="52" t="s">
        <v>1697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60">
        <v>42</v>
      </c>
      <c r="B53" s="61" t="s">
        <v>3482</v>
      </c>
      <c r="C53" s="62" t="s">
        <v>3483</v>
      </c>
      <c r="D53" s="63" t="s">
        <v>456</v>
      </c>
      <c r="E53" s="64">
        <v>10</v>
      </c>
      <c r="F53" s="65"/>
      <c r="G53" s="66">
        <f t="shared" si="21"/>
        <v>0</v>
      </c>
      <c r="H53" s="65"/>
      <c r="I53" s="66">
        <f t="shared" si="22"/>
        <v>0</v>
      </c>
      <c r="J53" s="65"/>
      <c r="K53" s="66">
        <f t="shared" si="23"/>
        <v>0</v>
      </c>
      <c r="L53" s="66">
        <v>21</v>
      </c>
      <c r="M53" s="66">
        <f t="shared" si="24"/>
        <v>0</v>
      </c>
      <c r="N53" s="66">
        <v>0</v>
      </c>
      <c r="O53" s="66">
        <f t="shared" si="25"/>
        <v>0</v>
      </c>
      <c r="P53" s="66">
        <v>0</v>
      </c>
      <c r="Q53" s="66">
        <f t="shared" si="26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27"/>
        <v>0</v>
      </c>
      <c r="W53" s="35"/>
      <c r="X53" s="79"/>
      <c r="Y53" s="52"/>
      <c r="Z53" s="52"/>
      <c r="AA53" s="52"/>
      <c r="AB53" s="52"/>
      <c r="AC53" s="52"/>
      <c r="AD53" s="52"/>
      <c r="AE53" s="52"/>
      <c r="AF53" s="52"/>
      <c r="AG53" s="52" t="s">
        <v>1697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60">
        <v>43</v>
      </c>
      <c r="B54" s="61" t="s">
        <v>3484</v>
      </c>
      <c r="C54" s="62" t="s">
        <v>3485</v>
      </c>
      <c r="D54" s="63" t="s">
        <v>640</v>
      </c>
      <c r="E54" s="64">
        <v>16</v>
      </c>
      <c r="F54" s="65"/>
      <c r="G54" s="66">
        <f t="shared" si="21"/>
        <v>0</v>
      </c>
      <c r="H54" s="65"/>
      <c r="I54" s="66">
        <f t="shared" si="22"/>
        <v>0</v>
      </c>
      <c r="J54" s="65"/>
      <c r="K54" s="66">
        <f t="shared" si="23"/>
        <v>0</v>
      </c>
      <c r="L54" s="66">
        <v>21</v>
      </c>
      <c r="M54" s="66">
        <f t="shared" si="24"/>
        <v>0</v>
      </c>
      <c r="N54" s="66">
        <v>0</v>
      </c>
      <c r="O54" s="66">
        <f t="shared" si="25"/>
        <v>0</v>
      </c>
      <c r="P54" s="66">
        <v>0</v>
      </c>
      <c r="Q54" s="66">
        <f t="shared" si="26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27"/>
        <v>0</v>
      </c>
      <c r="W54" s="35"/>
      <c r="X54" s="79"/>
      <c r="Y54" s="52"/>
      <c r="Z54" s="52"/>
      <c r="AA54" s="52"/>
      <c r="AB54" s="52"/>
      <c r="AC54" s="52"/>
      <c r="AD54" s="52"/>
      <c r="AE54" s="52"/>
      <c r="AF54" s="52"/>
      <c r="AG54" s="52" t="s">
        <v>1697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60">
        <v>44</v>
      </c>
      <c r="B55" s="61" t="s">
        <v>3486</v>
      </c>
      <c r="C55" s="62" t="s">
        <v>3487</v>
      </c>
      <c r="D55" s="63" t="s">
        <v>640</v>
      </c>
      <c r="E55" s="64">
        <v>24</v>
      </c>
      <c r="F55" s="65"/>
      <c r="G55" s="66">
        <f t="shared" si="21"/>
        <v>0</v>
      </c>
      <c r="H55" s="65"/>
      <c r="I55" s="66">
        <f t="shared" si="22"/>
        <v>0</v>
      </c>
      <c r="J55" s="65"/>
      <c r="K55" s="66">
        <f t="shared" si="23"/>
        <v>0</v>
      </c>
      <c r="L55" s="66">
        <v>21</v>
      </c>
      <c r="M55" s="66">
        <f t="shared" si="24"/>
        <v>0</v>
      </c>
      <c r="N55" s="66">
        <v>0</v>
      </c>
      <c r="O55" s="66">
        <f t="shared" si="25"/>
        <v>0</v>
      </c>
      <c r="P55" s="66">
        <v>0</v>
      </c>
      <c r="Q55" s="66">
        <f t="shared" si="26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27"/>
        <v>0</v>
      </c>
      <c r="W55" s="35"/>
      <c r="X55" s="79"/>
      <c r="Y55" s="52"/>
      <c r="Z55" s="52"/>
      <c r="AA55" s="52"/>
      <c r="AB55" s="52"/>
      <c r="AC55" s="52"/>
      <c r="AD55" s="52"/>
      <c r="AE55" s="52"/>
      <c r="AF55" s="52"/>
      <c r="AG55" s="52" t="s">
        <v>2953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60">
        <v>45</v>
      </c>
      <c r="B56" s="61" t="s">
        <v>3486</v>
      </c>
      <c r="C56" s="62" t="s">
        <v>3488</v>
      </c>
      <c r="D56" s="63" t="s">
        <v>640</v>
      </c>
      <c r="E56" s="64">
        <v>24</v>
      </c>
      <c r="F56" s="65"/>
      <c r="G56" s="66">
        <f t="shared" si="21"/>
        <v>0</v>
      </c>
      <c r="H56" s="65"/>
      <c r="I56" s="66">
        <f t="shared" si="22"/>
        <v>0</v>
      </c>
      <c r="J56" s="65"/>
      <c r="K56" s="66">
        <f t="shared" si="23"/>
        <v>0</v>
      </c>
      <c r="L56" s="66">
        <v>21</v>
      </c>
      <c r="M56" s="66">
        <f t="shared" si="24"/>
        <v>0</v>
      </c>
      <c r="N56" s="66">
        <v>0</v>
      </c>
      <c r="O56" s="66">
        <f t="shared" si="25"/>
        <v>0</v>
      </c>
      <c r="P56" s="66">
        <v>0</v>
      </c>
      <c r="Q56" s="66">
        <f t="shared" si="26"/>
        <v>0</v>
      </c>
      <c r="R56" s="66"/>
      <c r="S56" s="66" t="s">
        <v>587</v>
      </c>
      <c r="T56" s="70" t="s">
        <v>330</v>
      </c>
      <c r="U56" s="35">
        <v>0</v>
      </c>
      <c r="V56" s="35">
        <f t="shared" si="27"/>
        <v>0</v>
      </c>
      <c r="W56" s="35"/>
      <c r="X56" s="79"/>
      <c r="Y56" s="52"/>
      <c r="Z56" s="52"/>
      <c r="AA56" s="52"/>
      <c r="AB56" s="52"/>
      <c r="AC56" s="52"/>
      <c r="AD56" s="52"/>
      <c r="AE56" s="52"/>
      <c r="AF56" s="52"/>
      <c r="AG56" s="52" t="s">
        <v>1697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60">
        <v>46</v>
      </c>
      <c r="B57" s="61" t="s">
        <v>3489</v>
      </c>
      <c r="C57" s="62" t="s">
        <v>3490</v>
      </c>
      <c r="D57" s="63" t="s">
        <v>640</v>
      </c>
      <c r="E57" s="64">
        <v>14</v>
      </c>
      <c r="F57" s="65"/>
      <c r="G57" s="66">
        <f t="shared" si="21"/>
        <v>0</v>
      </c>
      <c r="H57" s="65"/>
      <c r="I57" s="66">
        <f t="shared" si="22"/>
        <v>0</v>
      </c>
      <c r="J57" s="65"/>
      <c r="K57" s="66">
        <f t="shared" si="23"/>
        <v>0</v>
      </c>
      <c r="L57" s="66">
        <v>21</v>
      </c>
      <c r="M57" s="66">
        <f t="shared" si="24"/>
        <v>0</v>
      </c>
      <c r="N57" s="66">
        <v>0</v>
      </c>
      <c r="O57" s="66">
        <f t="shared" si="25"/>
        <v>0</v>
      </c>
      <c r="P57" s="66">
        <v>0</v>
      </c>
      <c r="Q57" s="66">
        <f t="shared" si="26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27"/>
        <v>0</v>
      </c>
      <c r="W57" s="35"/>
      <c r="X57" s="79"/>
      <c r="Y57" s="52"/>
      <c r="Z57" s="52"/>
      <c r="AA57" s="52"/>
      <c r="AB57" s="52"/>
      <c r="AC57" s="52"/>
      <c r="AD57" s="52"/>
      <c r="AE57" s="52"/>
      <c r="AF57" s="52"/>
      <c r="AG57" s="52" t="s">
        <v>1697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60">
        <v>47</v>
      </c>
      <c r="B58" s="61" t="s">
        <v>3491</v>
      </c>
      <c r="C58" s="62" t="s">
        <v>3492</v>
      </c>
      <c r="D58" s="63" t="s">
        <v>640</v>
      </c>
      <c r="E58" s="64">
        <v>16</v>
      </c>
      <c r="F58" s="65"/>
      <c r="G58" s="66">
        <f t="shared" si="21"/>
        <v>0</v>
      </c>
      <c r="H58" s="65"/>
      <c r="I58" s="66">
        <f t="shared" si="22"/>
        <v>0</v>
      </c>
      <c r="J58" s="65"/>
      <c r="K58" s="66">
        <f t="shared" si="23"/>
        <v>0</v>
      </c>
      <c r="L58" s="66">
        <v>21</v>
      </c>
      <c r="M58" s="66">
        <f t="shared" si="24"/>
        <v>0</v>
      </c>
      <c r="N58" s="66">
        <v>0</v>
      </c>
      <c r="O58" s="66">
        <f t="shared" si="25"/>
        <v>0</v>
      </c>
      <c r="P58" s="66">
        <v>0</v>
      </c>
      <c r="Q58" s="66">
        <f t="shared" si="26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27"/>
        <v>0</v>
      </c>
      <c r="W58" s="35"/>
      <c r="X58" s="79"/>
      <c r="Y58" s="52"/>
      <c r="Z58" s="52"/>
      <c r="AA58" s="52"/>
      <c r="AB58" s="52"/>
      <c r="AC58" s="52"/>
      <c r="AD58" s="52"/>
      <c r="AE58" s="52"/>
      <c r="AF58" s="52"/>
      <c r="AG58" s="52" t="s">
        <v>1697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0">
        <v>48</v>
      </c>
      <c r="B59" s="61" t="s">
        <v>3493</v>
      </c>
      <c r="C59" s="62" t="s">
        <v>3494</v>
      </c>
      <c r="D59" s="63" t="s">
        <v>640</v>
      </c>
      <c r="E59" s="64">
        <v>13</v>
      </c>
      <c r="F59" s="65"/>
      <c r="G59" s="66">
        <f t="shared" si="21"/>
        <v>0</v>
      </c>
      <c r="H59" s="65"/>
      <c r="I59" s="66">
        <f t="shared" si="22"/>
        <v>0</v>
      </c>
      <c r="J59" s="65"/>
      <c r="K59" s="66">
        <f t="shared" si="23"/>
        <v>0</v>
      </c>
      <c r="L59" s="66">
        <v>21</v>
      </c>
      <c r="M59" s="66">
        <f t="shared" si="24"/>
        <v>0</v>
      </c>
      <c r="N59" s="66">
        <v>0</v>
      </c>
      <c r="O59" s="66">
        <f t="shared" si="25"/>
        <v>0</v>
      </c>
      <c r="P59" s="66">
        <v>0</v>
      </c>
      <c r="Q59" s="66">
        <f t="shared" si="26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27"/>
        <v>0</v>
      </c>
      <c r="W59" s="35"/>
      <c r="X59" s="79"/>
      <c r="Y59" s="52"/>
      <c r="Z59" s="52"/>
      <c r="AA59" s="52"/>
      <c r="AB59" s="52"/>
      <c r="AC59" s="52"/>
      <c r="AD59" s="52"/>
      <c r="AE59" s="52"/>
      <c r="AF59" s="52"/>
      <c r="AG59" s="52" t="s">
        <v>1697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ht="22.5" outlineLevel="1" x14ac:dyDescent="0.2">
      <c r="A60" s="60">
        <v>49</v>
      </c>
      <c r="B60" s="61" t="s">
        <v>3495</v>
      </c>
      <c r="C60" s="62" t="s">
        <v>3496</v>
      </c>
      <c r="D60" s="63" t="s">
        <v>640</v>
      </c>
      <c r="E60" s="64">
        <v>15</v>
      </c>
      <c r="F60" s="65"/>
      <c r="G60" s="66">
        <f t="shared" si="21"/>
        <v>0</v>
      </c>
      <c r="H60" s="65"/>
      <c r="I60" s="66">
        <f t="shared" si="22"/>
        <v>0</v>
      </c>
      <c r="J60" s="65"/>
      <c r="K60" s="66">
        <f t="shared" si="23"/>
        <v>0</v>
      </c>
      <c r="L60" s="66">
        <v>21</v>
      </c>
      <c r="M60" s="66">
        <f t="shared" si="24"/>
        <v>0</v>
      </c>
      <c r="N60" s="66">
        <v>0</v>
      </c>
      <c r="O60" s="66">
        <f t="shared" si="25"/>
        <v>0</v>
      </c>
      <c r="P60" s="66">
        <v>0</v>
      </c>
      <c r="Q60" s="66">
        <f t="shared" si="26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27"/>
        <v>0</v>
      </c>
      <c r="W60" s="35"/>
      <c r="X60" s="79"/>
      <c r="Y60" s="52"/>
      <c r="Z60" s="52"/>
      <c r="AA60" s="52"/>
      <c r="AB60" s="52"/>
      <c r="AC60" s="52"/>
      <c r="AD60" s="52"/>
      <c r="AE60" s="52"/>
      <c r="AF60" s="52"/>
      <c r="AG60" s="52" t="s">
        <v>2953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ht="22.5" outlineLevel="1" x14ac:dyDescent="0.2">
      <c r="A61" s="60">
        <v>50</v>
      </c>
      <c r="B61" s="61" t="s">
        <v>3497</v>
      </c>
      <c r="C61" s="62" t="s">
        <v>3498</v>
      </c>
      <c r="D61" s="63" t="s">
        <v>640</v>
      </c>
      <c r="E61" s="64">
        <v>17</v>
      </c>
      <c r="F61" s="65"/>
      <c r="G61" s="66">
        <f t="shared" si="21"/>
        <v>0</v>
      </c>
      <c r="H61" s="65"/>
      <c r="I61" s="66">
        <f t="shared" si="22"/>
        <v>0</v>
      </c>
      <c r="J61" s="65"/>
      <c r="K61" s="66">
        <f t="shared" si="23"/>
        <v>0</v>
      </c>
      <c r="L61" s="66">
        <v>21</v>
      </c>
      <c r="M61" s="66">
        <f t="shared" si="24"/>
        <v>0</v>
      </c>
      <c r="N61" s="66">
        <v>0</v>
      </c>
      <c r="O61" s="66">
        <f t="shared" si="25"/>
        <v>0</v>
      </c>
      <c r="P61" s="66">
        <v>0</v>
      </c>
      <c r="Q61" s="66">
        <f t="shared" si="26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27"/>
        <v>0</v>
      </c>
      <c r="W61" s="35"/>
      <c r="X61" s="79"/>
      <c r="Y61" s="52"/>
      <c r="Z61" s="52"/>
      <c r="AA61" s="52"/>
      <c r="AB61" s="52"/>
      <c r="AC61" s="52"/>
      <c r="AD61" s="52"/>
      <c r="AE61" s="52"/>
      <c r="AF61" s="52"/>
      <c r="AG61" s="52" t="s">
        <v>2953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ht="22.5" outlineLevel="1" x14ac:dyDescent="0.2">
      <c r="A62" s="60">
        <v>51</v>
      </c>
      <c r="B62" s="61" t="s">
        <v>3499</v>
      </c>
      <c r="C62" s="62" t="s">
        <v>3500</v>
      </c>
      <c r="D62" s="63" t="s">
        <v>640</v>
      </c>
      <c r="E62" s="64">
        <v>5</v>
      </c>
      <c r="F62" s="65"/>
      <c r="G62" s="66">
        <f t="shared" si="21"/>
        <v>0</v>
      </c>
      <c r="H62" s="65"/>
      <c r="I62" s="66">
        <f t="shared" si="22"/>
        <v>0</v>
      </c>
      <c r="J62" s="65"/>
      <c r="K62" s="66">
        <f t="shared" si="23"/>
        <v>0</v>
      </c>
      <c r="L62" s="66">
        <v>21</v>
      </c>
      <c r="M62" s="66">
        <f t="shared" si="24"/>
        <v>0</v>
      </c>
      <c r="N62" s="66">
        <v>0</v>
      </c>
      <c r="O62" s="66">
        <f t="shared" si="25"/>
        <v>0</v>
      </c>
      <c r="P62" s="66">
        <v>0</v>
      </c>
      <c r="Q62" s="66">
        <f t="shared" si="26"/>
        <v>0</v>
      </c>
      <c r="R62" s="66"/>
      <c r="S62" s="66" t="s">
        <v>587</v>
      </c>
      <c r="T62" s="70" t="s">
        <v>330</v>
      </c>
      <c r="U62" s="35">
        <v>0</v>
      </c>
      <c r="V62" s="35">
        <f t="shared" si="27"/>
        <v>0</v>
      </c>
      <c r="W62" s="35"/>
      <c r="X62" s="79"/>
      <c r="Y62" s="52"/>
      <c r="Z62" s="52"/>
      <c r="AA62" s="52"/>
      <c r="AB62" s="52"/>
      <c r="AC62" s="52"/>
      <c r="AD62" s="52"/>
      <c r="AE62" s="52"/>
      <c r="AF62" s="52"/>
      <c r="AG62" s="52" t="s">
        <v>1697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ht="22.5" outlineLevel="1" x14ac:dyDescent="0.2">
      <c r="A63" s="60">
        <v>52</v>
      </c>
      <c r="B63" s="61" t="s">
        <v>3501</v>
      </c>
      <c r="C63" s="62" t="s">
        <v>3502</v>
      </c>
      <c r="D63" s="63" t="s">
        <v>640</v>
      </c>
      <c r="E63" s="64">
        <v>6</v>
      </c>
      <c r="F63" s="65"/>
      <c r="G63" s="66">
        <f t="shared" si="21"/>
        <v>0</v>
      </c>
      <c r="H63" s="65"/>
      <c r="I63" s="66">
        <f t="shared" si="22"/>
        <v>0</v>
      </c>
      <c r="J63" s="65"/>
      <c r="K63" s="66">
        <f t="shared" si="23"/>
        <v>0</v>
      </c>
      <c r="L63" s="66">
        <v>21</v>
      </c>
      <c r="M63" s="66">
        <f t="shared" si="24"/>
        <v>0</v>
      </c>
      <c r="N63" s="66">
        <v>0</v>
      </c>
      <c r="O63" s="66">
        <f t="shared" si="25"/>
        <v>0</v>
      </c>
      <c r="P63" s="66">
        <v>0</v>
      </c>
      <c r="Q63" s="66">
        <f t="shared" si="26"/>
        <v>0</v>
      </c>
      <c r="R63" s="66"/>
      <c r="S63" s="66" t="s">
        <v>587</v>
      </c>
      <c r="T63" s="70" t="s">
        <v>330</v>
      </c>
      <c r="U63" s="35">
        <v>0</v>
      </c>
      <c r="V63" s="35">
        <f t="shared" si="27"/>
        <v>0</v>
      </c>
      <c r="W63" s="35"/>
      <c r="X63" s="79"/>
      <c r="Y63" s="52"/>
      <c r="Z63" s="52"/>
      <c r="AA63" s="52"/>
      <c r="AB63" s="52"/>
      <c r="AC63" s="52"/>
      <c r="AD63" s="52"/>
      <c r="AE63" s="52"/>
      <c r="AF63" s="52"/>
      <c r="AG63" s="52" t="s">
        <v>1697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ht="22.5" outlineLevel="1" x14ac:dyDescent="0.2">
      <c r="A64" s="60">
        <v>53</v>
      </c>
      <c r="B64" s="61" t="s">
        <v>3503</v>
      </c>
      <c r="C64" s="62" t="s">
        <v>3504</v>
      </c>
      <c r="D64" s="63" t="s">
        <v>640</v>
      </c>
      <c r="E64" s="64">
        <v>11</v>
      </c>
      <c r="F64" s="65"/>
      <c r="G64" s="66">
        <f t="shared" si="21"/>
        <v>0</v>
      </c>
      <c r="H64" s="65"/>
      <c r="I64" s="66">
        <f t="shared" si="22"/>
        <v>0</v>
      </c>
      <c r="J64" s="65"/>
      <c r="K64" s="66">
        <f t="shared" si="23"/>
        <v>0</v>
      </c>
      <c r="L64" s="66">
        <v>21</v>
      </c>
      <c r="M64" s="66">
        <f t="shared" si="24"/>
        <v>0</v>
      </c>
      <c r="N64" s="66">
        <v>0</v>
      </c>
      <c r="O64" s="66">
        <f t="shared" si="25"/>
        <v>0</v>
      </c>
      <c r="P64" s="66">
        <v>0</v>
      </c>
      <c r="Q64" s="66">
        <f t="shared" si="26"/>
        <v>0</v>
      </c>
      <c r="R64" s="66"/>
      <c r="S64" s="66" t="s">
        <v>587</v>
      </c>
      <c r="T64" s="70" t="s">
        <v>330</v>
      </c>
      <c r="U64" s="35">
        <v>0</v>
      </c>
      <c r="V64" s="35">
        <f t="shared" si="27"/>
        <v>0</v>
      </c>
      <c r="W64" s="35"/>
      <c r="X64" s="79"/>
      <c r="Y64" s="52"/>
      <c r="Z64" s="52"/>
      <c r="AA64" s="52"/>
      <c r="AB64" s="52"/>
      <c r="AC64" s="52"/>
      <c r="AD64" s="52"/>
      <c r="AE64" s="52"/>
      <c r="AF64" s="52"/>
      <c r="AG64" s="52" t="s">
        <v>1697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ht="22.5" outlineLevel="1" x14ac:dyDescent="0.2">
      <c r="A65" s="60">
        <v>54</v>
      </c>
      <c r="B65" s="61" t="s">
        <v>3505</v>
      </c>
      <c r="C65" s="62" t="s">
        <v>3506</v>
      </c>
      <c r="D65" s="63" t="s">
        <v>640</v>
      </c>
      <c r="E65" s="64">
        <v>1</v>
      </c>
      <c r="F65" s="65"/>
      <c r="G65" s="66">
        <f t="shared" si="21"/>
        <v>0</v>
      </c>
      <c r="H65" s="65"/>
      <c r="I65" s="66">
        <f t="shared" si="22"/>
        <v>0</v>
      </c>
      <c r="J65" s="65"/>
      <c r="K65" s="66">
        <f t="shared" si="23"/>
        <v>0</v>
      </c>
      <c r="L65" s="66">
        <v>21</v>
      </c>
      <c r="M65" s="66">
        <f t="shared" si="24"/>
        <v>0</v>
      </c>
      <c r="N65" s="66">
        <v>0</v>
      </c>
      <c r="O65" s="66">
        <f t="shared" si="25"/>
        <v>0</v>
      </c>
      <c r="P65" s="66">
        <v>0</v>
      </c>
      <c r="Q65" s="66">
        <f t="shared" si="26"/>
        <v>0</v>
      </c>
      <c r="R65" s="66"/>
      <c r="S65" s="66" t="s">
        <v>587</v>
      </c>
      <c r="T65" s="70" t="s">
        <v>330</v>
      </c>
      <c r="U65" s="35">
        <v>0</v>
      </c>
      <c r="V65" s="35">
        <f t="shared" si="27"/>
        <v>0</v>
      </c>
      <c r="W65" s="35"/>
      <c r="X65" s="79"/>
      <c r="Y65" s="52"/>
      <c r="Z65" s="52"/>
      <c r="AA65" s="52"/>
      <c r="AB65" s="52"/>
      <c r="AC65" s="52"/>
      <c r="AD65" s="52"/>
      <c r="AE65" s="52"/>
      <c r="AF65" s="52"/>
      <c r="AG65" s="52" t="s">
        <v>1697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ht="22.5" outlineLevel="1" x14ac:dyDescent="0.2">
      <c r="A66" s="60">
        <v>55</v>
      </c>
      <c r="B66" s="61" t="s">
        <v>3507</v>
      </c>
      <c r="C66" s="62" t="s">
        <v>3508</v>
      </c>
      <c r="D66" s="63" t="s">
        <v>640</v>
      </c>
      <c r="E66" s="64">
        <v>45</v>
      </c>
      <c r="F66" s="65"/>
      <c r="G66" s="66">
        <f t="shared" si="21"/>
        <v>0</v>
      </c>
      <c r="H66" s="65"/>
      <c r="I66" s="66">
        <f t="shared" si="22"/>
        <v>0</v>
      </c>
      <c r="J66" s="65"/>
      <c r="K66" s="66">
        <f t="shared" si="23"/>
        <v>0</v>
      </c>
      <c r="L66" s="66">
        <v>21</v>
      </c>
      <c r="M66" s="66">
        <f t="shared" si="24"/>
        <v>0</v>
      </c>
      <c r="N66" s="66">
        <v>0</v>
      </c>
      <c r="O66" s="66">
        <f t="shared" si="25"/>
        <v>0</v>
      </c>
      <c r="P66" s="66">
        <v>0</v>
      </c>
      <c r="Q66" s="66">
        <f t="shared" si="26"/>
        <v>0</v>
      </c>
      <c r="R66" s="66"/>
      <c r="S66" s="66" t="s">
        <v>587</v>
      </c>
      <c r="T66" s="70" t="s">
        <v>330</v>
      </c>
      <c r="U66" s="35">
        <v>0</v>
      </c>
      <c r="V66" s="35">
        <f t="shared" si="27"/>
        <v>0</v>
      </c>
      <c r="W66" s="35"/>
      <c r="X66" s="79"/>
      <c r="Y66" s="52"/>
      <c r="Z66" s="52"/>
      <c r="AA66" s="52"/>
      <c r="AB66" s="52"/>
      <c r="AC66" s="52"/>
      <c r="AD66" s="52"/>
      <c r="AE66" s="52"/>
      <c r="AF66" s="52"/>
      <c r="AG66" s="52" t="s">
        <v>2953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ht="22.5" outlineLevel="1" x14ac:dyDescent="0.2">
      <c r="A67" s="60">
        <v>56</v>
      </c>
      <c r="B67" s="61" t="s">
        <v>3509</v>
      </c>
      <c r="C67" s="62" t="s">
        <v>3510</v>
      </c>
      <c r="D67" s="63" t="s">
        <v>640</v>
      </c>
      <c r="E67" s="64">
        <v>6</v>
      </c>
      <c r="F67" s="65"/>
      <c r="G67" s="66">
        <f t="shared" si="21"/>
        <v>0</v>
      </c>
      <c r="H67" s="65"/>
      <c r="I67" s="66">
        <f t="shared" si="22"/>
        <v>0</v>
      </c>
      <c r="J67" s="65"/>
      <c r="K67" s="66">
        <f t="shared" si="23"/>
        <v>0</v>
      </c>
      <c r="L67" s="66">
        <v>21</v>
      </c>
      <c r="M67" s="66">
        <f t="shared" si="24"/>
        <v>0</v>
      </c>
      <c r="N67" s="66">
        <v>0</v>
      </c>
      <c r="O67" s="66">
        <f t="shared" si="25"/>
        <v>0</v>
      </c>
      <c r="P67" s="66">
        <v>0</v>
      </c>
      <c r="Q67" s="66">
        <f t="shared" si="26"/>
        <v>0</v>
      </c>
      <c r="R67" s="66"/>
      <c r="S67" s="66" t="s">
        <v>587</v>
      </c>
      <c r="T67" s="70" t="s">
        <v>330</v>
      </c>
      <c r="U67" s="35">
        <v>0</v>
      </c>
      <c r="V67" s="35">
        <f t="shared" si="27"/>
        <v>0</v>
      </c>
      <c r="W67" s="35"/>
      <c r="X67" s="79"/>
      <c r="Y67" s="52"/>
      <c r="Z67" s="52"/>
      <c r="AA67" s="52"/>
      <c r="AB67" s="52"/>
      <c r="AC67" s="52"/>
      <c r="AD67" s="52"/>
      <c r="AE67" s="52"/>
      <c r="AF67" s="52"/>
      <c r="AG67" s="52" t="s">
        <v>1697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ht="33.75" outlineLevel="1" x14ac:dyDescent="0.2">
      <c r="A68" s="60">
        <v>57</v>
      </c>
      <c r="B68" s="61" t="s">
        <v>3511</v>
      </c>
      <c r="C68" s="62" t="s">
        <v>3512</v>
      </c>
      <c r="D68" s="63" t="s">
        <v>640</v>
      </c>
      <c r="E68" s="64">
        <v>1</v>
      </c>
      <c r="F68" s="65"/>
      <c r="G68" s="66">
        <f t="shared" si="21"/>
        <v>0</v>
      </c>
      <c r="H68" s="65"/>
      <c r="I68" s="66">
        <f t="shared" si="22"/>
        <v>0</v>
      </c>
      <c r="J68" s="65"/>
      <c r="K68" s="66">
        <f t="shared" si="23"/>
        <v>0</v>
      </c>
      <c r="L68" s="66">
        <v>21</v>
      </c>
      <c r="M68" s="66">
        <f t="shared" si="24"/>
        <v>0</v>
      </c>
      <c r="N68" s="66">
        <v>0</v>
      </c>
      <c r="O68" s="66">
        <f t="shared" si="25"/>
        <v>0</v>
      </c>
      <c r="P68" s="66">
        <v>0</v>
      </c>
      <c r="Q68" s="66">
        <f t="shared" si="26"/>
        <v>0</v>
      </c>
      <c r="R68" s="66"/>
      <c r="S68" s="66" t="s">
        <v>587</v>
      </c>
      <c r="T68" s="70" t="s">
        <v>330</v>
      </c>
      <c r="U68" s="35">
        <v>0</v>
      </c>
      <c r="V68" s="35">
        <f t="shared" si="27"/>
        <v>0</v>
      </c>
      <c r="W68" s="35"/>
      <c r="X68" s="79"/>
      <c r="Y68" s="52"/>
      <c r="Z68" s="52"/>
      <c r="AA68" s="52"/>
      <c r="AB68" s="52"/>
      <c r="AC68" s="52"/>
      <c r="AD68" s="52"/>
      <c r="AE68" s="52"/>
      <c r="AF68" s="52"/>
      <c r="AG68" s="52" t="s">
        <v>2953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x14ac:dyDescent="0.2">
      <c r="A69" s="18" t="s">
        <v>324</v>
      </c>
      <c r="B69" s="19" t="s">
        <v>196</v>
      </c>
      <c r="C69" s="20" t="s">
        <v>197</v>
      </c>
      <c r="D69" s="21"/>
      <c r="E69" s="22"/>
      <c r="F69" s="23"/>
      <c r="G69" s="23">
        <f>SUMIF(AG70:AG95,"&lt;&gt;NOR",G70:G95)</f>
        <v>0</v>
      </c>
      <c r="H69" s="23"/>
      <c r="I69" s="23">
        <f>SUM(I70:I95)</f>
        <v>0</v>
      </c>
      <c r="J69" s="23"/>
      <c r="K69" s="23">
        <f>SUM(K70:K95)</f>
        <v>0</v>
      </c>
      <c r="L69" s="23"/>
      <c r="M69" s="23">
        <f>SUM(M70:M95)</f>
        <v>0</v>
      </c>
      <c r="N69" s="23"/>
      <c r="O69" s="23">
        <f>SUM(O70:O95)</f>
        <v>0</v>
      </c>
      <c r="P69" s="23"/>
      <c r="Q69" s="23">
        <f>SUM(Q70:Q95)</f>
        <v>0</v>
      </c>
      <c r="R69" s="23"/>
      <c r="S69" s="23"/>
      <c r="T69" s="46"/>
      <c r="U69" s="47"/>
      <c r="V69" s="47">
        <f>SUM(V70:V95)</f>
        <v>0</v>
      </c>
      <c r="W69" s="47"/>
      <c r="X69" s="46"/>
      <c r="AG69" t="s">
        <v>325</v>
      </c>
    </row>
    <row r="70" spans="1:60" outlineLevel="1" x14ac:dyDescent="0.2">
      <c r="A70" s="67">
        <v>58</v>
      </c>
      <c r="B70" s="68" t="s">
        <v>3513</v>
      </c>
      <c r="C70" s="69" t="s">
        <v>3465</v>
      </c>
      <c r="D70" s="63" t="s">
        <v>640</v>
      </c>
      <c r="E70" s="64">
        <v>30</v>
      </c>
      <c r="F70" s="65"/>
      <c r="G70" s="66">
        <f t="shared" ref="G70:G94" si="28">ROUND(E70*F70,2)</f>
        <v>0</v>
      </c>
      <c r="H70" s="65"/>
      <c r="I70" s="66">
        <f t="shared" ref="I70:I94" si="29">ROUND(E70*H70,2)</f>
        <v>0</v>
      </c>
      <c r="J70" s="65"/>
      <c r="K70" s="66">
        <f t="shared" ref="K70:K94" si="30">ROUND(E70*J70,2)</f>
        <v>0</v>
      </c>
      <c r="L70" s="66">
        <v>21</v>
      </c>
      <c r="M70" s="66">
        <f t="shared" ref="M70:M94" si="31">G70*(1+L70/100)</f>
        <v>0</v>
      </c>
      <c r="N70" s="66">
        <v>0</v>
      </c>
      <c r="O70" s="66">
        <f t="shared" ref="O70:O94" si="32">ROUND(E70*N70,2)</f>
        <v>0</v>
      </c>
      <c r="P70" s="66">
        <v>0</v>
      </c>
      <c r="Q70" s="66">
        <f t="shared" ref="Q70:Q94" si="33">ROUND(E70*P70,2)</f>
        <v>0</v>
      </c>
      <c r="R70" s="66"/>
      <c r="S70" s="66" t="s">
        <v>587</v>
      </c>
      <c r="T70" s="70" t="s">
        <v>330</v>
      </c>
      <c r="U70" s="35">
        <v>0</v>
      </c>
      <c r="V70" s="35">
        <f t="shared" ref="V70:V94" si="34">ROUND(E70*U70,2)</f>
        <v>0</v>
      </c>
      <c r="W70" s="35"/>
      <c r="X70" s="70"/>
      <c r="Y70" s="52"/>
      <c r="Z70" s="52"/>
      <c r="AA70" s="52"/>
      <c r="AB70" s="52"/>
      <c r="AC70" s="52"/>
      <c r="AD70" s="52"/>
      <c r="AE70" s="52"/>
      <c r="AF70" s="52"/>
      <c r="AG70" s="52" t="s">
        <v>1697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67">
        <v>59</v>
      </c>
      <c r="B71" s="68" t="s">
        <v>3514</v>
      </c>
      <c r="C71" s="69" t="s">
        <v>3467</v>
      </c>
      <c r="D71" s="63" t="s">
        <v>640</v>
      </c>
      <c r="E71" s="64">
        <v>13</v>
      </c>
      <c r="F71" s="65"/>
      <c r="G71" s="66">
        <f t="shared" si="28"/>
        <v>0</v>
      </c>
      <c r="H71" s="65"/>
      <c r="I71" s="66">
        <f t="shared" si="29"/>
        <v>0</v>
      </c>
      <c r="J71" s="65"/>
      <c r="K71" s="66">
        <f t="shared" si="30"/>
        <v>0</v>
      </c>
      <c r="L71" s="66">
        <v>21</v>
      </c>
      <c r="M71" s="66">
        <f t="shared" si="31"/>
        <v>0</v>
      </c>
      <c r="N71" s="66">
        <v>0</v>
      </c>
      <c r="O71" s="66">
        <f t="shared" si="32"/>
        <v>0</v>
      </c>
      <c r="P71" s="66">
        <v>0</v>
      </c>
      <c r="Q71" s="66">
        <f t="shared" si="33"/>
        <v>0</v>
      </c>
      <c r="R71" s="66"/>
      <c r="S71" s="66" t="s">
        <v>587</v>
      </c>
      <c r="T71" s="70" t="s">
        <v>330</v>
      </c>
      <c r="U71" s="35">
        <v>0</v>
      </c>
      <c r="V71" s="35">
        <f t="shared" si="34"/>
        <v>0</v>
      </c>
      <c r="W71" s="35"/>
      <c r="X71" s="70"/>
      <c r="Y71" s="52"/>
      <c r="Z71" s="52"/>
      <c r="AA71" s="52"/>
      <c r="AB71" s="52"/>
      <c r="AC71" s="52"/>
      <c r="AD71" s="52"/>
      <c r="AE71" s="52"/>
      <c r="AF71" s="52"/>
      <c r="AG71" s="52" t="s">
        <v>1697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67">
        <v>60</v>
      </c>
      <c r="B72" s="68" t="s">
        <v>3515</v>
      </c>
      <c r="C72" s="69" t="s">
        <v>3469</v>
      </c>
      <c r="D72" s="63" t="s">
        <v>640</v>
      </c>
      <c r="E72" s="64">
        <v>38</v>
      </c>
      <c r="F72" s="65"/>
      <c r="G72" s="66">
        <f t="shared" si="28"/>
        <v>0</v>
      </c>
      <c r="H72" s="65"/>
      <c r="I72" s="66">
        <f t="shared" si="29"/>
        <v>0</v>
      </c>
      <c r="J72" s="65"/>
      <c r="K72" s="66">
        <f t="shared" si="30"/>
        <v>0</v>
      </c>
      <c r="L72" s="66">
        <v>21</v>
      </c>
      <c r="M72" s="66">
        <f t="shared" si="31"/>
        <v>0</v>
      </c>
      <c r="N72" s="66">
        <v>0</v>
      </c>
      <c r="O72" s="66">
        <f t="shared" si="32"/>
        <v>0</v>
      </c>
      <c r="P72" s="66">
        <v>0</v>
      </c>
      <c r="Q72" s="66">
        <f t="shared" si="33"/>
        <v>0</v>
      </c>
      <c r="R72" s="66"/>
      <c r="S72" s="66" t="s">
        <v>587</v>
      </c>
      <c r="T72" s="70" t="s">
        <v>330</v>
      </c>
      <c r="U72" s="35">
        <v>0</v>
      </c>
      <c r="V72" s="35">
        <f t="shared" si="34"/>
        <v>0</v>
      </c>
      <c r="W72" s="35"/>
      <c r="X72" s="70"/>
      <c r="Y72" s="52"/>
      <c r="Z72" s="52"/>
      <c r="AA72" s="52"/>
      <c r="AB72" s="52"/>
      <c r="AC72" s="52"/>
      <c r="AD72" s="52"/>
      <c r="AE72" s="52"/>
      <c r="AF72" s="52"/>
      <c r="AG72" s="52" t="s">
        <v>1697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67">
        <v>61</v>
      </c>
      <c r="B73" s="68" t="s">
        <v>3516</v>
      </c>
      <c r="C73" s="69" t="s">
        <v>3471</v>
      </c>
      <c r="D73" s="63" t="s">
        <v>640</v>
      </c>
      <c r="E73" s="64">
        <v>9</v>
      </c>
      <c r="F73" s="65"/>
      <c r="G73" s="66">
        <f t="shared" si="28"/>
        <v>0</v>
      </c>
      <c r="H73" s="65"/>
      <c r="I73" s="66">
        <f t="shared" si="29"/>
        <v>0</v>
      </c>
      <c r="J73" s="65"/>
      <c r="K73" s="66">
        <f t="shared" si="30"/>
        <v>0</v>
      </c>
      <c r="L73" s="66">
        <v>21</v>
      </c>
      <c r="M73" s="66">
        <f t="shared" si="31"/>
        <v>0</v>
      </c>
      <c r="N73" s="66">
        <v>0</v>
      </c>
      <c r="O73" s="66">
        <f t="shared" si="32"/>
        <v>0</v>
      </c>
      <c r="P73" s="66">
        <v>0</v>
      </c>
      <c r="Q73" s="66">
        <f t="shared" si="33"/>
        <v>0</v>
      </c>
      <c r="R73" s="66"/>
      <c r="S73" s="66" t="s">
        <v>587</v>
      </c>
      <c r="T73" s="70" t="s">
        <v>330</v>
      </c>
      <c r="U73" s="35">
        <v>0</v>
      </c>
      <c r="V73" s="35">
        <f t="shared" si="34"/>
        <v>0</v>
      </c>
      <c r="W73" s="35"/>
      <c r="X73" s="70"/>
      <c r="Y73" s="52"/>
      <c r="Z73" s="52"/>
      <c r="AA73" s="52"/>
      <c r="AB73" s="52"/>
      <c r="AC73" s="52"/>
      <c r="AD73" s="52"/>
      <c r="AE73" s="52"/>
      <c r="AF73" s="52"/>
      <c r="AG73" s="52" t="s">
        <v>1697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67">
        <v>62</v>
      </c>
      <c r="B74" s="68" t="s">
        <v>3517</v>
      </c>
      <c r="C74" s="69" t="s">
        <v>3473</v>
      </c>
      <c r="D74" s="63" t="s">
        <v>640</v>
      </c>
      <c r="E74" s="64">
        <v>25</v>
      </c>
      <c r="F74" s="65"/>
      <c r="G74" s="66">
        <f t="shared" si="28"/>
        <v>0</v>
      </c>
      <c r="H74" s="65"/>
      <c r="I74" s="66">
        <f t="shared" si="29"/>
        <v>0</v>
      </c>
      <c r="J74" s="65"/>
      <c r="K74" s="66">
        <f t="shared" si="30"/>
        <v>0</v>
      </c>
      <c r="L74" s="66">
        <v>21</v>
      </c>
      <c r="M74" s="66">
        <f t="shared" si="31"/>
        <v>0</v>
      </c>
      <c r="N74" s="66">
        <v>0</v>
      </c>
      <c r="O74" s="66">
        <f t="shared" si="32"/>
        <v>0</v>
      </c>
      <c r="P74" s="66">
        <v>0</v>
      </c>
      <c r="Q74" s="66">
        <f t="shared" si="33"/>
        <v>0</v>
      </c>
      <c r="R74" s="66"/>
      <c r="S74" s="66" t="s">
        <v>587</v>
      </c>
      <c r="T74" s="70" t="s">
        <v>330</v>
      </c>
      <c r="U74" s="35">
        <v>0</v>
      </c>
      <c r="V74" s="35">
        <f t="shared" si="34"/>
        <v>0</v>
      </c>
      <c r="W74" s="35"/>
      <c r="X74" s="70"/>
      <c r="Y74" s="52"/>
      <c r="Z74" s="52"/>
      <c r="AA74" s="52"/>
      <c r="AB74" s="52"/>
      <c r="AC74" s="52"/>
      <c r="AD74" s="52"/>
      <c r="AE74" s="52"/>
      <c r="AF74" s="52"/>
      <c r="AG74" s="52" t="s">
        <v>1697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67">
        <v>63</v>
      </c>
      <c r="B75" s="68" t="s">
        <v>3518</v>
      </c>
      <c r="C75" s="69" t="s">
        <v>3475</v>
      </c>
      <c r="D75" s="63" t="s">
        <v>640</v>
      </c>
      <c r="E75" s="64">
        <v>4</v>
      </c>
      <c r="F75" s="65"/>
      <c r="G75" s="66">
        <f t="shared" si="28"/>
        <v>0</v>
      </c>
      <c r="H75" s="65"/>
      <c r="I75" s="66">
        <f t="shared" si="29"/>
        <v>0</v>
      </c>
      <c r="J75" s="65"/>
      <c r="K75" s="66">
        <f t="shared" si="30"/>
        <v>0</v>
      </c>
      <c r="L75" s="66">
        <v>21</v>
      </c>
      <c r="M75" s="66">
        <f t="shared" si="31"/>
        <v>0</v>
      </c>
      <c r="N75" s="66">
        <v>0</v>
      </c>
      <c r="O75" s="66">
        <f t="shared" si="32"/>
        <v>0</v>
      </c>
      <c r="P75" s="66">
        <v>0</v>
      </c>
      <c r="Q75" s="66">
        <f t="shared" si="33"/>
        <v>0</v>
      </c>
      <c r="R75" s="66"/>
      <c r="S75" s="66" t="s">
        <v>587</v>
      </c>
      <c r="T75" s="70" t="s">
        <v>330</v>
      </c>
      <c r="U75" s="35">
        <v>0</v>
      </c>
      <c r="V75" s="35">
        <f t="shared" si="34"/>
        <v>0</v>
      </c>
      <c r="W75" s="35"/>
      <c r="X75" s="70"/>
      <c r="Y75" s="52"/>
      <c r="Z75" s="52"/>
      <c r="AA75" s="52"/>
      <c r="AB75" s="52"/>
      <c r="AC75" s="52"/>
      <c r="AD75" s="52"/>
      <c r="AE75" s="52"/>
      <c r="AF75" s="52"/>
      <c r="AG75" s="52" t="s">
        <v>1697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67">
        <v>64</v>
      </c>
      <c r="B76" s="68" t="s">
        <v>3519</v>
      </c>
      <c r="C76" s="69" t="s">
        <v>3477</v>
      </c>
      <c r="D76" s="63" t="s">
        <v>640</v>
      </c>
      <c r="E76" s="64">
        <v>25</v>
      </c>
      <c r="F76" s="65"/>
      <c r="G76" s="66">
        <f t="shared" si="28"/>
        <v>0</v>
      </c>
      <c r="H76" s="65"/>
      <c r="I76" s="66">
        <f t="shared" si="29"/>
        <v>0</v>
      </c>
      <c r="J76" s="65"/>
      <c r="K76" s="66">
        <f t="shared" si="30"/>
        <v>0</v>
      </c>
      <c r="L76" s="66">
        <v>21</v>
      </c>
      <c r="M76" s="66">
        <f t="shared" si="31"/>
        <v>0</v>
      </c>
      <c r="N76" s="66">
        <v>0</v>
      </c>
      <c r="O76" s="66">
        <f t="shared" si="32"/>
        <v>0</v>
      </c>
      <c r="P76" s="66">
        <v>0</v>
      </c>
      <c r="Q76" s="66">
        <f t="shared" si="33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34"/>
        <v>0</v>
      </c>
      <c r="W76" s="35"/>
      <c r="X76" s="70"/>
      <c r="Y76" s="52"/>
      <c r="Z76" s="52"/>
      <c r="AA76" s="52"/>
      <c r="AB76" s="52"/>
      <c r="AC76" s="52"/>
      <c r="AD76" s="52"/>
      <c r="AE76" s="52"/>
      <c r="AF76" s="52"/>
      <c r="AG76" s="52" t="s">
        <v>1697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67">
        <v>65</v>
      </c>
      <c r="B77" s="68" t="s">
        <v>3520</v>
      </c>
      <c r="C77" s="69" t="s">
        <v>3479</v>
      </c>
      <c r="D77" s="63" t="s">
        <v>640</v>
      </c>
      <c r="E77" s="64">
        <v>13</v>
      </c>
      <c r="F77" s="65"/>
      <c r="G77" s="66">
        <f t="shared" si="28"/>
        <v>0</v>
      </c>
      <c r="H77" s="65"/>
      <c r="I77" s="66">
        <f t="shared" si="29"/>
        <v>0</v>
      </c>
      <c r="J77" s="65"/>
      <c r="K77" s="66">
        <f t="shared" si="30"/>
        <v>0</v>
      </c>
      <c r="L77" s="66">
        <v>21</v>
      </c>
      <c r="M77" s="66">
        <f t="shared" si="31"/>
        <v>0</v>
      </c>
      <c r="N77" s="66">
        <v>0</v>
      </c>
      <c r="O77" s="66">
        <f t="shared" si="32"/>
        <v>0</v>
      </c>
      <c r="P77" s="66">
        <v>0</v>
      </c>
      <c r="Q77" s="66">
        <f t="shared" si="33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34"/>
        <v>0</v>
      </c>
      <c r="W77" s="35"/>
      <c r="X77" s="70"/>
      <c r="Y77" s="52"/>
      <c r="Z77" s="52"/>
      <c r="AA77" s="52"/>
      <c r="AB77" s="52"/>
      <c r="AC77" s="52"/>
      <c r="AD77" s="52"/>
      <c r="AE77" s="52"/>
      <c r="AF77" s="52"/>
      <c r="AG77" s="52" t="s">
        <v>1697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7">
        <v>66</v>
      </c>
      <c r="B78" s="68" t="s">
        <v>3521</v>
      </c>
      <c r="C78" s="69" t="s">
        <v>3481</v>
      </c>
      <c r="D78" s="63" t="s">
        <v>640</v>
      </c>
      <c r="E78" s="64">
        <v>1</v>
      </c>
      <c r="F78" s="65"/>
      <c r="G78" s="66">
        <f t="shared" si="28"/>
        <v>0</v>
      </c>
      <c r="H78" s="65"/>
      <c r="I78" s="66">
        <f t="shared" si="29"/>
        <v>0</v>
      </c>
      <c r="J78" s="65"/>
      <c r="K78" s="66">
        <f t="shared" si="30"/>
        <v>0</v>
      </c>
      <c r="L78" s="66">
        <v>21</v>
      </c>
      <c r="M78" s="66">
        <f t="shared" si="31"/>
        <v>0</v>
      </c>
      <c r="N78" s="66">
        <v>0</v>
      </c>
      <c r="O78" s="66">
        <f t="shared" si="32"/>
        <v>0</v>
      </c>
      <c r="P78" s="66">
        <v>0</v>
      </c>
      <c r="Q78" s="66">
        <f t="shared" si="33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34"/>
        <v>0</v>
      </c>
      <c r="W78" s="35"/>
      <c r="X78" s="70"/>
      <c r="Y78" s="52"/>
      <c r="Z78" s="52"/>
      <c r="AA78" s="52"/>
      <c r="AB78" s="52"/>
      <c r="AC78" s="52"/>
      <c r="AD78" s="52"/>
      <c r="AE78" s="52"/>
      <c r="AF78" s="52"/>
      <c r="AG78" s="52" t="s">
        <v>1697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67">
        <v>67</v>
      </c>
      <c r="B79" s="68" t="s">
        <v>3522</v>
      </c>
      <c r="C79" s="69" t="s">
        <v>3483</v>
      </c>
      <c r="D79" s="63" t="s">
        <v>456</v>
      </c>
      <c r="E79" s="64">
        <v>10</v>
      </c>
      <c r="F79" s="65"/>
      <c r="G79" s="66">
        <f t="shared" si="28"/>
        <v>0</v>
      </c>
      <c r="H79" s="65"/>
      <c r="I79" s="66">
        <f t="shared" si="29"/>
        <v>0</v>
      </c>
      <c r="J79" s="65"/>
      <c r="K79" s="66">
        <f t="shared" si="30"/>
        <v>0</v>
      </c>
      <c r="L79" s="66">
        <v>21</v>
      </c>
      <c r="M79" s="66">
        <f t="shared" si="31"/>
        <v>0</v>
      </c>
      <c r="N79" s="66">
        <v>0</v>
      </c>
      <c r="O79" s="66">
        <f t="shared" si="32"/>
        <v>0</v>
      </c>
      <c r="P79" s="66">
        <v>0</v>
      </c>
      <c r="Q79" s="66">
        <f t="shared" si="33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34"/>
        <v>0</v>
      </c>
      <c r="W79" s="35"/>
      <c r="X79" s="70"/>
      <c r="Y79" s="52"/>
      <c r="Z79" s="52"/>
      <c r="AA79" s="52"/>
      <c r="AB79" s="52"/>
      <c r="AC79" s="52"/>
      <c r="AD79" s="52"/>
      <c r="AE79" s="52"/>
      <c r="AF79" s="52"/>
      <c r="AG79" s="52" t="s">
        <v>1697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67">
        <v>68</v>
      </c>
      <c r="B80" s="68" t="s">
        <v>3523</v>
      </c>
      <c r="C80" s="69" t="s">
        <v>3485</v>
      </c>
      <c r="D80" s="63" t="s">
        <v>640</v>
      </c>
      <c r="E80" s="64">
        <v>16</v>
      </c>
      <c r="F80" s="65"/>
      <c r="G80" s="66">
        <f t="shared" si="28"/>
        <v>0</v>
      </c>
      <c r="H80" s="65"/>
      <c r="I80" s="66">
        <f t="shared" si="29"/>
        <v>0</v>
      </c>
      <c r="J80" s="65"/>
      <c r="K80" s="66">
        <f t="shared" si="30"/>
        <v>0</v>
      </c>
      <c r="L80" s="66">
        <v>21</v>
      </c>
      <c r="M80" s="66">
        <f t="shared" si="31"/>
        <v>0</v>
      </c>
      <c r="N80" s="66">
        <v>0</v>
      </c>
      <c r="O80" s="66">
        <f t="shared" si="32"/>
        <v>0</v>
      </c>
      <c r="P80" s="66">
        <v>0</v>
      </c>
      <c r="Q80" s="66">
        <f t="shared" si="33"/>
        <v>0</v>
      </c>
      <c r="R80" s="66"/>
      <c r="S80" s="66" t="s">
        <v>587</v>
      </c>
      <c r="T80" s="70" t="s">
        <v>330</v>
      </c>
      <c r="U80" s="35">
        <v>0</v>
      </c>
      <c r="V80" s="35">
        <f t="shared" si="34"/>
        <v>0</v>
      </c>
      <c r="W80" s="35"/>
      <c r="X80" s="70"/>
      <c r="Y80" s="52"/>
      <c r="Z80" s="52"/>
      <c r="AA80" s="52"/>
      <c r="AB80" s="52"/>
      <c r="AC80" s="52"/>
      <c r="AD80" s="52"/>
      <c r="AE80" s="52"/>
      <c r="AF80" s="52"/>
      <c r="AG80" s="52" t="s">
        <v>1697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67">
        <v>69</v>
      </c>
      <c r="B81" s="68" t="s">
        <v>3524</v>
      </c>
      <c r="C81" s="69" t="s">
        <v>3487</v>
      </c>
      <c r="D81" s="63" t="s">
        <v>640</v>
      </c>
      <c r="E81" s="64">
        <v>24</v>
      </c>
      <c r="F81" s="65"/>
      <c r="G81" s="66">
        <f t="shared" si="28"/>
        <v>0</v>
      </c>
      <c r="H81" s="65"/>
      <c r="I81" s="66">
        <f t="shared" si="29"/>
        <v>0</v>
      </c>
      <c r="J81" s="65"/>
      <c r="K81" s="66">
        <f t="shared" si="30"/>
        <v>0</v>
      </c>
      <c r="L81" s="66">
        <v>21</v>
      </c>
      <c r="M81" s="66">
        <f t="shared" si="31"/>
        <v>0</v>
      </c>
      <c r="N81" s="66">
        <v>0</v>
      </c>
      <c r="O81" s="66">
        <f t="shared" si="32"/>
        <v>0</v>
      </c>
      <c r="P81" s="66">
        <v>0</v>
      </c>
      <c r="Q81" s="66">
        <f t="shared" si="33"/>
        <v>0</v>
      </c>
      <c r="R81" s="66"/>
      <c r="S81" s="66" t="s">
        <v>587</v>
      </c>
      <c r="T81" s="70" t="s">
        <v>330</v>
      </c>
      <c r="U81" s="35">
        <v>0</v>
      </c>
      <c r="V81" s="35">
        <f t="shared" si="34"/>
        <v>0</v>
      </c>
      <c r="W81" s="35"/>
      <c r="X81" s="70"/>
      <c r="Y81" s="52"/>
      <c r="Z81" s="52"/>
      <c r="AA81" s="52"/>
      <c r="AB81" s="52"/>
      <c r="AC81" s="52"/>
      <c r="AD81" s="52"/>
      <c r="AE81" s="52"/>
      <c r="AF81" s="52"/>
      <c r="AG81" s="52" t="s">
        <v>2953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67">
        <v>70</v>
      </c>
      <c r="B82" s="68" t="s">
        <v>3524</v>
      </c>
      <c r="C82" s="69" t="s">
        <v>3488</v>
      </c>
      <c r="D82" s="63" t="s">
        <v>640</v>
      </c>
      <c r="E82" s="64">
        <v>24</v>
      </c>
      <c r="F82" s="65"/>
      <c r="G82" s="66">
        <f t="shared" si="28"/>
        <v>0</v>
      </c>
      <c r="H82" s="65"/>
      <c r="I82" s="66">
        <f t="shared" si="29"/>
        <v>0</v>
      </c>
      <c r="J82" s="65"/>
      <c r="K82" s="66">
        <f t="shared" si="30"/>
        <v>0</v>
      </c>
      <c r="L82" s="66">
        <v>21</v>
      </c>
      <c r="M82" s="66">
        <f t="shared" si="31"/>
        <v>0</v>
      </c>
      <c r="N82" s="66">
        <v>0</v>
      </c>
      <c r="O82" s="66">
        <f t="shared" si="32"/>
        <v>0</v>
      </c>
      <c r="P82" s="66">
        <v>0</v>
      </c>
      <c r="Q82" s="66">
        <f t="shared" si="33"/>
        <v>0</v>
      </c>
      <c r="R82" s="66"/>
      <c r="S82" s="66" t="s">
        <v>587</v>
      </c>
      <c r="T82" s="70" t="s">
        <v>330</v>
      </c>
      <c r="U82" s="35">
        <v>0</v>
      </c>
      <c r="V82" s="35">
        <f t="shared" si="34"/>
        <v>0</v>
      </c>
      <c r="W82" s="35"/>
      <c r="X82" s="70"/>
      <c r="Y82" s="52"/>
      <c r="Z82" s="52"/>
      <c r="AA82" s="52"/>
      <c r="AB82" s="52"/>
      <c r="AC82" s="52"/>
      <c r="AD82" s="52"/>
      <c r="AE82" s="52"/>
      <c r="AF82" s="52"/>
      <c r="AG82" s="52" t="s">
        <v>1697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67">
        <v>71</v>
      </c>
      <c r="B83" s="68" t="s">
        <v>3525</v>
      </c>
      <c r="C83" s="69" t="s">
        <v>3490</v>
      </c>
      <c r="D83" s="63" t="s">
        <v>640</v>
      </c>
      <c r="E83" s="64">
        <v>14</v>
      </c>
      <c r="F83" s="65"/>
      <c r="G83" s="66">
        <f t="shared" si="28"/>
        <v>0</v>
      </c>
      <c r="H83" s="65"/>
      <c r="I83" s="66">
        <f t="shared" si="29"/>
        <v>0</v>
      </c>
      <c r="J83" s="65"/>
      <c r="K83" s="66">
        <f t="shared" si="30"/>
        <v>0</v>
      </c>
      <c r="L83" s="66">
        <v>21</v>
      </c>
      <c r="M83" s="66">
        <f t="shared" si="31"/>
        <v>0</v>
      </c>
      <c r="N83" s="66">
        <v>0</v>
      </c>
      <c r="O83" s="66">
        <f t="shared" si="32"/>
        <v>0</v>
      </c>
      <c r="P83" s="66">
        <v>0</v>
      </c>
      <c r="Q83" s="66">
        <f t="shared" si="33"/>
        <v>0</v>
      </c>
      <c r="R83" s="66"/>
      <c r="S83" s="66" t="s">
        <v>587</v>
      </c>
      <c r="T83" s="70" t="s">
        <v>330</v>
      </c>
      <c r="U83" s="35">
        <v>0</v>
      </c>
      <c r="V83" s="35">
        <f t="shared" si="34"/>
        <v>0</v>
      </c>
      <c r="W83" s="35"/>
      <c r="X83" s="70"/>
      <c r="Y83" s="52"/>
      <c r="Z83" s="52"/>
      <c r="AA83" s="52"/>
      <c r="AB83" s="52"/>
      <c r="AC83" s="52"/>
      <c r="AD83" s="52"/>
      <c r="AE83" s="52"/>
      <c r="AF83" s="52"/>
      <c r="AG83" s="52" t="s">
        <v>1697</v>
      </c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outlineLevel="1" x14ac:dyDescent="0.2">
      <c r="A84" s="67">
        <v>72</v>
      </c>
      <c r="B84" s="68" t="s">
        <v>3526</v>
      </c>
      <c r="C84" s="69" t="s">
        <v>3492</v>
      </c>
      <c r="D84" s="63" t="s">
        <v>640</v>
      </c>
      <c r="E84" s="64">
        <v>16</v>
      </c>
      <c r="F84" s="65"/>
      <c r="G84" s="66">
        <f t="shared" si="28"/>
        <v>0</v>
      </c>
      <c r="H84" s="65"/>
      <c r="I84" s="66">
        <f t="shared" si="29"/>
        <v>0</v>
      </c>
      <c r="J84" s="65"/>
      <c r="K84" s="66">
        <f t="shared" si="30"/>
        <v>0</v>
      </c>
      <c r="L84" s="66">
        <v>21</v>
      </c>
      <c r="M84" s="66">
        <f t="shared" si="31"/>
        <v>0</v>
      </c>
      <c r="N84" s="66">
        <v>0</v>
      </c>
      <c r="O84" s="66">
        <f t="shared" si="32"/>
        <v>0</v>
      </c>
      <c r="P84" s="66">
        <v>0</v>
      </c>
      <c r="Q84" s="66">
        <f t="shared" si="33"/>
        <v>0</v>
      </c>
      <c r="R84" s="66"/>
      <c r="S84" s="66" t="s">
        <v>587</v>
      </c>
      <c r="T84" s="70" t="s">
        <v>330</v>
      </c>
      <c r="U84" s="35">
        <v>0</v>
      </c>
      <c r="V84" s="35">
        <f t="shared" si="34"/>
        <v>0</v>
      </c>
      <c r="W84" s="35"/>
      <c r="X84" s="70"/>
      <c r="Y84" s="52"/>
      <c r="Z84" s="52"/>
      <c r="AA84" s="52"/>
      <c r="AB84" s="52"/>
      <c r="AC84" s="52"/>
      <c r="AD84" s="52"/>
      <c r="AE84" s="52"/>
      <c r="AF84" s="52"/>
      <c r="AG84" s="52" t="s">
        <v>1697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67">
        <v>73</v>
      </c>
      <c r="B85" s="68" t="s">
        <v>3527</v>
      </c>
      <c r="C85" s="69" t="s">
        <v>3494</v>
      </c>
      <c r="D85" s="63" t="s">
        <v>640</v>
      </c>
      <c r="E85" s="64">
        <v>13</v>
      </c>
      <c r="F85" s="65"/>
      <c r="G85" s="66">
        <f t="shared" si="28"/>
        <v>0</v>
      </c>
      <c r="H85" s="65"/>
      <c r="I85" s="66">
        <f t="shared" si="29"/>
        <v>0</v>
      </c>
      <c r="J85" s="65"/>
      <c r="K85" s="66">
        <f t="shared" si="30"/>
        <v>0</v>
      </c>
      <c r="L85" s="66">
        <v>21</v>
      </c>
      <c r="M85" s="66">
        <f t="shared" si="31"/>
        <v>0</v>
      </c>
      <c r="N85" s="66">
        <v>0</v>
      </c>
      <c r="O85" s="66">
        <f t="shared" si="32"/>
        <v>0</v>
      </c>
      <c r="P85" s="66">
        <v>0</v>
      </c>
      <c r="Q85" s="66">
        <f t="shared" si="33"/>
        <v>0</v>
      </c>
      <c r="R85" s="66"/>
      <c r="S85" s="66" t="s">
        <v>587</v>
      </c>
      <c r="T85" s="70" t="s">
        <v>330</v>
      </c>
      <c r="U85" s="35">
        <v>0</v>
      </c>
      <c r="V85" s="35">
        <f t="shared" si="34"/>
        <v>0</v>
      </c>
      <c r="W85" s="35"/>
      <c r="X85" s="70"/>
      <c r="Y85" s="52"/>
      <c r="Z85" s="52"/>
      <c r="AA85" s="52"/>
      <c r="AB85" s="52"/>
      <c r="AC85" s="52"/>
      <c r="AD85" s="52"/>
      <c r="AE85" s="52"/>
      <c r="AF85" s="52"/>
      <c r="AG85" s="52" t="s">
        <v>1697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ht="22.5" outlineLevel="1" x14ac:dyDescent="0.2">
      <c r="A86" s="67">
        <v>74</v>
      </c>
      <c r="B86" s="68" t="s">
        <v>3528</v>
      </c>
      <c r="C86" s="69" t="s">
        <v>3496</v>
      </c>
      <c r="D86" s="63" t="s">
        <v>640</v>
      </c>
      <c r="E86" s="64">
        <v>15</v>
      </c>
      <c r="F86" s="65"/>
      <c r="G86" s="66">
        <f t="shared" si="28"/>
        <v>0</v>
      </c>
      <c r="H86" s="65"/>
      <c r="I86" s="66">
        <f t="shared" si="29"/>
        <v>0</v>
      </c>
      <c r="J86" s="65"/>
      <c r="K86" s="66">
        <f t="shared" si="30"/>
        <v>0</v>
      </c>
      <c r="L86" s="66">
        <v>21</v>
      </c>
      <c r="M86" s="66">
        <f t="shared" si="31"/>
        <v>0</v>
      </c>
      <c r="N86" s="66">
        <v>0</v>
      </c>
      <c r="O86" s="66">
        <f t="shared" si="32"/>
        <v>0</v>
      </c>
      <c r="P86" s="66">
        <v>0</v>
      </c>
      <c r="Q86" s="66">
        <f t="shared" si="33"/>
        <v>0</v>
      </c>
      <c r="R86" s="66"/>
      <c r="S86" s="66" t="s">
        <v>587</v>
      </c>
      <c r="T86" s="70" t="s">
        <v>330</v>
      </c>
      <c r="U86" s="35">
        <v>0</v>
      </c>
      <c r="V86" s="35">
        <f t="shared" si="34"/>
        <v>0</v>
      </c>
      <c r="W86" s="35"/>
      <c r="X86" s="70"/>
      <c r="Y86" s="52"/>
      <c r="Z86" s="52"/>
      <c r="AA86" s="52"/>
      <c r="AB86" s="52"/>
      <c r="AC86" s="52"/>
      <c r="AD86" s="52"/>
      <c r="AE86" s="52"/>
      <c r="AF86" s="52"/>
      <c r="AG86" s="52" t="s">
        <v>2953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ht="22.5" outlineLevel="1" x14ac:dyDescent="0.2">
      <c r="A87" s="67">
        <v>75</v>
      </c>
      <c r="B87" s="68" t="s">
        <v>3529</v>
      </c>
      <c r="C87" s="69" t="s">
        <v>3498</v>
      </c>
      <c r="D87" s="63" t="s">
        <v>640</v>
      </c>
      <c r="E87" s="64">
        <v>17</v>
      </c>
      <c r="F87" s="65"/>
      <c r="G87" s="66">
        <f t="shared" si="28"/>
        <v>0</v>
      </c>
      <c r="H87" s="65"/>
      <c r="I87" s="66">
        <f t="shared" si="29"/>
        <v>0</v>
      </c>
      <c r="J87" s="65"/>
      <c r="K87" s="66">
        <f t="shared" si="30"/>
        <v>0</v>
      </c>
      <c r="L87" s="66">
        <v>21</v>
      </c>
      <c r="M87" s="66">
        <f t="shared" si="31"/>
        <v>0</v>
      </c>
      <c r="N87" s="66">
        <v>0</v>
      </c>
      <c r="O87" s="66">
        <f t="shared" si="32"/>
        <v>0</v>
      </c>
      <c r="P87" s="66">
        <v>0</v>
      </c>
      <c r="Q87" s="66">
        <f t="shared" si="33"/>
        <v>0</v>
      </c>
      <c r="R87" s="66"/>
      <c r="S87" s="66" t="s">
        <v>587</v>
      </c>
      <c r="T87" s="70" t="s">
        <v>330</v>
      </c>
      <c r="U87" s="35">
        <v>0</v>
      </c>
      <c r="V87" s="35">
        <f t="shared" si="34"/>
        <v>0</v>
      </c>
      <c r="W87" s="35"/>
      <c r="X87" s="70"/>
      <c r="Y87" s="52"/>
      <c r="Z87" s="52"/>
      <c r="AA87" s="52"/>
      <c r="AB87" s="52"/>
      <c r="AC87" s="52"/>
      <c r="AD87" s="52"/>
      <c r="AE87" s="52"/>
      <c r="AF87" s="52"/>
      <c r="AG87" s="52" t="s">
        <v>2953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ht="22.5" outlineLevel="1" x14ac:dyDescent="0.2">
      <c r="A88" s="67">
        <v>76</v>
      </c>
      <c r="B88" s="68" t="s">
        <v>3530</v>
      </c>
      <c r="C88" s="69" t="s">
        <v>3500</v>
      </c>
      <c r="D88" s="63" t="s">
        <v>640</v>
      </c>
      <c r="E88" s="64">
        <v>5</v>
      </c>
      <c r="F88" s="65"/>
      <c r="G88" s="66">
        <f t="shared" si="28"/>
        <v>0</v>
      </c>
      <c r="H88" s="65"/>
      <c r="I88" s="66">
        <f t="shared" si="29"/>
        <v>0</v>
      </c>
      <c r="J88" s="65"/>
      <c r="K88" s="66">
        <f t="shared" si="30"/>
        <v>0</v>
      </c>
      <c r="L88" s="66">
        <v>21</v>
      </c>
      <c r="M88" s="66">
        <f t="shared" si="31"/>
        <v>0</v>
      </c>
      <c r="N88" s="66">
        <v>0</v>
      </c>
      <c r="O88" s="66">
        <f t="shared" si="32"/>
        <v>0</v>
      </c>
      <c r="P88" s="66">
        <v>0</v>
      </c>
      <c r="Q88" s="66">
        <f t="shared" si="33"/>
        <v>0</v>
      </c>
      <c r="R88" s="66"/>
      <c r="S88" s="66" t="s">
        <v>587</v>
      </c>
      <c r="T88" s="70" t="s">
        <v>330</v>
      </c>
      <c r="U88" s="35">
        <v>0</v>
      </c>
      <c r="V88" s="35">
        <f t="shared" si="34"/>
        <v>0</v>
      </c>
      <c r="W88" s="35"/>
      <c r="X88" s="70"/>
      <c r="Y88" s="52"/>
      <c r="Z88" s="52"/>
      <c r="AA88" s="52"/>
      <c r="AB88" s="52"/>
      <c r="AC88" s="52"/>
      <c r="AD88" s="52"/>
      <c r="AE88" s="52"/>
      <c r="AF88" s="52"/>
      <c r="AG88" s="52" t="s">
        <v>1697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ht="22.5" outlineLevel="1" x14ac:dyDescent="0.2">
      <c r="A89" s="67">
        <v>77</v>
      </c>
      <c r="B89" s="68" t="s">
        <v>3531</v>
      </c>
      <c r="C89" s="69" t="s">
        <v>3502</v>
      </c>
      <c r="D89" s="63" t="s">
        <v>640</v>
      </c>
      <c r="E89" s="64">
        <v>6</v>
      </c>
      <c r="F89" s="65"/>
      <c r="G89" s="66">
        <f t="shared" si="28"/>
        <v>0</v>
      </c>
      <c r="H89" s="65"/>
      <c r="I89" s="66">
        <f t="shared" si="29"/>
        <v>0</v>
      </c>
      <c r="J89" s="65"/>
      <c r="K89" s="66">
        <f t="shared" si="30"/>
        <v>0</v>
      </c>
      <c r="L89" s="66">
        <v>21</v>
      </c>
      <c r="M89" s="66">
        <f t="shared" si="31"/>
        <v>0</v>
      </c>
      <c r="N89" s="66">
        <v>0</v>
      </c>
      <c r="O89" s="66">
        <f t="shared" si="32"/>
        <v>0</v>
      </c>
      <c r="P89" s="66">
        <v>0</v>
      </c>
      <c r="Q89" s="66">
        <f t="shared" si="33"/>
        <v>0</v>
      </c>
      <c r="R89" s="66"/>
      <c r="S89" s="66" t="s">
        <v>587</v>
      </c>
      <c r="T89" s="70" t="s">
        <v>330</v>
      </c>
      <c r="U89" s="35">
        <v>0</v>
      </c>
      <c r="V89" s="35">
        <f t="shared" si="34"/>
        <v>0</v>
      </c>
      <c r="W89" s="35"/>
      <c r="X89" s="70"/>
      <c r="Y89" s="52"/>
      <c r="Z89" s="52"/>
      <c r="AA89" s="52"/>
      <c r="AB89" s="52"/>
      <c r="AC89" s="52"/>
      <c r="AD89" s="52"/>
      <c r="AE89" s="52"/>
      <c r="AF89" s="52"/>
      <c r="AG89" s="52" t="s">
        <v>1697</v>
      </c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ht="22.5" outlineLevel="1" x14ac:dyDescent="0.2">
      <c r="A90" s="67">
        <v>78</v>
      </c>
      <c r="B90" s="68" t="s">
        <v>3532</v>
      </c>
      <c r="C90" s="69" t="s">
        <v>3504</v>
      </c>
      <c r="D90" s="63" t="s">
        <v>640</v>
      </c>
      <c r="E90" s="64">
        <v>11</v>
      </c>
      <c r="F90" s="65"/>
      <c r="G90" s="66">
        <f t="shared" si="28"/>
        <v>0</v>
      </c>
      <c r="H90" s="65"/>
      <c r="I90" s="66">
        <f t="shared" si="29"/>
        <v>0</v>
      </c>
      <c r="J90" s="65"/>
      <c r="K90" s="66">
        <f t="shared" si="30"/>
        <v>0</v>
      </c>
      <c r="L90" s="66">
        <v>21</v>
      </c>
      <c r="M90" s="66">
        <f t="shared" si="31"/>
        <v>0</v>
      </c>
      <c r="N90" s="66">
        <v>0</v>
      </c>
      <c r="O90" s="66">
        <f t="shared" si="32"/>
        <v>0</v>
      </c>
      <c r="P90" s="66">
        <v>0</v>
      </c>
      <c r="Q90" s="66">
        <f t="shared" si="33"/>
        <v>0</v>
      </c>
      <c r="R90" s="66"/>
      <c r="S90" s="66" t="s">
        <v>587</v>
      </c>
      <c r="T90" s="70" t="s">
        <v>330</v>
      </c>
      <c r="U90" s="35">
        <v>0</v>
      </c>
      <c r="V90" s="35">
        <f t="shared" si="34"/>
        <v>0</v>
      </c>
      <c r="W90" s="35"/>
      <c r="X90" s="70"/>
      <c r="Y90" s="52"/>
      <c r="Z90" s="52"/>
      <c r="AA90" s="52"/>
      <c r="AB90" s="52"/>
      <c r="AC90" s="52"/>
      <c r="AD90" s="52"/>
      <c r="AE90" s="52"/>
      <c r="AF90" s="52"/>
      <c r="AG90" s="52" t="s">
        <v>1697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ht="22.5" outlineLevel="1" x14ac:dyDescent="0.2">
      <c r="A91" s="67">
        <v>79</v>
      </c>
      <c r="B91" s="68" t="s">
        <v>3533</v>
      </c>
      <c r="C91" s="69" t="s">
        <v>3506</v>
      </c>
      <c r="D91" s="63" t="s">
        <v>640</v>
      </c>
      <c r="E91" s="64">
        <v>1</v>
      </c>
      <c r="F91" s="65"/>
      <c r="G91" s="66">
        <f t="shared" si="28"/>
        <v>0</v>
      </c>
      <c r="H91" s="65"/>
      <c r="I91" s="66">
        <f t="shared" si="29"/>
        <v>0</v>
      </c>
      <c r="J91" s="65"/>
      <c r="K91" s="66">
        <f t="shared" si="30"/>
        <v>0</v>
      </c>
      <c r="L91" s="66">
        <v>21</v>
      </c>
      <c r="M91" s="66">
        <f t="shared" si="31"/>
        <v>0</v>
      </c>
      <c r="N91" s="66">
        <v>0</v>
      </c>
      <c r="O91" s="66">
        <f t="shared" si="32"/>
        <v>0</v>
      </c>
      <c r="P91" s="66">
        <v>0</v>
      </c>
      <c r="Q91" s="66">
        <f t="shared" si="33"/>
        <v>0</v>
      </c>
      <c r="R91" s="66"/>
      <c r="S91" s="66" t="s">
        <v>587</v>
      </c>
      <c r="T91" s="70" t="s">
        <v>330</v>
      </c>
      <c r="U91" s="35">
        <v>0</v>
      </c>
      <c r="V91" s="35">
        <f t="shared" si="34"/>
        <v>0</v>
      </c>
      <c r="W91" s="35"/>
      <c r="X91" s="70"/>
      <c r="Y91" s="52"/>
      <c r="Z91" s="52"/>
      <c r="AA91" s="52"/>
      <c r="AB91" s="52"/>
      <c r="AC91" s="52"/>
      <c r="AD91" s="52"/>
      <c r="AE91" s="52"/>
      <c r="AF91" s="52"/>
      <c r="AG91" s="52" t="s">
        <v>1697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ht="22.5" outlineLevel="1" x14ac:dyDescent="0.2">
      <c r="A92" s="67">
        <v>80</v>
      </c>
      <c r="B92" s="68" t="s">
        <v>3534</v>
      </c>
      <c r="C92" s="69" t="s">
        <v>3508</v>
      </c>
      <c r="D92" s="63" t="s">
        <v>640</v>
      </c>
      <c r="E92" s="64">
        <v>45</v>
      </c>
      <c r="F92" s="65"/>
      <c r="G92" s="66">
        <f t="shared" si="28"/>
        <v>0</v>
      </c>
      <c r="H92" s="65"/>
      <c r="I92" s="66">
        <f t="shared" si="29"/>
        <v>0</v>
      </c>
      <c r="J92" s="65"/>
      <c r="K92" s="66">
        <f t="shared" si="30"/>
        <v>0</v>
      </c>
      <c r="L92" s="66">
        <v>21</v>
      </c>
      <c r="M92" s="66">
        <f t="shared" si="31"/>
        <v>0</v>
      </c>
      <c r="N92" s="66">
        <v>0</v>
      </c>
      <c r="O92" s="66">
        <f t="shared" si="32"/>
        <v>0</v>
      </c>
      <c r="P92" s="66">
        <v>0</v>
      </c>
      <c r="Q92" s="66">
        <f t="shared" si="33"/>
        <v>0</v>
      </c>
      <c r="R92" s="66"/>
      <c r="S92" s="66" t="s">
        <v>587</v>
      </c>
      <c r="T92" s="70" t="s">
        <v>330</v>
      </c>
      <c r="U92" s="35">
        <v>0</v>
      </c>
      <c r="V92" s="35">
        <f t="shared" si="34"/>
        <v>0</v>
      </c>
      <c r="W92" s="35"/>
      <c r="X92" s="70"/>
      <c r="Y92" s="52"/>
      <c r="Z92" s="52"/>
      <c r="AA92" s="52"/>
      <c r="AB92" s="52"/>
      <c r="AC92" s="52"/>
      <c r="AD92" s="52"/>
      <c r="AE92" s="52"/>
      <c r="AF92" s="52"/>
      <c r="AG92" s="52" t="s">
        <v>2953</v>
      </c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ht="22.5" outlineLevel="1" x14ac:dyDescent="0.2">
      <c r="A93" s="67">
        <v>81</v>
      </c>
      <c r="B93" s="68" t="s">
        <v>3535</v>
      </c>
      <c r="C93" s="69" t="s">
        <v>3510</v>
      </c>
      <c r="D93" s="63" t="s">
        <v>640</v>
      </c>
      <c r="E93" s="64">
        <v>6</v>
      </c>
      <c r="F93" s="65"/>
      <c r="G93" s="66">
        <f t="shared" si="28"/>
        <v>0</v>
      </c>
      <c r="H93" s="65"/>
      <c r="I93" s="66">
        <f t="shared" si="29"/>
        <v>0</v>
      </c>
      <c r="J93" s="65"/>
      <c r="K93" s="66">
        <f t="shared" si="30"/>
        <v>0</v>
      </c>
      <c r="L93" s="66">
        <v>21</v>
      </c>
      <c r="M93" s="66">
        <f t="shared" si="31"/>
        <v>0</v>
      </c>
      <c r="N93" s="66">
        <v>0</v>
      </c>
      <c r="O93" s="66">
        <f t="shared" si="32"/>
        <v>0</v>
      </c>
      <c r="P93" s="66">
        <v>0</v>
      </c>
      <c r="Q93" s="66">
        <f t="shared" si="33"/>
        <v>0</v>
      </c>
      <c r="R93" s="66"/>
      <c r="S93" s="66" t="s">
        <v>587</v>
      </c>
      <c r="T93" s="70" t="s">
        <v>330</v>
      </c>
      <c r="U93" s="35">
        <v>0</v>
      </c>
      <c r="V93" s="35">
        <f t="shared" si="34"/>
        <v>0</v>
      </c>
      <c r="W93" s="35"/>
      <c r="X93" s="70"/>
      <c r="Y93" s="52"/>
      <c r="Z93" s="52"/>
      <c r="AA93" s="52"/>
      <c r="AB93" s="52"/>
      <c r="AC93" s="52"/>
      <c r="AD93" s="52"/>
      <c r="AE93" s="52"/>
      <c r="AF93" s="52"/>
      <c r="AG93" s="52" t="s">
        <v>1697</v>
      </c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ht="22.5" outlineLevel="1" x14ac:dyDescent="0.2">
      <c r="A94" s="72">
        <v>82</v>
      </c>
      <c r="B94" s="73" t="s">
        <v>3536</v>
      </c>
      <c r="C94" s="74" t="s">
        <v>3537</v>
      </c>
      <c r="D94" s="27" t="s">
        <v>640</v>
      </c>
      <c r="E94" s="28">
        <v>1</v>
      </c>
      <c r="F94" s="29"/>
      <c r="G94" s="30">
        <f t="shared" si="28"/>
        <v>0</v>
      </c>
      <c r="H94" s="29"/>
      <c r="I94" s="30">
        <f t="shared" si="29"/>
        <v>0</v>
      </c>
      <c r="J94" s="29"/>
      <c r="K94" s="30">
        <f t="shared" si="30"/>
        <v>0</v>
      </c>
      <c r="L94" s="30">
        <v>21</v>
      </c>
      <c r="M94" s="30">
        <f t="shared" si="31"/>
        <v>0</v>
      </c>
      <c r="N94" s="30">
        <v>0</v>
      </c>
      <c r="O94" s="30">
        <f t="shared" si="32"/>
        <v>0</v>
      </c>
      <c r="P94" s="30">
        <v>0</v>
      </c>
      <c r="Q94" s="30">
        <f t="shared" si="33"/>
        <v>0</v>
      </c>
      <c r="R94" s="30"/>
      <c r="S94" s="30" t="s">
        <v>587</v>
      </c>
      <c r="T94" s="49" t="s">
        <v>330</v>
      </c>
      <c r="U94" s="35">
        <v>0</v>
      </c>
      <c r="V94" s="35">
        <f t="shared" si="34"/>
        <v>0</v>
      </c>
      <c r="W94" s="35"/>
      <c r="X94" s="49"/>
      <c r="Y94" s="52"/>
      <c r="Z94" s="52"/>
      <c r="AA94" s="52"/>
      <c r="AB94" s="52"/>
      <c r="AC94" s="52"/>
      <c r="AD94" s="52"/>
      <c r="AE94" s="52"/>
      <c r="AF94" s="52"/>
      <c r="AG94" s="52" t="s">
        <v>2953</v>
      </c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31"/>
      <c r="B95" s="32"/>
      <c r="C95" s="292" t="s">
        <v>3538</v>
      </c>
      <c r="D95" s="293"/>
      <c r="E95" s="293"/>
      <c r="F95" s="293"/>
      <c r="G95" s="293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52"/>
      <c r="Z95" s="52"/>
      <c r="AA95" s="52"/>
      <c r="AB95" s="52"/>
      <c r="AC95" s="52"/>
      <c r="AD95" s="52"/>
      <c r="AE95" s="52"/>
      <c r="AF95" s="52"/>
      <c r="AG95" s="52" t="s">
        <v>642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x14ac:dyDescent="0.2">
      <c r="A96" s="18" t="s">
        <v>324</v>
      </c>
      <c r="B96" s="19" t="s">
        <v>198</v>
      </c>
      <c r="C96" s="20" t="s">
        <v>199</v>
      </c>
      <c r="D96" s="21"/>
      <c r="E96" s="22"/>
      <c r="F96" s="23"/>
      <c r="G96" s="23">
        <f>SUMIF(AG97:AG104,"&lt;&gt;NOR",G97:G104)</f>
        <v>0</v>
      </c>
      <c r="H96" s="23"/>
      <c r="I96" s="23">
        <f>SUM(I97:I104)</f>
        <v>0</v>
      </c>
      <c r="J96" s="23"/>
      <c r="K96" s="23">
        <f>SUM(K97:K104)</f>
        <v>0</v>
      </c>
      <c r="L96" s="23"/>
      <c r="M96" s="23">
        <f>SUM(M97:M104)</f>
        <v>0</v>
      </c>
      <c r="N96" s="23"/>
      <c r="O96" s="23">
        <f>SUM(O97:O104)</f>
        <v>0</v>
      </c>
      <c r="P96" s="23"/>
      <c r="Q96" s="23">
        <f>SUM(Q97:Q104)</f>
        <v>0</v>
      </c>
      <c r="R96" s="23"/>
      <c r="S96" s="23"/>
      <c r="T96" s="46"/>
      <c r="U96" s="47"/>
      <c r="V96" s="47">
        <f>SUM(V97:V104)</f>
        <v>0</v>
      </c>
      <c r="W96" s="47"/>
      <c r="X96" s="46"/>
      <c r="AG96" t="s">
        <v>325</v>
      </c>
    </row>
    <row r="97" spans="1:60" outlineLevel="1" x14ac:dyDescent="0.2">
      <c r="A97" s="67">
        <v>83</v>
      </c>
      <c r="B97" s="68" t="s">
        <v>3539</v>
      </c>
      <c r="C97" s="69" t="s">
        <v>3540</v>
      </c>
      <c r="D97" s="63" t="s">
        <v>456</v>
      </c>
      <c r="E97" s="64">
        <v>900</v>
      </c>
      <c r="F97" s="65"/>
      <c r="G97" s="66">
        <f t="shared" ref="G97:G104" si="35">ROUND(E97*F97,2)</f>
        <v>0</v>
      </c>
      <c r="H97" s="65"/>
      <c r="I97" s="66">
        <f t="shared" ref="I97:I104" si="36">ROUND(E97*H97,2)</f>
        <v>0</v>
      </c>
      <c r="J97" s="65"/>
      <c r="K97" s="66">
        <f t="shared" ref="K97:K104" si="37">ROUND(E97*J97,2)</f>
        <v>0</v>
      </c>
      <c r="L97" s="66">
        <v>21</v>
      </c>
      <c r="M97" s="66">
        <f t="shared" ref="M97:M104" si="38">G97*(1+L97/100)</f>
        <v>0</v>
      </c>
      <c r="N97" s="66">
        <v>0</v>
      </c>
      <c r="O97" s="66">
        <f t="shared" ref="O97:O104" si="39">ROUND(E97*N97,2)</f>
        <v>0</v>
      </c>
      <c r="P97" s="66">
        <v>0</v>
      </c>
      <c r="Q97" s="66">
        <f t="shared" ref="Q97:Q104" si="40">ROUND(E97*P97,2)</f>
        <v>0</v>
      </c>
      <c r="R97" s="66"/>
      <c r="S97" s="66" t="s">
        <v>587</v>
      </c>
      <c r="T97" s="70" t="s">
        <v>330</v>
      </c>
      <c r="U97" s="35">
        <v>0</v>
      </c>
      <c r="V97" s="35">
        <f t="shared" ref="V97:V104" si="41">ROUND(E97*U97,2)</f>
        <v>0</v>
      </c>
      <c r="W97" s="35"/>
      <c r="X97" s="70"/>
      <c r="Y97" s="52"/>
      <c r="Z97" s="52"/>
      <c r="AA97" s="52"/>
      <c r="AB97" s="52"/>
      <c r="AC97" s="52"/>
      <c r="AD97" s="52"/>
      <c r="AE97" s="52"/>
      <c r="AF97" s="52"/>
      <c r="AG97" s="52" t="s">
        <v>1697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67">
        <v>84</v>
      </c>
      <c r="B98" s="68" t="s">
        <v>3541</v>
      </c>
      <c r="C98" s="69" t="s">
        <v>3542</v>
      </c>
      <c r="D98" s="63" t="s">
        <v>1334</v>
      </c>
      <c r="E98" s="64">
        <v>80</v>
      </c>
      <c r="F98" s="65"/>
      <c r="G98" s="66">
        <f t="shared" si="35"/>
        <v>0</v>
      </c>
      <c r="H98" s="65"/>
      <c r="I98" s="66">
        <f t="shared" si="36"/>
        <v>0</v>
      </c>
      <c r="J98" s="65"/>
      <c r="K98" s="66">
        <f t="shared" si="37"/>
        <v>0</v>
      </c>
      <c r="L98" s="66">
        <v>21</v>
      </c>
      <c r="M98" s="66">
        <f t="shared" si="38"/>
        <v>0</v>
      </c>
      <c r="N98" s="66">
        <v>0</v>
      </c>
      <c r="O98" s="66">
        <f t="shared" si="39"/>
        <v>0</v>
      </c>
      <c r="P98" s="66">
        <v>0</v>
      </c>
      <c r="Q98" s="66">
        <f t="shared" si="40"/>
        <v>0</v>
      </c>
      <c r="R98" s="66"/>
      <c r="S98" s="66" t="s">
        <v>587</v>
      </c>
      <c r="T98" s="70" t="s">
        <v>330</v>
      </c>
      <c r="U98" s="35">
        <v>0</v>
      </c>
      <c r="V98" s="35">
        <f t="shared" si="41"/>
        <v>0</v>
      </c>
      <c r="W98" s="35"/>
      <c r="X98" s="70"/>
      <c r="Y98" s="52"/>
      <c r="Z98" s="52"/>
      <c r="AA98" s="52"/>
      <c r="AB98" s="52"/>
      <c r="AC98" s="52"/>
      <c r="AD98" s="52"/>
      <c r="AE98" s="52"/>
      <c r="AF98" s="52"/>
      <c r="AG98" s="52" t="s">
        <v>2953</v>
      </c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67">
        <v>85</v>
      </c>
      <c r="B99" s="68" t="s">
        <v>3543</v>
      </c>
      <c r="C99" s="69" t="s">
        <v>3544</v>
      </c>
      <c r="D99" s="63" t="s">
        <v>640</v>
      </c>
      <c r="E99" s="64">
        <v>110</v>
      </c>
      <c r="F99" s="65"/>
      <c r="G99" s="66">
        <f t="shared" si="35"/>
        <v>0</v>
      </c>
      <c r="H99" s="65"/>
      <c r="I99" s="66">
        <f t="shared" si="36"/>
        <v>0</v>
      </c>
      <c r="J99" s="65"/>
      <c r="K99" s="66">
        <f t="shared" si="37"/>
        <v>0</v>
      </c>
      <c r="L99" s="66">
        <v>21</v>
      </c>
      <c r="M99" s="66">
        <f t="shared" si="38"/>
        <v>0</v>
      </c>
      <c r="N99" s="66">
        <v>0</v>
      </c>
      <c r="O99" s="66">
        <f t="shared" si="39"/>
        <v>0</v>
      </c>
      <c r="P99" s="66">
        <v>0</v>
      </c>
      <c r="Q99" s="66">
        <f t="shared" si="40"/>
        <v>0</v>
      </c>
      <c r="R99" s="66"/>
      <c r="S99" s="66" t="s">
        <v>587</v>
      </c>
      <c r="T99" s="70" t="s">
        <v>330</v>
      </c>
      <c r="U99" s="35">
        <v>0</v>
      </c>
      <c r="V99" s="35">
        <f t="shared" si="41"/>
        <v>0</v>
      </c>
      <c r="W99" s="35"/>
      <c r="X99" s="70"/>
      <c r="Y99" s="52"/>
      <c r="Z99" s="52"/>
      <c r="AA99" s="52"/>
      <c r="AB99" s="52"/>
      <c r="AC99" s="52"/>
      <c r="AD99" s="52"/>
      <c r="AE99" s="52"/>
      <c r="AF99" s="52"/>
      <c r="AG99" s="52" t="s">
        <v>1697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67">
        <v>86</v>
      </c>
      <c r="B100" s="68" t="s">
        <v>3545</v>
      </c>
      <c r="C100" s="69" t="s">
        <v>3546</v>
      </c>
      <c r="D100" s="63" t="s">
        <v>640</v>
      </c>
      <c r="E100" s="64">
        <v>50</v>
      </c>
      <c r="F100" s="65"/>
      <c r="G100" s="66">
        <f t="shared" si="35"/>
        <v>0</v>
      </c>
      <c r="H100" s="65"/>
      <c r="I100" s="66">
        <f t="shared" si="36"/>
        <v>0</v>
      </c>
      <c r="J100" s="65"/>
      <c r="K100" s="66">
        <f t="shared" si="37"/>
        <v>0</v>
      </c>
      <c r="L100" s="66">
        <v>21</v>
      </c>
      <c r="M100" s="66">
        <f t="shared" si="38"/>
        <v>0</v>
      </c>
      <c r="N100" s="66">
        <v>0</v>
      </c>
      <c r="O100" s="66">
        <f t="shared" si="39"/>
        <v>0</v>
      </c>
      <c r="P100" s="66">
        <v>0</v>
      </c>
      <c r="Q100" s="66">
        <f t="shared" si="40"/>
        <v>0</v>
      </c>
      <c r="R100" s="66"/>
      <c r="S100" s="66" t="s">
        <v>587</v>
      </c>
      <c r="T100" s="70" t="s">
        <v>330</v>
      </c>
      <c r="U100" s="35">
        <v>0</v>
      </c>
      <c r="V100" s="35">
        <f t="shared" si="41"/>
        <v>0</v>
      </c>
      <c r="W100" s="35"/>
      <c r="X100" s="70"/>
      <c r="Y100" s="52"/>
      <c r="Z100" s="52"/>
      <c r="AA100" s="52"/>
      <c r="AB100" s="52"/>
      <c r="AC100" s="52"/>
      <c r="AD100" s="52"/>
      <c r="AE100" s="52"/>
      <c r="AF100" s="52"/>
      <c r="AG100" s="52" t="s">
        <v>1697</v>
      </c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67">
        <v>87</v>
      </c>
      <c r="B101" s="68" t="s">
        <v>3547</v>
      </c>
      <c r="C101" s="69" t="s">
        <v>3548</v>
      </c>
      <c r="D101" s="63" t="s">
        <v>640</v>
      </c>
      <c r="E101" s="64">
        <v>80</v>
      </c>
      <c r="F101" s="65"/>
      <c r="G101" s="66">
        <f t="shared" si="35"/>
        <v>0</v>
      </c>
      <c r="H101" s="65"/>
      <c r="I101" s="66">
        <f t="shared" si="36"/>
        <v>0</v>
      </c>
      <c r="J101" s="65"/>
      <c r="K101" s="66">
        <f t="shared" si="37"/>
        <v>0</v>
      </c>
      <c r="L101" s="66">
        <v>21</v>
      </c>
      <c r="M101" s="66">
        <f t="shared" si="38"/>
        <v>0</v>
      </c>
      <c r="N101" s="66">
        <v>0</v>
      </c>
      <c r="O101" s="66">
        <f t="shared" si="39"/>
        <v>0</v>
      </c>
      <c r="P101" s="66">
        <v>0</v>
      </c>
      <c r="Q101" s="66">
        <f t="shared" si="40"/>
        <v>0</v>
      </c>
      <c r="R101" s="66"/>
      <c r="S101" s="66" t="s">
        <v>587</v>
      </c>
      <c r="T101" s="70" t="s">
        <v>330</v>
      </c>
      <c r="U101" s="35">
        <v>0</v>
      </c>
      <c r="V101" s="35">
        <f t="shared" si="41"/>
        <v>0</v>
      </c>
      <c r="W101" s="35"/>
      <c r="X101" s="70"/>
      <c r="Y101" s="52"/>
      <c r="Z101" s="52"/>
      <c r="AA101" s="52"/>
      <c r="AB101" s="52"/>
      <c r="AC101" s="52"/>
      <c r="AD101" s="52"/>
      <c r="AE101" s="52"/>
      <c r="AF101" s="52"/>
      <c r="AG101" s="52" t="s">
        <v>1697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67">
        <v>88</v>
      </c>
      <c r="B102" s="68" t="s">
        <v>3549</v>
      </c>
      <c r="C102" s="69" t="s">
        <v>3550</v>
      </c>
      <c r="D102" s="63" t="s">
        <v>640</v>
      </c>
      <c r="E102" s="64">
        <v>100</v>
      </c>
      <c r="F102" s="65"/>
      <c r="G102" s="66">
        <f t="shared" si="35"/>
        <v>0</v>
      </c>
      <c r="H102" s="65"/>
      <c r="I102" s="66">
        <f t="shared" si="36"/>
        <v>0</v>
      </c>
      <c r="J102" s="65"/>
      <c r="K102" s="66">
        <f t="shared" si="37"/>
        <v>0</v>
      </c>
      <c r="L102" s="66">
        <v>21</v>
      </c>
      <c r="M102" s="66">
        <f t="shared" si="38"/>
        <v>0</v>
      </c>
      <c r="N102" s="66">
        <v>0</v>
      </c>
      <c r="O102" s="66">
        <f t="shared" si="39"/>
        <v>0</v>
      </c>
      <c r="P102" s="66">
        <v>0</v>
      </c>
      <c r="Q102" s="66">
        <f t="shared" si="40"/>
        <v>0</v>
      </c>
      <c r="R102" s="66"/>
      <c r="S102" s="66" t="s">
        <v>587</v>
      </c>
      <c r="T102" s="70" t="s">
        <v>330</v>
      </c>
      <c r="U102" s="35">
        <v>0</v>
      </c>
      <c r="V102" s="35">
        <f t="shared" si="41"/>
        <v>0</v>
      </c>
      <c r="W102" s="35"/>
      <c r="X102" s="70"/>
      <c r="Y102" s="52"/>
      <c r="Z102" s="52"/>
      <c r="AA102" s="52"/>
      <c r="AB102" s="52"/>
      <c r="AC102" s="52"/>
      <c r="AD102" s="52"/>
      <c r="AE102" s="52"/>
      <c r="AF102" s="52"/>
      <c r="AG102" s="52" t="s">
        <v>1697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67">
        <v>89</v>
      </c>
      <c r="B103" s="68" t="s">
        <v>3551</v>
      </c>
      <c r="C103" s="69" t="s">
        <v>3552</v>
      </c>
      <c r="D103" s="63" t="s">
        <v>1334</v>
      </c>
      <c r="E103" s="64">
        <v>5</v>
      </c>
      <c r="F103" s="65"/>
      <c r="G103" s="66">
        <f t="shared" si="35"/>
        <v>0</v>
      </c>
      <c r="H103" s="65"/>
      <c r="I103" s="66">
        <f t="shared" si="36"/>
        <v>0</v>
      </c>
      <c r="J103" s="65"/>
      <c r="K103" s="66">
        <f t="shared" si="37"/>
        <v>0</v>
      </c>
      <c r="L103" s="66">
        <v>21</v>
      </c>
      <c r="M103" s="66">
        <f t="shared" si="38"/>
        <v>0</v>
      </c>
      <c r="N103" s="66">
        <v>0</v>
      </c>
      <c r="O103" s="66">
        <f t="shared" si="39"/>
        <v>0</v>
      </c>
      <c r="P103" s="66">
        <v>0</v>
      </c>
      <c r="Q103" s="66">
        <f t="shared" si="40"/>
        <v>0</v>
      </c>
      <c r="R103" s="66"/>
      <c r="S103" s="66" t="s">
        <v>587</v>
      </c>
      <c r="T103" s="70" t="s">
        <v>330</v>
      </c>
      <c r="U103" s="35">
        <v>0</v>
      </c>
      <c r="V103" s="35">
        <f t="shared" si="41"/>
        <v>0</v>
      </c>
      <c r="W103" s="35"/>
      <c r="X103" s="70"/>
      <c r="Y103" s="52"/>
      <c r="Z103" s="52"/>
      <c r="AA103" s="52"/>
      <c r="AB103" s="52"/>
      <c r="AC103" s="52"/>
      <c r="AD103" s="52"/>
      <c r="AE103" s="52"/>
      <c r="AF103" s="52"/>
      <c r="AG103" s="52" t="s">
        <v>1697</v>
      </c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67">
        <v>90</v>
      </c>
      <c r="B104" s="68" t="s">
        <v>3553</v>
      </c>
      <c r="C104" s="69" t="s">
        <v>3554</v>
      </c>
      <c r="D104" s="63" t="s">
        <v>1817</v>
      </c>
      <c r="E104" s="64">
        <v>1</v>
      </c>
      <c r="F104" s="65"/>
      <c r="G104" s="66">
        <f t="shared" si="35"/>
        <v>0</v>
      </c>
      <c r="H104" s="65"/>
      <c r="I104" s="66">
        <f t="shared" si="36"/>
        <v>0</v>
      </c>
      <c r="J104" s="65"/>
      <c r="K104" s="66">
        <f t="shared" si="37"/>
        <v>0</v>
      </c>
      <c r="L104" s="66">
        <v>21</v>
      </c>
      <c r="M104" s="66">
        <f t="shared" si="38"/>
        <v>0</v>
      </c>
      <c r="N104" s="66">
        <v>0</v>
      </c>
      <c r="O104" s="66">
        <f t="shared" si="39"/>
        <v>0</v>
      </c>
      <c r="P104" s="66">
        <v>0</v>
      </c>
      <c r="Q104" s="66">
        <f t="shared" si="40"/>
        <v>0</v>
      </c>
      <c r="R104" s="66"/>
      <c r="S104" s="66" t="s">
        <v>587</v>
      </c>
      <c r="T104" s="70" t="s">
        <v>330</v>
      </c>
      <c r="U104" s="35">
        <v>0</v>
      </c>
      <c r="V104" s="35">
        <f t="shared" si="41"/>
        <v>0</v>
      </c>
      <c r="W104" s="35"/>
      <c r="X104" s="70"/>
      <c r="Y104" s="52"/>
      <c r="Z104" s="52"/>
      <c r="AA104" s="52"/>
      <c r="AB104" s="52"/>
      <c r="AC104" s="52"/>
      <c r="AD104" s="52"/>
      <c r="AE104" s="52"/>
      <c r="AF104" s="52"/>
      <c r="AG104" s="52" t="s">
        <v>1697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x14ac:dyDescent="0.2">
      <c r="A105" s="18" t="s">
        <v>324</v>
      </c>
      <c r="B105" s="19" t="s">
        <v>200</v>
      </c>
      <c r="C105" s="20" t="s">
        <v>201</v>
      </c>
      <c r="D105" s="21"/>
      <c r="E105" s="22"/>
      <c r="F105" s="23"/>
      <c r="G105" s="23">
        <f>SUMIF(AG106:AG112,"&lt;&gt;NOR",G106:G112)</f>
        <v>0</v>
      </c>
      <c r="H105" s="23"/>
      <c r="I105" s="23">
        <f>SUM(I106:I112)</f>
        <v>0</v>
      </c>
      <c r="J105" s="23"/>
      <c r="K105" s="23">
        <f>SUM(K106:K112)</f>
        <v>0</v>
      </c>
      <c r="L105" s="23"/>
      <c r="M105" s="23">
        <f>SUM(M106:M112)</f>
        <v>0</v>
      </c>
      <c r="N105" s="23"/>
      <c r="O105" s="23">
        <f>SUM(O106:O112)</f>
        <v>0</v>
      </c>
      <c r="P105" s="23"/>
      <c r="Q105" s="23">
        <f>SUM(Q106:Q112)</f>
        <v>0</v>
      </c>
      <c r="R105" s="23"/>
      <c r="S105" s="23"/>
      <c r="T105" s="46"/>
      <c r="U105" s="47"/>
      <c r="V105" s="47">
        <f>SUM(V106:V112)</f>
        <v>0</v>
      </c>
      <c r="W105" s="47"/>
      <c r="X105" s="46"/>
      <c r="AG105" t="s">
        <v>325</v>
      </c>
    </row>
    <row r="106" spans="1:60" outlineLevel="1" x14ac:dyDescent="0.2">
      <c r="A106" s="67">
        <v>91</v>
      </c>
      <c r="B106" s="68" t="s">
        <v>3555</v>
      </c>
      <c r="C106" s="69" t="s">
        <v>3540</v>
      </c>
      <c r="D106" s="63" t="s">
        <v>456</v>
      </c>
      <c r="E106" s="64">
        <v>900</v>
      </c>
      <c r="F106" s="65"/>
      <c r="G106" s="66">
        <f t="shared" ref="G106:G112" si="42">ROUND(E106*F106,2)</f>
        <v>0</v>
      </c>
      <c r="H106" s="65"/>
      <c r="I106" s="66">
        <f t="shared" ref="I106:I112" si="43">ROUND(E106*H106,2)</f>
        <v>0</v>
      </c>
      <c r="J106" s="65"/>
      <c r="K106" s="66">
        <f t="shared" ref="K106:K112" si="44">ROUND(E106*J106,2)</f>
        <v>0</v>
      </c>
      <c r="L106" s="66">
        <v>21</v>
      </c>
      <c r="M106" s="66">
        <f t="shared" ref="M106:M112" si="45">G106*(1+L106/100)</f>
        <v>0</v>
      </c>
      <c r="N106" s="66">
        <v>0</v>
      </c>
      <c r="O106" s="66">
        <f t="shared" ref="O106:O112" si="46">ROUND(E106*N106,2)</f>
        <v>0</v>
      </c>
      <c r="P106" s="66">
        <v>0</v>
      </c>
      <c r="Q106" s="66">
        <f t="shared" ref="Q106:Q112" si="47">ROUND(E106*P106,2)</f>
        <v>0</v>
      </c>
      <c r="R106" s="66"/>
      <c r="S106" s="66" t="s">
        <v>587</v>
      </c>
      <c r="T106" s="70" t="s">
        <v>330</v>
      </c>
      <c r="U106" s="35">
        <v>0</v>
      </c>
      <c r="V106" s="35">
        <f t="shared" ref="V106:V112" si="48">ROUND(E106*U106,2)</f>
        <v>0</v>
      </c>
      <c r="W106" s="35"/>
      <c r="X106" s="70"/>
      <c r="Y106" s="52"/>
      <c r="Z106" s="52"/>
      <c r="AA106" s="52"/>
      <c r="AB106" s="52"/>
      <c r="AC106" s="52"/>
      <c r="AD106" s="52"/>
      <c r="AE106" s="52"/>
      <c r="AF106" s="52"/>
      <c r="AG106" s="52" t="s">
        <v>1697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67">
        <v>92</v>
      </c>
      <c r="B107" s="68" t="s">
        <v>3556</v>
      </c>
      <c r="C107" s="69" t="s">
        <v>3542</v>
      </c>
      <c r="D107" s="63" t="s">
        <v>1334</v>
      </c>
      <c r="E107" s="64">
        <v>80</v>
      </c>
      <c r="F107" s="65"/>
      <c r="G107" s="66">
        <f t="shared" si="42"/>
        <v>0</v>
      </c>
      <c r="H107" s="65"/>
      <c r="I107" s="66">
        <f t="shared" si="43"/>
        <v>0</v>
      </c>
      <c r="J107" s="65"/>
      <c r="K107" s="66">
        <f t="shared" si="44"/>
        <v>0</v>
      </c>
      <c r="L107" s="66">
        <v>21</v>
      </c>
      <c r="M107" s="66">
        <f t="shared" si="45"/>
        <v>0</v>
      </c>
      <c r="N107" s="66">
        <v>0</v>
      </c>
      <c r="O107" s="66">
        <f t="shared" si="46"/>
        <v>0</v>
      </c>
      <c r="P107" s="66">
        <v>0</v>
      </c>
      <c r="Q107" s="66">
        <f t="shared" si="47"/>
        <v>0</v>
      </c>
      <c r="R107" s="66"/>
      <c r="S107" s="66" t="s">
        <v>587</v>
      </c>
      <c r="T107" s="70" t="s">
        <v>330</v>
      </c>
      <c r="U107" s="35">
        <v>0</v>
      </c>
      <c r="V107" s="35">
        <f t="shared" si="48"/>
        <v>0</v>
      </c>
      <c r="W107" s="35"/>
      <c r="X107" s="70"/>
      <c r="Y107" s="52"/>
      <c r="Z107" s="52"/>
      <c r="AA107" s="52"/>
      <c r="AB107" s="52"/>
      <c r="AC107" s="52"/>
      <c r="AD107" s="52"/>
      <c r="AE107" s="52"/>
      <c r="AF107" s="52"/>
      <c r="AG107" s="52" t="s">
        <v>2953</v>
      </c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67">
        <v>93</v>
      </c>
      <c r="B108" s="68" t="s">
        <v>3557</v>
      </c>
      <c r="C108" s="69" t="s">
        <v>3544</v>
      </c>
      <c r="D108" s="63" t="s">
        <v>640</v>
      </c>
      <c r="E108" s="64">
        <v>110</v>
      </c>
      <c r="F108" s="65"/>
      <c r="G108" s="66">
        <f t="shared" si="42"/>
        <v>0</v>
      </c>
      <c r="H108" s="65"/>
      <c r="I108" s="66">
        <f t="shared" si="43"/>
        <v>0</v>
      </c>
      <c r="J108" s="65"/>
      <c r="K108" s="66">
        <f t="shared" si="44"/>
        <v>0</v>
      </c>
      <c r="L108" s="66">
        <v>21</v>
      </c>
      <c r="M108" s="66">
        <f t="shared" si="45"/>
        <v>0</v>
      </c>
      <c r="N108" s="66">
        <v>0</v>
      </c>
      <c r="O108" s="66">
        <f t="shared" si="46"/>
        <v>0</v>
      </c>
      <c r="P108" s="66">
        <v>0</v>
      </c>
      <c r="Q108" s="66">
        <f t="shared" si="47"/>
        <v>0</v>
      </c>
      <c r="R108" s="66"/>
      <c r="S108" s="66" t="s">
        <v>587</v>
      </c>
      <c r="T108" s="70" t="s">
        <v>330</v>
      </c>
      <c r="U108" s="35">
        <v>0</v>
      </c>
      <c r="V108" s="35">
        <f t="shared" si="48"/>
        <v>0</v>
      </c>
      <c r="W108" s="35"/>
      <c r="X108" s="70"/>
      <c r="Y108" s="52"/>
      <c r="Z108" s="52"/>
      <c r="AA108" s="52"/>
      <c r="AB108" s="52"/>
      <c r="AC108" s="52"/>
      <c r="AD108" s="52"/>
      <c r="AE108" s="52"/>
      <c r="AF108" s="52"/>
      <c r="AG108" s="52" t="s">
        <v>1697</v>
      </c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outlineLevel="1" x14ac:dyDescent="0.2">
      <c r="A109" s="67">
        <v>94</v>
      </c>
      <c r="B109" s="68" t="s">
        <v>3558</v>
      </c>
      <c r="C109" s="69" t="s">
        <v>3546</v>
      </c>
      <c r="D109" s="63" t="s">
        <v>640</v>
      </c>
      <c r="E109" s="64">
        <v>50</v>
      </c>
      <c r="F109" s="65"/>
      <c r="G109" s="66">
        <f t="shared" si="42"/>
        <v>0</v>
      </c>
      <c r="H109" s="65"/>
      <c r="I109" s="66">
        <f t="shared" si="43"/>
        <v>0</v>
      </c>
      <c r="J109" s="65"/>
      <c r="K109" s="66">
        <f t="shared" si="44"/>
        <v>0</v>
      </c>
      <c r="L109" s="66">
        <v>21</v>
      </c>
      <c r="M109" s="66">
        <f t="shared" si="45"/>
        <v>0</v>
      </c>
      <c r="N109" s="66">
        <v>0</v>
      </c>
      <c r="O109" s="66">
        <f t="shared" si="46"/>
        <v>0</v>
      </c>
      <c r="P109" s="66">
        <v>0</v>
      </c>
      <c r="Q109" s="66">
        <f t="shared" si="47"/>
        <v>0</v>
      </c>
      <c r="R109" s="66"/>
      <c r="S109" s="66" t="s">
        <v>587</v>
      </c>
      <c r="T109" s="70" t="s">
        <v>330</v>
      </c>
      <c r="U109" s="35">
        <v>0</v>
      </c>
      <c r="V109" s="35">
        <f t="shared" si="48"/>
        <v>0</v>
      </c>
      <c r="W109" s="35"/>
      <c r="X109" s="70"/>
      <c r="Y109" s="52"/>
      <c r="Z109" s="52"/>
      <c r="AA109" s="52"/>
      <c r="AB109" s="52"/>
      <c r="AC109" s="52"/>
      <c r="AD109" s="52"/>
      <c r="AE109" s="52"/>
      <c r="AF109" s="52"/>
      <c r="AG109" s="52" t="s">
        <v>1697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67">
        <v>95</v>
      </c>
      <c r="B110" s="68" t="s">
        <v>3559</v>
      </c>
      <c r="C110" s="69" t="s">
        <v>3548</v>
      </c>
      <c r="D110" s="63" t="s">
        <v>640</v>
      </c>
      <c r="E110" s="64">
        <v>80</v>
      </c>
      <c r="F110" s="65"/>
      <c r="G110" s="66">
        <f t="shared" si="42"/>
        <v>0</v>
      </c>
      <c r="H110" s="65"/>
      <c r="I110" s="66">
        <f t="shared" si="43"/>
        <v>0</v>
      </c>
      <c r="J110" s="65"/>
      <c r="K110" s="66">
        <f t="shared" si="44"/>
        <v>0</v>
      </c>
      <c r="L110" s="66">
        <v>21</v>
      </c>
      <c r="M110" s="66">
        <f t="shared" si="45"/>
        <v>0</v>
      </c>
      <c r="N110" s="66">
        <v>0</v>
      </c>
      <c r="O110" s="66">
        <f t="shared" si="46"/>
        <v>0</v>
      </c>
      <c r="P110" s="66">
        <v>0</v>
      </c>
      <c r="Q110" s="66">
        <f t="shared" si="47"/>
        <v>0</v>
      </c>
      <c r="R110" s="66"/>
      <c r="S110" s="66" t="s">
        <v>587</v>
      </c>
      <c r="T110" s="70" t="s">
        <v>330</v>
      </c>
      <c r="U110" s="35">
        <v>0</v>
      </c>
      <c r="V110" s="35">
        <f t="shared" si="48"/>
        <v>0</v>
      </c>
      <c r="W110" s="35"/>
      <c r="X110" s="70"/>
      <c r="Y110" s="52"/>
      <c r="Z110" s="52"/>
      <c r="AA110" s="52"/>
      <c r="AB110" s="52"/>
      <c r="AC110" s="52"/>
      <c r="AD110" s="52"/>
      <c r="AE110" s="52"/>
      <c r="AF110" s="52"/>
      <c r="AG110" s="52" t="s">
        <v>1697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67">
        <v>96</v>
      </c>
      <c r="B111" s="68" t="s">
        <v>3560</v>
      </c>
      <c r="C111" s="69" t="s">
        <v>3550</v>
      </c>
      <c r="D111" s="63" t="s">
        <v>640</v>
      </c>
      <c r="E111" s="64">
        <v>100</v>
      </c>
      <c r="F111" s="65"/>
      <c r="G111" s="66">
        <f t="shared" si="42"/>
        <v>0</v>
      </c>
      <c r="H111" s="65"/>
      <c r="I111" s="66">
        <f t="shared" si="43"/>
        <v>0</v>
      </c>
      <c r="J111" s="65"/>
      <c r="K111" s="66">
        <f t="shared" si="44"/>
        <v>0</v>
      </c>
      <c r="L111" s="66">
        <v>21</v>
      </c>
      <c r="M111" s="66">
        <f t="shared" si="45"/>
        <v>0</v>
      </c>
      <c r="N111" s="66">
        <v>0</v>
      </c>
      <c r="O111" s="66">
        <f t="shared" si="46"/>
        <v>0</v>
      </c>
      <c r="P111" s="66">
        <v>0</v>
      </c>
      <c r="Q111" s="66">
        <f t="shared" si="47"/>
        <v>0</v>
      </c>
      <c r="R111" s="66"/>
      <c r="S111" s="66" t="s">
        <v>587</v>
      </c>
      <c r="T111" s="70" t="s">
        <v>330</v>
      </c>
      <c r="U111" s="35">
        <v>0</v>
      </c>
      <c r="V111" s="35">
        <f t="shared" si="48"/>
        <v>0</v>
      </c>
      <c r="W111" s="35"/>
      <c r="X111" s="70"/>
      <c r="Y111" s="52"/>
      <c r="Z111" s="52"/>
      <c r="AA111" s="52"/>
      <c r="AB111" s="52"/>
      <c r="AC111" s="52"/>
      <c r="AD111" s="52"/>
      <c r="AE111" s="52"/>
      <c r="AF111" s="52"/>
      <c r="AG111" s="52" t="s">
        <v>1697</v>
      </c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67">
        <v>97</v>
      </c>
      <c r="B112" s="68" t="s">
        <v>3561</v>
      </c>
      <c r="C112" s="69" t="s">
        <v>3552</v>
      </c>
      <c r="D112" s="63" t="s">
        <v>1334</v>
      </c>
      <c r="E112" s="64">
        <v>5</v>
      </c>
      <c r="F112" s="65"/>
      <c r="G112" s="66">
        <f t="shared" si="42"/>
        <v>0</v>
      </c>
      <c r="H112" s="65"/>
      <c r="I112" s="66">
        <f t="shared" si="43"/>
        <v>0</v>
      </c>
      <c r="J112" s="65"/>
      <c r="K112" s="66">
        <f t="shared" si="44"/>
        <v>0</v>
      </c>
      <c r="L112" s="66">
        <v>21</v>
      </c>
      <c r="M112" s="66">
        <f t="shared" si="45"/>
        <v>0</v>
      </c>
      <c r="N112" s="66">
        <v>0</v>
      </c>
      <c r="O112" s="66">
        <f t="shared" si="46"/>
        <v>0</v>
      </c>
      <c r="P112" s="66">
        <v>0</v>
      </c>
      <c r="Q112" s="66">
        <f t="shared" si="47"/>
        <v>0</v>
      </c>
      <c r="R112" s="66"/>
      <c r="S112" s="66" t="s">
        <v>587</v>
      </c>
      <c r="T112" s="70" t="s">
        <v>330</v>
      </c>
      <c r="U112" s="35">
        <v>0</v>
      </c>
      <c r="V112" s="35">
        <f t="shared" si="48"/>
        <v>0</v>
      </c>
      <c r="W112" s="35"/>
      <c r="X112" s="70"/>
      <c r="Y112" s="52"/>
      <c r="Z112" s="52"/>
      <c r="AA112" s="52"/>
      <c r="AB112" s="52"/>
      <c r="AC112" s="52"/>
      <c r="AD112" s="52"/>
      <c r="AE112" s="52"/>
      <c r="AF112" s="52"/>
      <c r="AG112" s="52" t="s">
        <v>1697</v>
      </c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x14ac:dyDescent="0.2">
      <c r="A113" s="18" t="s">
        <v>324</v>
      </c>
      <c r="B113" s="19" t="s">
        <v>202</v>
      </c>
      <c r="C113" s="20" t="s">
        <v>203</v>
      </c>
      <c r="D113" s="21"/>
      <c r="E113" s="22"/>
      <c r="F113" s="23"/>
      <c r="G113" s="23">
        <f>SUMIF(AG114:AG138,"&lt;&gt;NOR",G114:G138)</f>
        <v>0</v>
      </c>
      <c r="H113" s="23"/>
      <c r="I113" s="23">
        <f>SUM(I114:I138)</f>
        <v>0</v>
      </c>
      <c r="J113" s="23"/>
      <c r="K113" s="23">
        <f>SUM(K114:K138)</f>
        <v>0</v>
      </c>
      <c r="L113" s="23"/>
      <c r="M113" s="23">
        <f>SUM(M114:M138)</f>
        <v>0</v>
      </c>
      <c r="N113" s="23"/>
      <c r="O113" s="23">
        <f>SUM(O114:O138)</f>
        <v>0</v>
      </c>
      <c r="P113" s="23"/>
      <c r="Q113" s="23">
        <f>SUM(Q114:Q138)</f>
        <v>0</v>
      </c>
      <c r="R113" s="23"/>
      <c r="S113" s="23"/>
      <c r="T113" s="46"/>
      <c r="U113" s="47"/>
      <c r="V113" s="47">
        <f>SUM(V114:V138)</f>
        <v>0</v>
      </c>
      <c r="W113" s="47"/>
      <c r="X113" s="46"/>
      <c r="AG113" t="s">
        <v>325</v>
      </c>
    </row>
    <row r="114" spans="1:60" outlineLevel="1" x14ac:dyDescent="0.2">
      <c r="A114" s="60">
        <v>98</v>
      </c>
      <c r="B114" s="61" t="s">
        <v>3562</v>
      </c>
      <c r="C114" s="62" t="s">
        <v>3563</v>
      </c>
      <c r="D114" s="63" t="s">
        <v>640</v>
      </c>
      <c r="E114" s="64">
        <v>23</v>
      </c>
      <c r="F114" s="65"/>
      <c r="G114" s="66">
        <f t="shared" ref="G114:G138" si="49">ROUND(E114*F114,2)</f>
        <v>0</v>
      </c>
      <c r="H114" s="65"/>
      <c r="I114" s="66">
        <f t="shared" ref="I114:I138" si="50">ROUND(E114*H114,2)</f>
        <v>0</v>
      </c>
      <c r="J114" s="65"/>
      <c r="K114" s="66">
        <f t="shared" ref="K114:K138" si="51">ROUND(E114*J114,2)</f>
        <v>0</v>
      </c>
      <c r="L114" s="66">
        <v>21</v>
      </c>
      <c r="M114" s="66">
        <f t="shared" ref="M114:M138" si="52">G114*(1+L114/100)</f>
        <v>0</v>
      </c>
      <c r="N114" s="66">
        <v>0</v>
      </c>
      <c r="O114" s="66">
        <f t="shared" ref="O114:O138" si="53">ROUND(E114*N114,2)</f>
        <v>0</v>
      </c>
      <c r="P114" s="66">
        <v>0</v>
      </c>
      <c r="Q114" s="66">
        <f t="shared" ref="Q114:Q138" si="54">ROUND(E114*P114,2)</f>
        <v>0</v>
      </c>
      <c r="R114" s="66"/>
      <c r="S114" s="66" t="s">
        <v>587</v>
      </c>
      <c r="T114" s="70" t="s">
        <v>330</v>
      </c>
      <c r="U114" s="35">
        <v>0</v>
      </c>
      <c r="V114" s="35">
        <f t="shared" ref="V114:V138" si="55">ROUND(E114*U114,2)</f>
        <v>0</v>
      </c>
      <c r="W114" s="35"/>
      <c r="X114" s="79"/>
      <c r="Y114" s="52"/>
      <c r="Z114" s="52"/>
      <c r="AA114" s="52"/>
      <c r="AB114" s="52"/>
      <c r="AC114" s="52"/>
      <c r="AD114" s="52"/>
      <c r="AE114" s="52"/>
      <c r="AF114" s="52"/>
      <c r="AG114" s="52" t="s">
        <v>1697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60">
        <v>99</v>
      </c>
      <c r="B115" s="61" t="s">
        <v>3564</v>
      </c>
      <c r="C115" s="62" t="s">
        <v>3565</v>
      </c>
      <c r="D115" s="63" t="s">
        <v>640</v>
      </c>
      <c r="E115" s="64">
        <v>27</v>
      </c>
      <c r="F115" s="65"/>
      <c r="G115" s="66">
        <f t="shared" si="49"/>
        <v>0</v>
      </c>
      <c r="H115" s="65"/>
      <c r="I115" s="66">
        <f t="shared" si="50"/>
        <v>0</v>
      </c>
      <c r="J115" s="65"/>
      <c r="K115" s="66">
        <f t="shared" si="51"/>
        <v>0</v>
      </c>
      <c r="L115" s="66">
        <v>21</v>
      </c>
      <c r="M115" s="66">
        <f t="shared" si="52"/>
        <v>0</v>
      </c>
      <c r="N115" s="66">
        <v>0</v>
      </c>
      <c r="O115" s="66">
        <f t="shared" si="53"/>
        <v>0</v>
      </c>
      <c r="P115" s="66">
        <v>0</v>
      </c>
      <c r="Q115" s="66">
        <f t="shared" si="54"/>
        <v>0</v>
      </c>
      <c r="R115" s="66"/>
      <c r="S115" s="66" t="s">
        <v>587</v>
      </c>
      <c r="T115" s="70" t="s">
        <v>330</v>
      </c>
      <c r="U115" s="35">
        <v>0</v>
      </c>
      <c r="V115" s="35">
        <f t="shared" si="55"/>
        <v>0</v>
      </c>
      <c r="W115" s="35"/>
      <c r="X115" s="79"/>
      <c r="Y115" s="52"/>
      <c r="Z115" s="52"/>
      <c r="AA115" s="52"/>
      <c r="AB115" s="52"/>
      <c r="AC115" s="52"/>
      <c r="AD115" s="52"/>
      <c r="AE115" s="52"/>
      <c r="AF115" s="52"/>
      <c r="AG115" s="52" t="s">
        <v>1697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60">
        <v>100</v>
      </c>
      <c r="B116" s="61" t="s">
        <v>3566</v>
      </c>
      <c r="C116" s="62" t="s">
        <v>3567</v>
      </c>
      <c r="D116" s="63" t="s">
        <v>640</v>
      </c>
      <c r="E116" s="64">
        <v>8</v>
      </c>
      <c r="F116" s="65"/>
      <c r="G116" s="66">
        <f t="shared" si="49"/>
        <v>0</v>
      </c>
      <c r="H116" s="65"/>
      <c r="I116" s="66">
        <f t="shared" si="50"/>
        <v>0</v>
      </c>
      <c r="J116" s="65"/>
      <c r="K116" s="66">
        <f t="shared" si="51"/>
        <v>0</v>
      </c>
      <c r="L116" s="66">
        <v>21</v>
      </c>
      <c r="M116" s="66">
        <f t="shared" si="52"/>
        <v>0</v>
      </c>
      <c r="N116" s="66">
        <v>0</v>
      </c>
      <c r="O116" s="66">
        <f t="shared" si="53"/>
        <v>0</v>
      </c>
      <c r="P116" s="66">
        <v>0</v>
      </c>
      <c r="Q116" s="66">
        <f t="shared" si="54"/>
        <v>0</v>
      </c>
      <c r="R116" s="66"/>
      <c r="S116" s="66" t="s">
        <v>587</v>
      </c>
      <c r="T116" s="70" t="s">
        <v>330</v>
      </c>
      <c r="U116" s="35">
        <v>0</v>
      </c>
      <c r="V116" s="35">
        <f t="shared" si="55"/>
        <v>0</v>
      </c>
      <c r="W116" s="35"/>
      <c r="X116" s="79"/>
      <c r="Y116" s="52"/>
      <c r="Z116" s="52"/>
      <c r="AA116" s="52"/>
      <c r="AB116" s="52"/>
      <c r="AC116" s="52"/>
      <c r="AD116" s="52"/>
      <c r="AE116" s="52"/>
      <c r="AF116" s="52"/>
      <c r="AG116" s="52" t="s">
        <v>1697</v>
      </c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60">
        <v>101</v>
      </c>
      <c r="B117" s="61" t="s">
        <v>3568</v>
      </c>
      <c r="C117" s="62" t="s">
        <v>3569</v>
      </c>
      <c r="D117" s="63" t="s">
        <v>640</v>
      </c>
      <c r="E117" s="64">
        <v>4</v>
      </c>
      <c r="F117" s="65"/>
      <c r="G117" s="66">
        <f t="shared" si="49"/>
        <v>0</v>
      </c>
      <c r="H117" s="65"/>
      <c r="I117" s="66">
        <f t="shared" si="50"/>
        <v>0</v>
      </c>
      <c r="J117" s="65"/>
      <c r="K117" s="66">
        <f t="shared" si="51"/>
        <v>0</v>
      </c>
      <c r="L117" s="66">
        <v>21</v>
      </c>
      <c r="M117" s="66">
        <f t="shared" si="52"/>
        <v>0</v>
      </c>
      <c r="N117" s="66">
        <v>0</v>
      </c>
      <c r="O117" s="66">
        <f t="shared" si="53"/>
        <v>0</v>
      </c>
      <c r="P117" s="66">
        <v>0</v>
      </c>
      <c r="Q117" s="66">
        <f t="shared" si="54"/>
        <v>0</v>
      </c>
      <c r="R117" s="66"/>
      <c r="S117" s="66" t="s">
        <v>587</v>
      </c>
      <c r="T117" s="70" t="s">
        <v>330</v>
      </c>
      <c r="U117" s="35">
        <v>0</v>
      </c>
      <c r="V117" s="35">
        <f t="shared" si="55"/>
        <v>0</v>
      </c>
      <c r="W117" s="35"/>
      <c r="X117" s="79"/>
      <c r="Y117" s="52"/>
      <c r="Z117" s="52"/>
      <c r="AA117" s="52"/>
      <c r="AB117" s="52"/>
      <c r="AC117" s="52"/>
      <c r="AD117" s="52"/>
      <c r="AE117" s="52"/>
      <c r="AF117" s="52"/>
      <c r="AG117" s="52" t="s">
        <v>1697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60">
        <v>102</v>
      </c>
      <c r="B118" s="61" t="s">
        <v>3570</v>
      </c>
      <c r="C118" s="62" t="s">
        <v>3571</v>
      </c>
      <c r="D118" s="63" t="s">
        <v>640</v>
      </c>
      <c r="E118" s="64">
        <v>43</v>
      </c>
      <c r="F118" s="65"/>
      <c r="G118" s="66">
        <f t="shared" si="49"/>
        <v>0</v>
      </c>
      <c r="H118" s="65"/>
      <c r="I118" s="66">
        <f t="shared" si="50"/>
        <v>0</v>
      </c>
      <c r="J118" s="65"/>
      <c r="K118" s="66">
        <f t="shared" si="51"/>
        <v>0</v>
      </c>
      <c r="L118" s="66">
        <v>21</v>
      </c>
      <c r="M118" s="66">
        <f t="shared" si="52"/>
        <v>0</v>
      </c>
      <c r="N118" s="66">
        <v>0</v>
      </c>
      <c r="O118" s="66">
        <f t="shared" si="53"/>
        <v>0</v>
      </c>
      <c r="P118" s="66">
        <v>0</v>
      </c>
      <c r="Q118" s="66">
        <f t="shared" si="54"/>
        <v>0</v>
      </c>
      <c r="R118" s="66"/>
      <c r="S118" s="66" t="s">
        <v>587</v>
      </c>
      <c r="T118" s="70" t="s">
        <v>330</v>
      </c>
      <c r="U118" s="35">
        <v>0</v>
      </c>
      <c r="V118" s="35">
        <f t="shared" si="55"/>
        <v>0</v>
      </c>
      <c r="W118" s="35"/>
      <c r="X118" s="79"/>
      <c r="Y118" s="52"/>
      <c r="Z118" s="52"/>
      <c r="AA118" s="52"/>
      <c r="AB118" s="52"/>
      <c r="AC118" s="52"/>
      <c r="AD118" s="52"/>
      <c r="AE118" s="52"/>
      <c r="AF118" s="52"/>
      <c r="AG118" s="52" t="s">
        <v>1697</v>
      </c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60">
        <v>103</v>
      </c>
      <c r="B119" s="61" t="s">
        <v>3572</v>
      </c>
      <c r="C119" s="62" t="s">
        <v>3573</v>
      </c>
      <c r="D119" s="63" t="s">
        <v>640</v>
      </c>
      <c r="E119" s="64">
        <v>6</v>
      </c>
      <c r="F119" s="65"/>
      <c r="G119" s="66">
        <f t="shared" si="49"/>
        <v>0</v>
      </c>
      <c r="H119" s="65"/>
      <c r="I119" s="66">
        <f t="shared" si="50"/>
        <v>0</v>
      </c>
      <c r="J119" s="65"/>
      <c r="K119" s="66">
        <f t="shared" si="51"/>
        <v>0</v>
      </c>
      <c r="L119" s="66">
        <v>21</v>
      </c>
      <c r="M119" s="66">
        <f t="shared" si="52"/>
        <v>0</v>
      </c>
      <c r="N119" s="66">
        <v>0</v>
      </c>
      <c r="O119" s="66">
        <f t="shared" si="53"/>
        <v>0</v>
      </c>
      <c r="P119" s="66">
        <v>0</v>
      </c>
      <c r="Q119" s="66">
        <f t="shared" si="54"/>
        <v>0</v>
      </c>
      <c r="R119" s="66"/>
      <c r="S119" s="66" t="s">
        <v>587</v>
      </c>
      <c r="T119" s="70" t="s">
        <v>330</v>
      </c>
      <c r="U119" s="35">
        <v>0</v>
      </c>
      <c r="V119" s="35">
        <f t="shared" si="55"/>
        <v>0</v>
      </c>
      <c r="W119" s="35"/>
      <c r="X119" s="79"/>
      <c r="Y119" s="52"/>
      <c r="Z119" s="52"/>
      <c r="AA119" s="52"/>
      <c r="AB119" s="52"/>
      <c r="AC119" s="52"/>
      <c r="AD119" s="52"/>
      <c r="AE119" s="52"/>
      <c r="AF119" s="52"/>
      <c r="AG119" s="52" t="s">
        <v>1697</v>
      </c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60">
        <v>104</v>
      </c>
      <c r="B120" s="61" t="s">
        <v>3574</v>
      </c>
      <c r="C120" s="62" t="s">
        <v>3575</v>
      </c>
      <c r="D120" s="63" t="s">
        <v>640</v>
      </c>
      <c r="E120" s="64">
        <v>2</v>
      </c>
      <c r="F120" s="65"/>
      <c r="G120" s="66">
        <f t="shared" si="49"/>
        <v>0</v>
      </c>
      <c r="H120" s="65"/>
      <c r="I120" s="66">
        <f t="shared" si="50"/>
        <v>0</v>
      </c>
      <c r="J120" s="65"/>
      <c r="K120" s="66">
        <f t="shared" si="51"/>
        <v>0</v>
      </c>
      <c r="L120" s="66">
        <v>21</v>
      </c>
      <c r="M120" s="66">
        <f t="shared" si="52"/>
        <v>0</v>
      </c>
      <c r="N120" s="66">
        <v>0</v>
      </c>
      <c r="O120" s="66">
        <f t="shared" si="53"/>
        <v>0</v>
      </c>
      <c r="P120" s="66">
        <v>0</v>
      </c>
      <c r="Q120" s="66">
        <f t="shared" si="54"/>
        <v>0</v>
      </c>
      <c r="R120" s="66"/>
      <c r="S120" s="66" t="s">
        <v>587</v>
      </c>
      <c r="T120" s="70" t="s">
        <v>330</v>
      </c>
      <c r="U120" s="35">
        <v>0</v>
      </c>
      <c r="V120" s="35">
        <f t="shared" si="55"/>
        <v>0</v>
      </c>
      <c r="W120" s="35"/>
      <c r="X120" s="79"/>
      <c r="Y120" s="52"/>
      <c r="Z120" s="52"/>
      <c r="AA120" s="52"/>
      <c r="AB120" s="52"/>
      <c r="AC120" s="52"/>
      <c r="AD120" s="52"/>
      <c r="AE120" s="52"/>
      <c r="AF120" s="52"/>
      <c r="AG120" s="52" t="s">
        <v>1697</v>
      </c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60">
        <v>105</v>
      </c>
      <c r="B121" s="61" t="s">
        <v>3576</v>
      </c>
      <c r="C121" s="62" t="s">
        <v>3577</v>
      </c>
      <c r="D121" s="63" t="s">
        <v>640</v>
      </c>
      <c r="E121" s="64">
        <v>5</v>
      </c>
      <c r="F121" s="65"/>
      <c r="G121" s="66">
        <f t="shared" si="49"/>
        <v>0</v>
      </c>
      <c r="H121" s="65"/>
      <c r="I121" s="66">
        <f t="shared" si="50"/>
        <v>0</v>
      </c>
      <c r="J121" s="65"/>
      <c r="K121" s="66">
        <f t="shared" si="51"/>
        <v>0</v>
      </c>
      <c r="L121" s="66">
        <v>21</v>
      </c>
      <c r="M121" s="66">
        <f t="shared" si="52"/>
        <v>0</v>
      </c>
      <c r="N121" s="66">
        <v>0</v>
      </c>
      <c r="O121" s="66">
        <f t="shared" si="53"/>
        <v>0</v>
      </c>
      <c r="P121" s="66">
        <v>0</v>
      </c>
      <c r="Q121" s="66">
        <f t="shared" si="54"/>
        <v>0</v>
      </c>
      <c r="R121" s="66"/>
      <c r="S121" s="66" t="s">
        <v>587</v>
      </c>
      <c r="T121" s="70" t="s">
        <v>330</v>
      </c>
      <c r="U121" s="35">
        <v>0</v>
      </c>
      <c r="V121" s="35">
        <f t="shared" si="55"/>
        <v>0</v>
      </c>
      <c r="W121" s="35"/>
      <c r="X121" s="79"/>
      <c r="Y121" s="52"/>
      <c r="Z121" s="52"/>
      <c r="AA121" s="52"/>
      <c r="AB121" s="52"/>
      <c r="AC121" s="52"/>
      <c r="AD121" s="52"/>
      <c r="AE121" s="52"/>
      <c r="AF121" s="52"/>
      <c r="AG121" s="52" t="s">
        <v>1697</v>
      </c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60">
        <v>106</v>
      </c>
      <c r="B122" s="61" t="s">
        <v>3578</v>
      </c>
      <c r="C122" s="62" t="s">
        <v>3579</v>
      </c>
      <c r="D122" s="63" t="s">
        <v>640</v>
      </c>
      <c r="E122" s="64">
        <v>4</v>
      </c>
      <c r="F122" s="65"/>
      <c r="G122" s="66">
        <f t="shared" si="49"/>
        <v>0</v>
      </c>
      <c r="H122" s="65"/>
      <c r="I122" s="66">
        <f t="shared" si="50"/>
        <v>0</v>
      </c>
      <c r="J122" s="65"/>
      <c r="K122" s="66">
        <f t="shared" si="51"/>
        <v>0</v>
      </c>
      <c r="L122" s="66">
        <v>21</v>
      </c>
      <c r="M122" s="66">
        <f t="shared" si="52"/>
        <v>0</v>
      </c>
      <c r="N122" s="66">
        <v>0</v>
      </c>
      <c r="O122" s="66">
        <f t="shared" si="53"/>
        <v>0</v>
      </c>
      <c r="P122" s="66">
        <v>0</v>
      </c>
      <c r="Q122" s="66">
        <f t="shared" si="54"/>
        <v>0</v>
      </c>
      <c r="R122" s="66"/>
      <c r="S122" s="66" t="s">
        <v>587</v>
      </c>
      <c r="T122" s="70" t="s">
        <v>330</v>
      </c>
      <c r="U122" s="35">
        <v>0</v>
      </c>
      <c r="V122" s="35">
        <f t="shared" si="55"/>
        <v>0</v>
      </c>
      <c r="W122" s="35"/>
      <c r="X122" s="79"/>
      <c r="Y122" s="52"/>
      <c r="Z122" s="52"/>
      <c r="AA122" s="52"/>
      <c r="AB122" s="52"/>
      <c r="AC122" s="52"/>
      <c r="AD122" s="52"/>
      <c r="AE122" s="52"/>
      <c r="AF122" s="52"/>
      <c r="AG122" s="52" t="s">
        <v>1697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outlineLevel="1" x14ac:dyDescent="0.2">
      <c r="A123" s="60">
        <v>107</v>
      </c>
      <c r="B123" s="61" t="s">
        <v>3580</v>
      </c>
      <c r="C123" s="62" t="s">
        <v>3581</v>
      </c>
      <c r="D123" s="63" t="s">
        <v>640</v>
      </c>
      <c r="E123" s="64">
        <v>6</v>
      </c>
      <c r="F123" s="65"/>
      <c r="G123" s="66">
        <f t="shared" si="49"/>
        <v>0</v>
      </c>
      <c r="H123" s="65"/>
      <c r="I123" s="66">
        <f t="shared" si="50"/>
        <v>0</v>
      </c>
      <c r="J123" s="65"/>
      <c r="K123" s="66">
        <f t="shared" si="51"/>
        <v>0</v>
      </c>
      <c r="L123" s="66">
        <v>21</v>
      </c>
      <c r="M123" s="66">
        <f t="shared" si="52"/>
        <v>0</v>
      </c>
      <c r="N123" s="66">
        <v>0</v>
      </c>
      <c r="O123" s="66">
        <f t="shared" si="53"/>
        <v>0</v>
      </c>
      <c r="P123" s="66">
        <v>0</v>
      </c>
      <c r="Q123" s="66">
        <f t="shared" si="54"/>
        <v>0</v>
      </c>
      <c r="R123" s="66"/>
      <c r="S123" s="66" t="s">
        <v>587</v>
      </c>
      <c r="T123" s="70" t="s">
        <v>330</v>
      </c>
      <c r="U123" s="35">
        <v>0</v>
      </c>
      <c r="V123" s="35">
        <f t="shared" si="55"/>
        <v>0</v>
      </c>
      <c r="W123" s="35"/>
      <c r="X123" s="79"/>
      <c r="Y123" s="52"/>
      <c r="Z123" s="52"/>
      <c r="AA123" s="52"/>
      <c r="AB123" s="52"/>
      <c r="AC123" s="52"/>
      <c r="AD123" s="52"/>
      <c r="AE123" s="52"/>
      <c r="AF123" s="52"/>
      <c r="AG123" s="52" t="s">
        <v>2953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60">
        <v>108</v>
      </c>
      <c r="B124" s="61" t="s">
        <v>3582</v>
      </c>
      <c r="C124" s="62" t="s">
        <v>3583</v>
      </c>
      <c r="D124" s="63" t="s">
        <v>640</v>
      </c>
      <c r="E124" s="64">
        <v>3</v>
      </c>
      <c r="F124" s="65"/>
      <c r="G124" s="66">
        <f t="shared" si="49"/>
        <v>0</v>
      </c>
      <c r="H124" s="65"/>
      <c r="I124" s="66">
        <f t="shared" si="50"/>
        <v>0</v>
      </c>
      <c r="J124" s="65"/>
      <c r="K124" s="66">
        <f t="shared" si="51"/>
        <v>0</v>
      </c>
      <c r="L124" s="66">
        <v>21</v>
      </c>
      <c r="M124" s="66">
        <f t="shared" si="52"/>
        <v>0</v>
      </c>
      <c r="N124" s="66">
        <v>0</v>
      </c>
      <c r="O124" s="66">
        <f t="shared" si="53"/>
        <v>0</v>
      </c>
      <c r="P124" s="66">
        <v>0</v>
      </c>
      <c r="Q124" s="66">
        <f t="shared" si="54"/>
        <v>0</v>
      </c>
      <c r="R124" s="66"/>
      <c r="S124" s="66" t="s">
        <v>587</v>
      </c>
      <c r="T124" s="70" t="s">
        <v>330</v>
      </c>
      <c r="U124" s="35">
        <v>0</v>
      </c>
      <c r="V124" s="35">
        <f t="shared" si="55"/>
        <v>0</v>
      </c>
      <c r="W124" s="35"/>
      <c r="X124" s="79"/>
      <c r="Y124" s="52"/>
      <c r="Z124" s="52"/>
      <c r="AA124" s="52"/>
      <c r="AB124" s="52"/>
      <c r="AC124" s="52"/>
      <c r="AD124" s="52"/>
      <c r="AE124" s="52"/>
      <c r="AF124" s="52"/>
      <c r="AG124" s="52" t="s">
        <v>2953</v>
      </c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60">
        <v>109</v>
      </c>
      <c r="B125" s="61" t="s">
        <v>3584</v>
      </c>
      <c r="C125" s="62" t="s">
        <v>3585</v>
      </c>
      <c r="D125" s="63" t="s">
        <v>640</v>
      </c>
      <c r="E125" s="64">
        <v>12</v>
      </c>
      <c r="F125" s="65"/>
      <c r="G125" s="66">
        <f t="shared" si="49"/>
        <v>0</v>
      </c>
      <c r="H125" s="65"/>
      <c r="I125" s="66">
        <f t="shared" si="50"/>
        <v>0</v>
      </c>
      <c r="J125" s="65"/>
      <c r="K125" s="66">
        <f t="shared" si="51"/>
        <v>0</v>
      </c>
      <c r="L125" s="66">
        <v>21</v>
      </c>
      <c r="M125" s="66">
        <f t="shared" si="52"/>
        <v>0</v>
      </c>
      <c r="N125" s="66">
        <v>0</v>
      </c>
      <c r="O125" s="66">
        <f t="shared" si="53"/>
        <v>0</v>
      </c>
      <c r="P125" s="66">
        <v>0</v>
      </c>
      <c r="Q125" s="66">
        <f t="shared" si="54"/>
        <v>0</v>
      </c>
      <c r="R125" s="66"/>
      <c r="S125" s="66" t="s">
        <v>587</v>
      </c>
      <c r="T125" s="70" t="s">
        <v>330</v>
      </c>
      <c r="U125" s="35">
        <v>0</v>
      </c>
      <c r="V125" s="35">
        <f t="shared" si="55"/>
        <v>0</v>
      </c>
      <c r="W125" s="35"/>
      <c r="X125" s="79"/>
      <c r="Y125" s="52"/>
      <c r="Z125" s="52"/>
      <c r="AA125" s="52"/>
      <c r="AB125" s="52"/>
      <c r="AC125" s="52"/>
      <c r="AD125" s="52"/>
      <c r="AE125" s="52"/>
      <c r="AF125" s="52"/>
      <c r="AG125" s="52" t="s">
        <v>1697</v>
      </c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60">
        <v>110</v>
      </c>
      <c r="B126" s="61" t="s">
        <v>3586</v>
      </c>
      <c r="C126" s="62" t="s">
        <v>3587</v>
      </c>
      <c r="D126" s="63" t="s">
        <v>640</v>
      </c>
      <c r="E126" s="64">
        <v>1</v>
      </c>
      <c r="F126" s="65"/>
      <c r="G126" s="66">
        <f t="shared" si="49"/>
        <v>0</v>
      </c>
      <c r="H126" s="65"/>
      <c r="I126" s="66">
        <f t="shared" si="50"/>
        <v>0</v>
      </c>
      <c r="J126" s="65"/>
      <c r="K126" s="66">
        <f t="shared" si="51"/>
        <v>0</v>
      </c>
      <c r="L126" s="66">
        <v>21</v>
      </c>
      <c r="M126" s="66">
        <f t="shared" si="52"/>
        <v>0</v>
      </c>
      <c r="N126" s="66">
        <v>0</v>
      </c>
      <c r="O126" s="66">
        <f t="shared" si="53"/>
        <v>0</v>
      </c>
      <c r="P126" s="66">
        <v>0</v>
      </c>
      <c r="Q126" s="66">
        <f t="shared" si="54"/>
        <v>0</v>
      </c>
      <c r="R126" s="66"/>
      <c r="S126" s="66" t="s">
        <v>587</v>
      </c>
      <c r="T126" s="70" t="s">
        <v>330</v>
      </c>
      <c r="U126" s="35">
        <v>0</v>
      </c>
      <c r="V126" s="35">
        <f t="shared" si="55"/>
        <v>0</v>
      </c>
      <c r="W126" s="35"/>
      <c r="X126" s="79"/>
      <c r="Y126" s="52"/>
      <c r="Z126" s="52"/>
      <c r="AA126" s="52"/>
      <c r="AB126" s="52"/>
      <c r="AC126" s="52"/>
      <c r="AD126" s="52"/>
      <c r="AE126" s="52"/>
      <c r="AF126" s="52"/>
      <c r="AG126" s="52" t="s">
        <v>1697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60">
        <v>111</v>
      </c>
      <c r="B127" s="61" t="s">
        <v>3588</v>
      </c>
      <c r="C127" s="62" t="s">
        <v>3589</v>
      </c>
      <c r="D127" s="63" t="s">
        <v>640</v>
      </c>
      <c r="E127" s="64">
        <v>10</v>
      </c>
      <c r="F127" s="65"/>
      <c r="G127" s="66">
        <f t="shared" si="49"/>
        <v>0</v>
      </c>
      <c r="H127" s="65"/>
      <c r="I127" s="66">
        <f t="shared" si="50"/>
        <v>0</v>
      </c>
      <c r="J127" s="65"/>
      <c r="K127" s="66">
        <f t="shared" si="51"/>
        <v>0</v>
      </c>
      <c r="L127" s="66">
        <v>21</v>
      </c>
      <c r="M127" s="66">
        <f t="shared" si="52"/>
        <v>0</v>
      </c>
      <c r="N127" s="66">
        <v>0</v>
      </c>
      <c r="O127" s="66">
        <f t="shared" si="53"/>
        <v>0</v>
      </c>
      <c r="P127" s="66">
        <v>0</v>
      </c>
      <c r="Q127" s="66">
        <f t="shared" si="54"/>
        <v>0</v>
      </c>
      <c r="R127" s="66"/>
      <c r="S127" s="66" t="s">
        <v>587</v>
      </c>
      <c r="T127" s="70" t="s">
        <v>330</v>
      </c>
      <c r="U127" s="35">
        <v>0</v>
      </c>
      <c r="V127" s="35">
        <f t="shared" si="55"/>
        <v>0</v>
      </c>
      <c r="W127" s="35"/>
      <c r="X127" s="79"/>
      <c r="Y127" s="52"/>
      <c r="Z127" s="52"/>
      <c r="AA127" s="52"/>
      <c r="AB127" s="52"/>
      <c r="AC127" s="52"/>
      <c r="AD127" s="52"/>
      <c r="AE127" s="52"/>
      <c r="AF127" s="52"/>
      <c r="AG127" s="52" t="s">
        <v>1697</v>
      </c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60">
        <v>112</v>
      </c>
      <c r="B128" s="61" t="s">
        <v>3590</v>
      </c>
      <c r="C128" s="62" t="s">
        <v>3591</v>
      </c>
      <c r="D128" s="63" t="s">
        <v>640</v>
      </c>
      <c r="E128" s="64">
        <v>122</v>
      </c>
      <c r="F128" s="65"/>
      <c r="G128" s="66">
        <f t="shared" si="49"/>
        <v>0</v>
      </c>
      <c r="H128" s="65"/>
      <c r="I128" s="66">
        <f t="shared" si="50"/>
        <v>0</v>
      </c>
      <c r="J128" s="65"/>
      <c r="K128" s="66">
        <f t="shared" si="51"/>
        <v>0</v>
      </c>
      <c r="L128" s="66">
        <v>21</v>
      </c>
      <c r="M128" s="66">
        <f t="shared" si="52"/>
        <v>0</v>
      </c>
      <c r="N128" s="66">
        <v>0</v>
      </c>
      <c r="O128" s="66">
        <f t="shared" si="53"/>
        <v>0</v>
      </c>
      <c r="P128" s="66">
        <v>0</v>
      </c>
      <c r="Q128" s="66">
        <f t="shared" si="54"/>
        <v>0</v>
      </c>
      <c r="R128" s="66"/>
      <c r="S128" s="66" t="s">
        <v>587</v>
      </c>
      <c r="T128" s="70" t="s">
        <v>330</v>
      </c>
      <c r="U128" s="35">
        <v>0</v>
      </c>
      <c r="V128" s="35">
        <f t="shared" si="55"/>
        <v>0</v>
      </c>
      <c r="W128" s="35"/>
      <c r="X128" s="79"/>
      <c r="Y128" s="52"/>
      <c r="Z128" s="52"/>
      <c r="AA128" s="52"/>
      <c r="AB128" s="52"/>
      <c r="AC128" s="52"/>
      <c r="AD128" s="52"/>
      <c r="AE128" s="52"/>
      <c r="AF128" s="52"/>
      <c r="AG128" s="52" t="s">
        <v>1697</v>
      </c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60">
        <v>113</v>
      </c>
      <c r="B129" s="61" t="s">
        <v>3592</v>
      </c>
      <c r="C129" s="62" t="s">
        <v>3593</v>
      </c>
      <c r="D129" s="63" t="s">
        <v>640</v>
      </c>
      <c r="E129" s="64">
        <v>200</v>
      </c>
      <c r="F129" s="65"/>
      <c r="G129" s="66">
        <f t="shared" si="49"/>
        <v>0</v>
      </c>
      <c r="H129" s="65"/>
      <c r="I129" s="66">
        <f t="shared" si="50"/>
        <v>0</v>
      </c>
      <c r="J129" s="65"/>
      <c r="K129" s="66">
        <f t="shared" si="51"/>
        <v>0</v>
      </c>
      <c r="L129" s="66">
        <v>21</v>
      </c>
      <c r="M129" s="66">
        <f t="shared" si="52"/>
        <v>0</v>
      </c>
      <c r="N129" s="66">
        <v>0</v>
      </c>
      <c r="O129" s="66">
        <f t="shared" si="53"/>
        <v>0</v>
      </c>
      <c r="P129" s="66">
        <v>0</v>
      </c>
      <c r="Q129" s="66">
        <f t="shared" si="54"/>
        <v>0</v>
      </c>
      <c r="R129" s="66"/>
      <c r="S129" s="66" t="s">
        <v>587</v>
      </c>
      <c r="T129" s="70" t="s">
        <v>330</v>
      </c>
      <c r="U129" s="35">
        <v>0</v>
      </c>
      <c r="V129" s="35">
        <f t="shared" si="55"/>
        <v>0</v>
      </c>
      <c r="W129" s="35"/>
      <c r="X129" s="79"/>
      <c r="Y129" s="52"/>
      <c r="Z129" s="52"/>
      <c r="AA129" s="52"/>
      <c r="AB129" s="52"/>
      <c r="AC129" s="52"/>
      <c r="AD129" s="52"/>
      <c r="AE129" s="52"/>
      <c r="AF129" s="52"/>
      <c r="AG129" s="52" t="s">
        <v>1697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60">
        <v>114</v>
      </c>
      <c r="B130" s="61" t="s">
        <v>3594</v>
      </c>
      <c r="C130" s="62" t="s">
        <v>3595</v>
      </c>
      <c r="D130" s="63" t="s">
        <v>640</v>
      </c>
      <c r="E130" s="64">
        <v>21</v>
      </c>
      <c r="F130" s="65"/>
      <c r="G130" s="66">
        <f t="shared" si="49"/>
        <v>0</v>
      </c>
      <c r="H130" s="65"/>
      <c r="I130" s="66">
        <f t="shared" si="50"/>
        <v>0</v>
      </c>
      <c r="J130" s="65"/>
      <c r="K130" s="66">
        <f t="shared" si="51"/>
        <v>0</v>
      </c>
      <c r="L130" s="66">
        <v>21</v>
      </c>
      <c r="M130" s="66">
        <f t="shared" si="52"/>
        <v>0</v>
      </c>
      <c r="N130" s="66">
        <v>0</v>
      </c>
      <c r="O130" s="66">
        <f t="shared" si="53"/>
        <v>0</v>
      </c>
      <c r="P130" s="66">
        <v>0</v>
      </c>
      <c r="Q130" s="66">
        <f t="shared" si="54"/>
        <v>0</v>
      </c>
      <c r="R130" s="66"/>
      <c r="S130" s="66" t="s">
        <v>587</v>
      </c>
      <c r="T130" s="70" t="s">
        <v>330</v>
      </c>
      <c r="U130" s="35">
        <v>0</v>
      </c>
      <c r="V130" s="35">
        <f t="shared" si="55"/>
        <v>0</v>
      </c>
      <c r="W130" s="35"/>
      <c r="X130" s="79"/>
      <c r="Y130" s="52"/>
      <c r="Z130" s="52"/>
      <c r="AA130" s="52"/>
      <c r="AB130" s="52"/>
      <c r="AC130" s="52"/>
      <c r="AD130" s="52"/>
      <c r="AE130" s="52"/>
      <c r="AF130" s="52"/>
      <c r="AG130" s="52" t="s">
        <v>2953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60">
        <v>115</v>
      </c>
      <c r="B131" s="61" t="s">
        <v>3596</v>
      </c>
      <c r="C131" s="62" t="s">
        <v>3597</v>
      </c>
      <c r="D131" s="63" t="s">
        <v>640</v>
      </c>
      <c r="E131" s="64">
        <v>100</v>
      </c>
      <c r="F131" s="65"/>
      <c r="G131" s="66">
        <f t="shared" si="49"/>
        <v>0</v>
      </c>
      <c r="H131" s="65"/>
      <c r="I131" s="66">
        <f t="shared" si="50"/>
        <v>0</v>
      </c>
      <c r="J131" s="65"/>
      <c r="K131" s="66">
        <f t="shared" si="51"/>
        <v>0</v>
      </c>
      <c r="L131" s="66">
        <v>21</v>
      </c>
      <c r="M131" s="66">
        <f t="shared" si="52"/>
        <v>0</v>
      </c>
      <c r="N131" s="66">
        <v>0</v>
      </c>
      <c r="O131" s="66">
        <f t="shared" si="53"/>
        <v>0</v>
      </c>
      <c r="P131" s="66">
        <v>0</v>
      </c>
      <c r="Q131" s="66">
        <f t="shared" si="54"/>
        <v>0</v>
      </c>
      <c r="R131" s="66"/>
      <c r="S131" s="66" t="s">
        <v>587</v>
      </c>
      <c r="T131" s="70" t="s">
        <v>330</v>
      </c>
      <c r="U131" s="35">
        <v>0</v>
      </c>
      <c r="V131" s="35">
        <f t="shared" si="55"/>
        <v>0</v>
      </c>
      <c r="W131" s="35"/>
      <c r="X131" s="79"/>
      <c r="Y131" s="52"/>
      <c r="Z131" s="52"/>
      <c r="AA131" s="52"/>
      <c r="AB131" s="52"/>
      <c r="AC131" s="52"/>
      <c r="AD131" s="52"/>
      <c r="AE131" s="52"/>
      <c r="AF131" s="52"/>
      <c r="AG131" s="52" t="s">
        <v>2953</v>
      </c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60">
        <v>116</v>
      </c>
      <c r="B132" s="61" t="s">
        <v>3598</v>
      </c>
      <c r="C132" s="62" t="s">
        <v>3599</v>
      </c>
      <c r="D132" s="63" t="s">
        <v>640</v>
      </c>
      <c r="E132" s="64">
        <v>78</v>
      </c>
      <c r="F132" s="65"/>
      <c r="G132" s="66">
        <f t="shared" si="49"/>
        <v>0</v>
      </c>
      <c r="H132" s="65"/>
      <c r="I132" s="66">
        <f t="shared" si="50"/>
        <v>0</v>
      </c>
      <c r="J132" s="65"/>
      <c r="K132" s="66">
        <f t="shared" si="51"/>
        <v>0</v>
      </c>
      <c r="L132" s="66">
        <v>21</v>
      </c>
      <c r="M132" s="66">
        <f t="shared" si="52"/>
        <v>0</v>
      </c>
      <c r="N132" s="66">
        <v>0</v>
      </c>
      <c r="O132" s="66">
        <f t="shared" si="53"/>
        <v>0</v>
      </c>
      <c r="P132" s="66">
        <v>0</v>
      </c>
      <c r="Q132" s="66">
        <f t="shared" si="54"/>
        <v>0</v>
      </c>
      <c r="R132" s="66"/>
      <c r="S132" s="66" t="s">
        <v>587</v>
      </c>
      <c r="T132" s="70" t="s">
        <v>330</v>
      </c>
      <c r="U132" s="35">
        <v>0</v>
      </c>
      <c r="V132" s="35">
        <f t="shared" si="55"/>
        <v>0</v>
      </c>
      <c r="W132" s="35"/>
      <c r="X132" s="79"/>
      <c r="Y132" s="52"/>
      <c r="Z132" s="52"/>
      <c r="AA132" s="52"/>
      <c r="AB132" s="52"/>
      <c r="AC132" s="52"/>
      <c r="AD132" s="52"/>
      <c r="AE132" s="52"/>
      <c r="AF132" s="52"/>
      <c r="AG132" s="52" t="s">
        <v>1697</v>
      </c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60">
        <v>117</v>
      </c>
      <c r="B133" s="61" t="s">
        <v>3600</v>
      </c>
      <c r="C133" s="62" t="s">
        <v>3601</v>
      </c>
      <c r="D133" s="63" t="s">
        <v>640</v>
      </c>
      <c r="E133" s="64">
        <v>1</v>
      </c>
      <c r="F133" s="65"/>
      <c r="G133" s="66">
        <f t="shared" si="49"/>
        <v>0</v>
      </c>
      <c r="H133" s="65"/>
      <c r="I133" s="66">
        <f t="shared" si="50"/>
        <v>0</v>
      </c>
      <c r="J133" s="65"/>
      <c r="K133" s="66">
        <f t="shared" si="51"/>
        <v>0</v>
      </c>
      <c r="L133" s="66">
        <v>21</v>
      </c>
      <c r="M133" s="66">
        <f t="shared" si="52"/>
        <v>0</v>
      </c>
      <c r="N133" s="66">
        <v>0</v>
      </c>
      <c r="O133" s="66">
        <f t="shared" si="53"/>
        <v>0</v>
      </c>
      <c r="P133" s="66">
        <v>0</v>
      </c>
      <c r="Q133" s="66">
        <f t="shared" si="54"/>
        <v>0</v>
      </c>
      <c r="R133" s="66"/>
      <c r="S133" s="66" t="s">
        <v>587</v>
      </c>
      <c r="T133" s="70" t="s">
        <v>330</v>
      </c>
      <c r="U133" s="35">
        <v>0</v>
      </c>
      <c r="V133" s="35">
        <f t="shared" si="55"/>
        <v>0</v>
      </c>
      <c r="W133" s="35"/>
      <c r="X133" s="79"/>
      <c r="Y133" s="52"/>
      <c r="Z133" s="52"/>
      <c r="AA133" s="52"/>
      <c r="AB133" s="52"/>
      <c r="AC133" s="52"/>
      <c r="AD133" s="52"/>
      <c r="AE133" s="52"/>
      <c r="AF133" s="52"/>
      <c r="AG133" s="52" t="s">
        <v>1697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60">
        <v>118</v>
      </c>
      <c r="B134" s="61" t="s">
        <v>3602</v>
      </c>
      <c r="C134" s="62" t="s">
        <v>3603</v>
      </c>
      <c r="D134" s="63" t="s">
        <v>640</v>
      </c>
      <c r="E134" s="64">
        <v>1</v>
      </c>
      <c r="F134" s="65"/>
      <c r="G134" s="66">
        <f t="shared" si="49"/>
        <v>0</v>
      </c>
      <c r="H134" s="65"/>
      <c r="I134" s="66">
        <f t="shared" si="50"/>
        <v>0</v>
      </c>
      <c r="J134" s="65"/>
      <c r="K134" s="66">
        <f t="shared" si="51"/>
        <v>0</v>
      </c>
      <c r="L134" s="66">
        <v>21</v>
      </c>
      <c r="M134" s="66">
        <f t="shared" si="52"/>
        <v>0</v>
      </c>
      <c r="N134" s="66">
        <v>0</v>
      </c>
      <c r="O134" s="66">
        <f t="shared" si="53"/>
        <v>0</v>
      </c>
      <c r="P134" s="66">
        <v>0</v>
      </c>
      <c r="Q134" s="66">
        <f t="shared" si="54"/>
        <v>0</v>
      </c>
      <c r="R134" s="66"/>
      <c r="S134" s="66" t="s">
        <v>587</v>
      </c>
      <c r="T134" s="70" t="s">
        <v>330</v>
      </c>
      <c r="U134" s="35">
        <v>0</v>
      </c>
      <c r="V134" s="35">
        <f t="shared" si="55"/>
        <v>0</v>
      </c>
      <c r="W134" s="35"/>
      <c r="X134" s="79"/>
      <c r="Y134" s="52"/>
      <c r="Z134" s="52"/>
      <c r="AA134" s="52"/>
      <c r="AB134" s="52"/>
      <c r="AC134" s="52"/>
      <c r="AD134" s="52"/>
      <c r="AE134" s="52"/>
      <c r="AF134" s="52"/>
      <c r="AG134" s="52" t="s">
        <v>1697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60">
        <v>119</v>
      </c>
      <c r="B135" s="61" t="s">
        <v>3604</v>
      </c>
      <c r="C135" s="62" t="s">
        <v>3605</v>
      </c>
      <c r="D135" s="63" t="s">
        <v>640</v>
      </c>
      <c r="E135" s="64">
        <v>3</v>
      </c>
      <c r="F135" s="65"/>
      <c r="G135" s="66">
        <f t="shared" si="49"/>
        <v>0</v>
      </c>
      <c r="H135" s="65"/>
      <c r="I135" s="66">
        <f t="shared" si="50"/>
        <v>0</v>
      </c>
      <c r="J135" s="65"/>
      <c r="K135" s="66">
        <f t="shared" si="51"/>
        <v>0</v>
      </c>
      <c r="L135" s="66">
        <v>21</v>
      </c>
      <c r="M135" s="66">
        <f t="shared" si="52"/>
        <v>0</v>
      </c>
      <c r="N135" s="66">
        <v>0</v>
      </c>
      <c r="O135" s="66">
        <f t="shared" si="53"/>
        <v>0</v>
      </c>
      <c r="P135" s="66">
        <v>0</v>
      </c>
      <c r="Q135" s="66">
        <f t="shared" si="54"/>
        <v>0</v>
      </c>
      <c r="R135" s="66"/>
      <c r="S135" s="66" t="s">
        <v>587</v>
      </c>
      <c r="T135" s="70" t="s">
        <v>330</v>
      </c>
      <c r="U135" s="35">
        <v>0</v>
      </c>
      <c r="V135" s="35">
        <f t="shared" si="55"/>
        <v>0</v>
      </c>
      <c r="W135" s="35"/>
      <c r="X135" s="79"/>
      <c r="Y135" s="52"/>
      <c r="Z135" s="52"/>
      <c r="AA135" s="52"/>
      <c r="AB135" s="52"/>
      <c r="AC135" s="52"/>
      <c r="AD135" s="52"/>
      <c r="AE135" s="52"/>
      <c r="AF135" s="52"/>
      <c r="AG135" s="52" t="s">
        <v>1697</v>
      </c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60">
        <v>120</v>
      </c>
      <c r="B136" s="61" t="s">
        <v>3606</v>
      </c>
      <c r="C136" s="62" t="s">
        <v>3607</v>
      </c>
      <c r="D136" s="63" t="s">
        <v>640</v>
      </c>
      <c r="E136" s="64">
        <v>3</v>
      </c>
      <c r="F136" s="65"/>
      <c r="G136" s="66">
        <f t="shared" si="49"/>
        <v>0</v>
      </c>
      <c r="H136" s="65"/>
      <c r="I136" s="66">
        <f t="shared" si="50"/>
        <v>0</v>
      </c>
      <c r="J136" s="65"/>
      <c r="K136" s="66">
        <f t="shared" si="51"/>
        <v>0</v>
      </c>
      <c r="L136" s="66">
        <v>21</v>
      </c>
      <c r="M136" s="66">
        <f t="shared" si="52"/>
        <v>0</v>
      </c>
      <c r="N136" s="66">
        <v>0</v>
      </c>
      <c r="O136" s="66">
        <f t="shared" si="53"/>
        <v>0</v>
      </c>
      <c r="P136" s="66">
        <v>0</v>
      </c>
      <c r="Q136" s="66">
        <f t="shared" si="54"/>
        <v>0</v>
      </c>
      <c r="R136" s="66"/>
      <c r="S136" s="66" t="s">
        <v>587</v>
      </c>
      <c r="T136" s="70" t="s">
        <v>330</v>
      </c>
      <c r="U136" s="35">
        <v>0</v>
      </c>
      <c r="V136" s="35">
        <f t="shared" si="55"/>
        <v>0</v>
      </c>
      <c r="W136" s="35"/>
      <c r="X136" s="79"/>
      <c r="Y136" s="52"/>
      <c r="Z136" s="52"/>
      <c r="AA136" s="52"/>
      <c r="AB136" s="52"/>
      <c r="AC136" s="52"/>
      <c r="AD136" s="52"/>
      <c r="AE136" s="52"/>
      <c r="AF136" s="52"/>
      <c r="AG136" s="52" t="s">
        <v>1697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60">
        <v>121</v>
      </c>
      <c r="B137" s="61" t="s">
        <v>3608</v>
      </c>
      <c r="C137" s="62" t="s">
        <v>3609</v>
      </c>
      <c r="D137" s="63" t="s">
        <v>640</v>
      </c>
      <c r="E137" s="64">
        <v>2</v>
      </c>
      <c r="F137" s="65"/>
      <c r="G137" s="66">
        <f t="shared" si="49"/>
        <v>0</v>
      </c>
      <c r="H137" s="65"/>
      <c r="I137" s="66">
        <f t="shared" si="50"/>
        <v>0</v>
      </c>
      <c r="J137" s="65"/>
      <c r="K137" s="66">
        <f t="shared" si="51"/>
        <v>0</v>
      </c>
      <c r="L137" s="66">
        <v>21</v>
      </c>
      <c r="M137" s="66">
        <f t="shared" si="52"/>
        <v>0</v>
      </c>
      <c r="N137" s="66">
        <v>0</v>
      </c>
      <c r="O137" s="66">
        <f t="shared" si="53"/>
        <v>0</v>
      </c>
      <c r="P137" s="66">
        <v>0</v>
      </c>
      <c r="Q137" s="66">
        <f t="shared" si="54"/>
        <v>0</v>
      </c>
      <c r="R137" s="66"/>
      <c r="S137" s="66" t="s">
        <v>587</v>
      </c>
      <c r="T137" s="70" t="s">
        <v>330</v>
      </c>
      <c r="U137" s="35">
        <v>0</v>
      </c>
      <c r="V137" s="35">
        <f t="shared" si="55"/>
        <v>0</v>
      </c>
      <c r="W137" s="35"/>
      <c r="X137" s="79"/>
      <c r="Y137" s="52"/>
      <c r="Z137" s="52"/>
      <c r="AA137" s="52"/>
      <c r="AB137" s="52"/>
      <c r="AC137" s="52"/>
      <c r="AD137" s="52"/>
      <c r="AE137" s="52"/>
      <c r="AF137" s="52"/>
      <c r="AG137" s="52" t="s">
        <v>1697</v>
      </c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60">
        <v>122</v>
      </c>
      <c r="B138" s="61" t="s">
        <v>3610</v>
      </c>
      <c r="C138" s="62" t="s">
        <v>3554</v>
      </c>
      <c r="D138" s="63" t="s">
        <v>1817</v>
      </c>
      <c r="E138" s="64">
        <v>1</v>
      </c>
      <c r="F138" s="65"/>
      <c r="G138" s="66">
        <f t="shared" si="49"/>
        <v>0</v>
      </c>
      <c r="H138" s="65"/>
      <c r="I138" s="66">
        <f t="shared" si="50"/>
        <v>0</v>
      </c>
      <c r="J138" s="65"/>
      <c r="K138" s="66">
        <f t="shared" si="51"/>
        <v>0</v>
      </c>
      <c r="L138" s="66">
        <v>21</v>
      </c>
      <c r="M138" s="66">
        <f t="shared" si="52"/>
        <v>0</v>
      </c>
      <c r="N138" s="66">
        <v>0</v>
      </c>
      <c r="O138" s="66">
        <f t="shared" si="53"/>
        <v>0</v>
      </c>
      <c r="P138" s="66">
        <v>0</v>
      </c>
      <c r="Q138" s="66">
        <f t="shared" si="54"/>
        <v>0</v>
      </c>
      <c r="R138" s="66"/>
      <c r="S138" s="66" t="s">
        <v>587</v>
      </c>
      <c r="T138" s="70" t="s">
        <v>330</v>
      </c>
      <c r="U138" s="35">
        <v>0</v>
      </c>
      <c r="V138" s="35">
        <f t="shared" si="55"/>
        <v>0</v>
      </c>
      <c r="W138" s="35"/>
      <c r="X138" s="79"/>
      <c r="Y138" s="52"/>
      <c r="Z138" s="52"/>
      <c r="AA138" s="52"/>
      <c r="AB138" s="52"/>
      <c r="AC138" s="52"/>
      <c r="AD138" s="52"/>
      <c r="AE138" s="52"/>
      <c r="AF138" s="52"/>
      <c r="AG138" s="52" t="s">
        <v>1697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x14ac:dyDescent="0.2">
      <c r="A139" s="18" t="s">
        <v>324</v>
      </c>
      <c r="B139" s="19" t="s">
        <v>204</v>
      </c>
      <c r="C139" s="20" t="s">
        <v>205</v>
      </c>
      <c r="D139" s="21"/>
      <c r="E139" s="22"/>
      <c r="F139" s="23"/>
      <c r="G139" s="23">
        <f>SUMIF(AG140:AG163,"&lt;&gt;NOR",G140:G163)</f>
        <v>0</v>
      </c>
      <c r="H139" s="23"/>
      <c r="I139" s="23">
        <f>SUM(I140:I163)</f>
        <v>0</v>
      </c>
      <c r="J139" s="23"/>
      <c r="K139" s="23">
        <f>SUM(K140:K163)</f>
        <v>0</v>
      </c>
      <c r="L139" s="23"/>
      <c r="M139" s="23">
        <f>SUM(M140:M163)</f>
        <v>0</v>
      </c>
      <c r="N139" s="23"/>
      <c r="O139" s="23">
        <f>SUM(O140:O163)</f>
        <v>0</v>
      </c>
      <c r="P139" s="23"/>
      <c r="Q139" s="23">
        <f>SUM(Q140:Q163)</f>
        <v>0</v>
      </c>
      <c r="R139" s="23"/>
      <c r="S139" s="23"/>
      <c r="T139" s="46"/>
      <c r="U139" s="47"/>
      <c r="V139" s="47">
        <f>SUM(V140:V163)</f>
        <v>0</v>
      </c>
      <c r="W139" s="47"/>
      <c r="X139" s="46"/>
      <c r="AG139" t="s">
        <v>325</v>
      </c>
    </row>
    <row r="140" spans="1:60" outlineLevel="1" x14ac:dyDescent="0.2">
      <c r="A140" s="67">
        <v>123</v>
      </c>
      <c r="B140" s="68" t="s">
        <v>3611</v>
      </c>
      <c r="C140" s="69" t="s">
        <v>3563</v>
      </c>
      <c r="D140" s="63" t="s">
        <v>640</v>
      </c>
      <c r="E140" s="64">
        <v>23</v>
      </c>
      <c r="F140" s="65"/>
      <c r="G140" s="66">
        <f t="shared" ref="G140:G163" si="56">ROUND(E140*F140,2)</f>
        <v>0</v>
      </c>
      <c r="H140" s="65"/>
      <c r="I140" s="66">
        <f t="shared" ref="I140:I163" si="57">ROUND(E140*H140,2)</f>
        <v>0</v>
      </c>
      <c r="J140" s="65"/>
      <c r="K140" s="66">
        <f t="shared" ref="K140:K163" si="58">ROUND(E140*J140,2)</f>
        <v>0</v>
      </c>
      <c r="L140" s="66">
        <v>21</v>
      </c>
      <c r="M140" s="66">
        <f t="shared" ref="M140:M163" si="59">G140*(1+L140/100)</f>
        <v>0</v>
      </c>
      <c r="N140" s="66">
        <v>0</v>
      </c>
      <c r="O140" s="66">
        <f t="shared" ref="O140:O163" si="60">ROUND(E140*N140,2)</f>
        <v>0</v>
      </c>
      <c r="P140" s="66">
        <v>0</v>
      </c>
      <c r="Q140" s="66">
        <f t="shared" ref="Q140:Q163" si="61">ROUND(E140*P140,2)</f>
        <v>0</v>
      </c>
      <c r="R140" s="66"/>
      <c r="S140" s="66" t="s">
        <v>587</v>
      </c>
      <c r="T140" s="70" t="s">
        <v>330</v>
      </c>
      <c r="U140" s="35">
        <v>0</v>
      </c>
      <c r="V140" s="35">
        <f t="shared" ref="V140:V163" si="62">ROUND(E140*U140,2)</f>
        <v>0</v>
      </c>
      <c r="W140" s="35"/>
      <c r="X140" s="70"/>
      <c r="Y140" s="52"/>
      <c r="Z140" s="52"/>
      <c r="AA140" s="52"/>
      <c r="AB140" s="52"/>
      <c r="AC140" s="52"/>
      <c r="AD140" s="52"/>
      <c r="AE140" s="52"/>
      <c r="AF140" s="52"/>
      <c r="AG140" s="52" t="s">
        <v>1697</v>
      </c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67">
        <v>124</v>
      </c>
      <c r="B141" s="68" t="s">
        <v>3612</v>
      </c>
      <c r="C141" s="69" t="s">
        <v>3565</v>
      </c>
      <c r="D141" s="63" t="s">
        <v>640</v>
      </c>
      <c r="E141" s="64">
        <v>27</v>
      </c>
      <c r="F141" s="65"/>
      <c r="G141" s="66">
        <f t="shared" si="56"/>
        <v>0</v>
      </c>
      <c r="H141" s="65"/>
      <c r="I141" s="66">
        <f t="shared" si="57"/>
        <v>0</v>
      </c>
      <c r="J141" s="65"/>
      <c r="K141" s="66">
        <f t="shared" si="58"/>
        <v>0</v>
      </c>
      <c r="L141" s="66">
        <v>21</v>
      </c>
      <c r="M141" s="66">
        <f t="shared" si="59"/>
        <v>0</v>
      </c>
      <c r="N141" s="66">
        <v>0</v>
      </c>
      <c r="O141" s="66">
        <f t="shared" si="60"/>
        <v>0</v>
      </c>
      <c r="P141" s="66">
        <v>0</v>
      </c>
      <c r="Q141" s="66">
        <f t="shared" si="61"/>
        <v>0</v>
      </c>
      <c r="R141" s="66"/>
      <c r="S141" s="66" t="s">
        <v>587</v>
      </c>
      <c r="T141" s="70" t="s">
        <v>330</v>
      </c>
      <c r="U141" s="35">
        <v>0</v>
      </c>
      <c r="V141" s="35">
        <f t="shared" si="62"/>
        <v>0</v>
      </c>
      <c r="W141" s="35"/>
      <c r="X141" s="70"/>
      <c r="Y141" s="52"/>
      <c r="Z141" s="52"/>
      <c r="AA141" s="52"/>
      <c r="AB141" s="52"/>
      <c r="AC141" s="52"/>
      <c r="AD141" s="52"/>
      <c r="AE141" s="52"/>
      <c r="AF141" s="52"/>
      <c r="AG141" s="52" t="s">
        <v>1697</v>
      </c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outlineLevel="1" x14ac:dyDescent="0.2">
      <c r="A142" s="67">
        <v>125</v>
      </c>
      <c r="B142" s="68" t="s">
        <v>3613</v>
      </c>
      <c r="C142" s="69" t="s">
        <v>3567</v>
      </c>
      <c r="D142" s="63" t="s">
        <v>640</v>
      </c>
      <c r="E142" s="64">
        <v>8</v>
      </c>
      <c r="F142" s="65"/>
      <c r="G142" s="66">
        <f t="shared" si="56"/>
        <v>0</v>
      </c>
      <c r="H142" s="65"/>
      <c r="I142" s="66">
        <f t="shared" si="57"/>
        <v>0</v>
      </c>
      <c r="J142" s="65"/>
      <c r="K142" s="66">
        <f t="shared" si="58"/>
        <v>0</v>
      </c>
      <c r="L142" s="66">
        <v>21</v>
      </c>
      <c r="M142" s="66">
        <f t="shared" si="59"/>
        <v>0</v>
      </c>
      <c r="N142" s="66">
        <v>0</v>
      </c>
      <c r="O142" s="66">
        <f t="shared" si="60"/>
        <v>0</v>
      </c>
      <c r="P142" s="66">
        <v>0</v>
      </c>
      <c r="Q142" s="66">
        <f t="shared" si="61"/>
        <v>0</v>
      </c>
      <c r="R142" s="66"/>
      <c r="S142" s="66" t="s">
        <v>587</v>
      </c>
      <c r="T142" s="70" t="s">
        <v>330</v>
      </c>
      <c r="U142" s="35">
        <v>0</v>
      </c>
      <c r="V142" s="35">
        <f t="shared" si="62"/>
        <v>0</v>
      </c>
      <c r="W142" s="35"/>
      <c r="X142" s="70"/>
      <c r="Y142" s="52"/>
      <c r="Z142" s="52"/>
      <c r="AA142" s="52"/>
      <c r="AB142" s="52"/>
      <c r="AC142" s="52"/>
      <c r="AD142" s="52"/>
      <c r="AE142" s="52"/>
      <c r="AF142" s="52"/>
      <c r="AG142" s="52" t="s">
        <v>1697</v>
      </c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67">
        <v>126</v>
      </c>
      <c r="B143" s="68" t="s">
        <v>3614</v>
      </c>
      <c r="C143" s="69" t="s">
        <v>3569</v>
      </c>
      <c r="D143" s="63" t="s">
        <v>640</v>
      </c>
      <c r="E143" s="64">
        <v>4</v>
      </c>
      <c r="F143" s="65"/>
      <c r="G143" s="66">
        <f t="shared" si="56"/>
        <v>0</v>
      </c>
      <c r="H143" s="65"/>
      <c r="I143" s="66">
        <f t="shared" si="57"/>
        <v>0</v>
      </c>
      <c r="J143" s="65"/>
      <c r="K143" s="66">
        <f t="shared" si="58"/>
        <v>0</v>
      </c>
      <c r="L143" s="66">
        <v>21</v>
      </c>
      <c r="M143" s="66">
        <f t="shared" si="59"/>
        <v>0</v>
      </c>
      <c r="N143" s="66">
        <v>0</v>
      </c>
      <c r="O143" s="66">
        <f t="shared" si="60"/>
        <v>0</v>
      </c>
      <c r="P143" s="66">
        <v>0</v>
      </c>
      <c r="Q143" s="66">
        <f t="shared" si="61"/>
        <v>0</v>
      </c>
      <c r="R143" s="66"/>
      <c r="S143" s="66" t="s">
        <v>587</v>
      </c>
      <c r="T143" s="70" t="s">
        <v>330</v>
      </c>
      <c r="U143" s="35">
        <v>0</v>
      </c>
      <c r="V143" s="35">
        <f t="shared" si="62"/>
        <v>0</v>
      </c>
      <c r="W143" s="35"/>
      <c r="X143" s="70"/>
      <c r="Y143" s="52"/>
      <c r="Z143" s="52"/>
      <c r="AA143" s="52"/>
      <c r="AB143" s="52"/>
      <c r="AC143" s="52"/>
      <c r="AD143" s="52"/>
      <c r="AE143" s="52"/>
      <c r="AF143" s="52"/>
      <c r="AG143" s="52" t="s">
        <v>1697</v>
      </c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67">
        <v>127</v>
      </c>
      <c r="B144" s="68" t="s">
        <v>3615</v>
      </c>
      <c r="C144" s="69" t="s">
        <v>3571</v>
      </c>
      <c r="D144" s="63" t="s">
        <v>640</v>
      </c>
      <c r="E144" s="64">
        <v>43</v>
      </c>
      <c r="F144" s="65"/>
      <c r="G144" s="66">
        <f t="shared" si="56"/>
        <v>0</v>
      </c>
      <c r="H144" s="65"/>
      <c r="I144" s="66">
        <f t="shared" si="57"/>
        <v>0</v>
      </c>
      <c r="J144" s="65"/>
      <c r="K144" s="66">
        <f t="shared" si="58"/>
        <v>0</v>
      </c>
      <c r="L144" s="66">
        <v>21</v>
      </c>
      <c r="M144" s="66">
        <f t="shared" si="59"/>
        <v>0</v>
      </c>
      <c r="N144" s="66">
        <v>0</v>
      </c>
      <c r="O144" s="66">
        <f t="shared" si="60"/>
        <v>0</v>
      </c>
      <c r="P144" s="66">
        <v>0</v>
      </c>
      <c r="Q144" s="66">
        <f t="shared" si="61"/>
        <v>0</v>
      </c>
      <c r="R144" s="66"/>
      <c r="S144" s="66" t="s">
        <v>587</v>
      </c>
      <c r="T144" s="70" t="s">
        <v>330</v>
      </c>
      <c r="U144" s="35">
        <v>0</v>
      </c>
      <c r="V144" s="35">
        <f t="shared" si="62"/>
        <v>0</v>
      </c>
      <c r="W144" s="35"/>
      <c r="X144" s="70"/>
      <c r="Y144" s="52"/>
      <c r="Z144" s="52"/>
      <c r="AA144" s="52"/>
      <c r="AB144" s="52"/>
      <c r="AC144" s="52"/>
      <c r="AD144" s="52"/>
      <c r="AE144" s="52"/>
      <c r="AF144" s="52"/>
      <c r="AG144" s="52" t="s">
        <v>1697</v>
      </c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67">
        <v>128</v>
      </c>
      <c r="B145" s="68" t="s">
        <v>3616</v>
      </c>
      <c r="C145" s="69" t="s">
        <v>3573</v>
      </c>
      <c r="D145" s="63" t="s">
        <v>640</v>
      </c>
      <c r="E145" s="64">
        <v>6</v>
      </c>
      <c r="F145" s="65"/>
      <c r="G145" s="66">
        <f t="shared" si="56"/>
        <v>0</v>
      </c>
      <c r="H145" s="65"/>
      <c r="I145" s="66">
        <f t="shared" si="57"/>
        <v>0</v>
      </c>
      <c r="J145" s="65"/>
      <c r="K145" s="66">
        <f t="shared" si="58"/>
        <v>0</v>
      </c>
      <c r="L145" s="66">
        <v>21</v>
      </c>
      <c r="M145" s="66">
        <f t="shared" si="59"/>
        <v>0</v>
      </c>
      <c r="N145" s="66">
        <v>0</v>
      </c>
      <c r="O145" s="66">
        <f t="shared" si="60"/>
        <v>0</v>
      </c>
      <c r="P145" s="66">
        <v>0</v>
      </c>
      <c r="Q145" s="66">
        <f t="shared" si="61"/>
        <v>0</v>
      </c>
      <c r="R145" s="66"/>
      <c r="S145" s="66" t="s">
        <v>587</v>
      </c>
      <c r="T145" s="70" t="s">
        <v>330</v>
      </c>
      <c r="U145" s="35">
        <v>0</v>
      </c>
      <c r="V145" s="35">
        <f t="shared" si="62"/>
        <v>0</v>
      </c>
      <c r="W145" s="35"/>
      <c r="X145" s="70"/>
      <c r="Y145" s="52"/>
      <c r="Z145" s="52"/>
      <c r="AA145" s="52"/>
      <c r="AB145" s="52"/>
      <c r="AC145" s="52"/>
      <c r="AD145" s="52"/>
      <c r="AE145" s="52"/>
      <c r="AF145" s="52"/>
      <c r="AG145" s="52" t="s">
        <v>1697</v>
      </c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67">
        <v>129</v>
      </c>
      <c r="B146" s="68" t="s">
        <v>3617</v>
      </c>
      <c r="C146" s="69" t="s">
        <v>3575</v>
      </c>
      <c r="D146" s="63" t="s">
        <v>640</v>
      </c>
      <c r="E146" s="64">
        <v>2</v>
      </c>
      <c r="F146" s="65"/>
      <c r="G146" s="66">
        <f t="shared" si="56"/>
        <v>0</v>
      </c>
      <c r="H146" s="65"/>
      <c r="I146" s="66">
        <f t="shared" si="57"/>
        <v>0</v>
      </c>
      <c r="J146" s="65"/>
      <c r="K146" s="66">
        <f t="shared" si="58"/>
        <v>0</v>
      </c>
      <c r="L146" s="66">
        <v>21</v>
      </c>
      <c r="M146" s="66">
        <f t="shared" si="59"/>
        <v>0</v>
      </c>
      <c r="N146" s="66">
        <v>0</v>
      </c>
      <c r="O146" s="66">
        <f t="shared" si="60"/>
        <v>0</v>
      </c>
      <c r="P146" s="66">
        <v>0</v>
      </c>
      <c r="Q146" s="66">
        <f t="shared" si="61"/>
        <v>0</v>
      </c>
      <c r="R146" s="66"/>
      <c r="S146" s="66" t="s">
        <v>587</v>
      </c>
      <c r="T146" s="70" t="s">
        <v>330</v>
      </c>
      <c r="U146" s="35">
        <v>0</v>
      </c>
      <c r="V146" s="35">
        <f t="shared" si="62"/>
        <v>0</v>
      </c>
      <c r="W146" s="35"/>
      <c r="X146" s="70"/>
      <c r="Y146" s="52"/>
      <c r="Z146" s="52"/>
      <c r="AA146" s="52"/>
      <c r="AB146" s="52"/>
      <c r="AC146" s="52"/>
      <c r="AD146" s="52"/>
      <c r="AE146" s="52"/>
      <c r="AF146" s="52"/>
      <c r="AG146" s="52" t="s">
        <v>1697</v>
      </c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outlineLevel="1" x14ac:dyDescent="0.2">
      <c r="A147" s="67">
        <v>130</v>
      </c>
      <c r="B147" s="68" t="s">
        <v>3618</v>
      </c>
      <c r="C147" s="69" t="s">
        <v>3577</v>
      </c>
      <c r="D147" s="63" t="s">
        <v>640</v>
      </c>
      <c r="E147" s="64">
        <v>5</v>
      </c>
      <c r="F147" s="65"/>
      <c r="G147" s="66">
        <f t="shared" si="56"/>
        <v>0</v>
      </c>
      <c r="H147" s="65"/>
      <c r="I147" s="66">
        <f t="shared" si="57"/>
        <v>0</v>
      </c>
      <c r="J147" s="65"/>
      <c r="K147" s="66">
        <f t="shared" si="58"/>
        <v>0</v>
      </c>
      <c r="L147" s="66">
        <v>21</v>
      </c>
      <c r="M147" s="66">
        <f t="shared" si="59"/>
        <v>0</v>
      </c>
      <c r="N147" s="66">
        <v>0</v>
      </c>
      <c r="O147" s="66">
        <f t="shared" si="60"/>
        <v>0</v>
      </c>
      <c r="P147" s="66">
        <v>0</v>
      </c>
      <c r="Q147" s="66">
        <f t="shared" si="61"/>
        <v>0</v>
      </c>
      <c r="R147" s="66"/>
      <c r="S147" s="66" t="s">
        <v>587</v>
      </c>
      <c r="T147" s="70" t="s">
        <v>330</v>
      </c>
      <c r="U147" s="35">
        <v>0</v>
      </c>
      <c r="V147" s="35">
        <f t="shared" si="62"/>
        <v>0</v>
      </c>
      <c r="W147" s="35"/>
      <c r="X147" s="70"/>
      <c r="Y147" s="52"/>
      <c r="Z147" s="52"/>
      <c r="AA147" s="52"/>
      <c r="AB147" s="52"/>
      <c r="AC147" s="52"/>
      <c r="AD147" s="52"/>
      <c r="AE147" s="52"/>
      <c r="AF147" s="52"/>
      <c r="AG147" s="52" t="s">
        <v>1697</v>
      </c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67">
        <v>131</v>
      </c>
      <c r="B148" s="68" t="s">
        <v>3619</v>
      </c>
      <c r="C148" s="69" t="s">
        <v>3579</v>
      </c>
      <c r="D148" s="63" t="s">
        <v>640</v>
      </c>
      <c r="E148" s="64">
        <v>4</v>
      </c>
      <c r="F148" s="65"/>
      <c r="G148" s="66">
        <f t="shared" si="56"/>
        <v>0</v>
      </c>
      <c r="H148" s="65"/>
      <c r="I148" s="66">
        <f t="shared" si="57"/>
        <v>0</v>
      </c>
      <c r="J148" s="65"/>
      <c r="K148" s="66">
        <f t="shared" si="58"/>
        <v>0</v>
      </c>
      <c r="L148" s="66">
        <v>21</v>
      </c>
      <c r="M148" s="66">
        <f t="shared" si="59"/>
        <v>0</v>
      </c>
      <c r="N148" s="66">
        <v>0</v>
      </c>
      <c r="O148" s="66">
        <f t="shared" si="60"/>
        <v>0</v>
      </c>
      <c r="P148" s="66">
        <v>0</v>
      </c>
      <c r="Q148" s="66">
        <f t="shared" si="61"/>
        <v>0</v>
      </c>
      <c r="R148" s="66"/>
      <c r="S148" s="66" t="s">
        <v>587</v>
      </c>
      <c r="T148" s="70" t="s">
        <v>330</v>
      </c>
      <c r="U148" s="35">
        <v>0</v>
      </c>
      <c r="V148" s="35">
        <f t="shared" si="62"/>
        <v>0</v>
      </c>
      <c r="W148" s="35"/>
      <c r="X148" s="70"/>
      <c r="Y148" s="52"/>
      <c r="Z148" s="52"/>
      <c r="AA148" s="52"/>
      <c r="AB148" s="52"/>
      <c r="AC148" s="52"/>
      <c r="AD148" s="52"/>
      <c r="AE148" s="52"/>
      <c r="AF148" s="52"/>
      <c r="AG148" s="52" t="s">
        <v>1697</v>
      </c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67">
        <v>132</v>
      </c>
      <c r="B149" s="68" t="s">
        <v>3620</v>
      </c>
      <c r="C149" s="69" t="s">
        <v>3581</v>
      </c>
      <c r="D149" s="63" t="s">
        <v>640</v>
      </c>
      <c r="E149" s="64">
        <v>6</v>
      </c>
      <c r="F149" s="65"/>
      <c r="G149" s="66">
        <f t="shared" si="56"/>
        <v>0</v>
      </c>
      <c r="H149" s="65"/>
      <c r="I149" s="66">
        <f t="shared" si="57"/>
        <v>0</v>
      </c>
      <c r="J149" s="65"/>
      <c r="K149" s="66">
        <f t="shared" si="58"/>
        <v>0</v>
      </c>
      <c r="L149" s="66">
        <v>21</v>
      </c>
      <c r="M149" s="66">
        <f t="shared" si="59"/>
        <v>0</v>
      </c>
      <c r="N149" s="66">
        <v>0</v>
      </c>
      <c r="O149" s="66">
        <f t="shared" si="60"/>
        <v>0</v>
      </c>
      <c r="P149" s="66">
        <v>0</v>
      </c>
      <c r="Q149" s="66">
        <f t="shared" si="61"/>
        <v>0</v>
      </c>
      <c r="R149" s="66"/>
      <c r="S149" s="66" t="s">
        <v>587</v>
      </c>
      <c r="T149" s="70" t="s">
        <v>330</v>
      </c>
      <c r="U149" s="35">
        <v>0</v>
      </c>
      <c r="V149" s="35">
        <f t="shared" si="62"/>
        <v>0</v>
      </c>
      <c r="W149" s="35"/>
      <c r="X149" s="70"/>
      <c r="Y149" s="52"/>
      <c r="Z149" s="52"/>
      <c r="AA149" s="52"/>
      <c r="AB149" s="52"/>
      <c r="AC149" s="52"/>
      <c r="AD149" s="52"/>
      <c r="AE149" s="52"/>
      <c r="AF149" s="52"/>
      <c r="AG149" s="52" t="s">
        <v>2953</v>
      </c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outlineLevel="1" x14ac:dyDescent="0.2">
      <c r="A150" s="67">
        <v>133</v>
      </c>
      <c r="B150" s="68" t="s">
        <v>3621</v>
      </c>
      <c r="C150" s="69" t="s">
        <v>3583</v>
      </c>
      <c r="D150" s="63" t="s">
        <v>640</v>
      </c>
      <c r="E150" s="64">
        <v>3</v>
      </c>
      <c r="F150" s="65"/>
      <c r="G150" s="66">
        <f t="shared" si="56"/>
        <v>0</v>
      </c>
      <c r="H150" s="65"/>
      <c r="I150" s="66">
        <f t="shared" si="57"/>
        <v>0</v>
      </c>
      <c r="J150" s="65"/>
      <c r="K150" s="66">
        <f t="shared" si="58"/>
        <v>0</v>
      </c>
      <c r="L150" s="66">
        <v>21</v>
      </c>
      <c r="M150" s="66">
        <f t="shared" si="59"/>
        <v>0</v>
      </c>
      <c r="N150" s="66">
        <v>0</v>
      </c>
      <c r="O150" s="66">
        <f t="shared" si="60"/>
        <v>0</v>
      </c>
      <c r="P150" s="66">
        <v>0</v>
      </c>
      <c r="Q150" s="66">
        <f t="shared" si="61"/>
        <v>0</v>
      </c>
      <c r="R150" s="66"/>
      <c r="S150" s="66" t="s">
        <v>587</v>
      </c>
      <c r="T150" s="70" t="s">
        <v>330</v>
      </c>
      <c r="U150" s="35">
        <v>0</v>
      </c>
      <c r="V150" s="35">
        <f t="shared" si="62"/>
        <v>0</v>
      </c>
      <c r="W150" s="35"/>
      <c r="X150" s="70"/>
      <c r="Y150" s="52"/>
      <c r="Z150" s="52"/>
      <c r="AA150" s="52"/>
      <c r="AB150" s="52"/>
      <c r="AC150" s="52"/>
      <c r="AD150" s="52"/>
      <c r="AE150" s="52"/>
      <c r="AF150" s="52"/>
      <c r="AG150" s="52" t="s">
        <v>2953</v>
      </c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67">
        <v>134</v>
      </c>
      <c r="B151" s="68" t="s">
        <v>3622</v>
      </c>
      <c r="C151" s="69" t="s">
        <v>3585</v>
      </c>
      <c r="D151" s="63" t="s">
        <v>640</v>
      </c>
      <c r="E151" s="64">
        <v>12</v>
      </c>
      <c r="F151" s="65"/>
      <c r="G151" s="66">
        <f t="shared" si="56"/>
        <v>0</v>
      </c>
      <c r="H151" s="65"/>
      <c r="I151" s="66">
        <f t="shared" si="57"/>
        <v>0</v>
      </c>
      <c r="J151" s="65"/>
      <c r="K151" s="66">
        <f t="shared" si="58"/>
        <v>0</v>
      </c>
      <c r="L151" s="66">
        <v>21</v>
      </c>
      <c r="M151" s="66">
        <f t="shared" si="59"/>
        <v>0</v>
      </c>
      <c r="N151" s="66">
        <v>0</v>
      </c>
      <c r="O151" s="66">
        <f t="shared" si="60"/>
        <v>0</v>
      </c>
      <c r="P151" s="66">
        <v>0</v>
      </c>
      <c r="Q151" s="66">
        <f t="shared" si="61"/>
        <v>0</v>
      </c>
      <c r="R151" s="66"/>
      <c r="S151" s="66" t="s">
        <v>587</v>
      </c>
      <c r="T151" s="70" t="s">
        <v>330</v>
      </c>
      <c r="U151" s="35">
        <v>0</v>
      </c>
      <c r="V151" s="35">
        <f t="shared" si="62"/>
        <v>0</v>
      </c>
      <c r="W151" s="35"/>
      <c r="X151" s="70"/>
      <c r="Y151" s="52"/>
      <c r="Z151" s="52"/>
      <c r="AA151" s="52"/>
      <c r="AB151" s="52"/>
      <c r="AC151" s="52"/>
      <c r="AD151" s="52"/>
      <c r="AE151" s="52"/>
      <c r="AF151" s="52"/>
      <c r="AG151" s="52" t="s">
        <v>1697</v>
      </c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67">
        <v>135</v>
      </c>
      <c r="B152" s="68" t="s">
        <v>3623</v>
      </c>
      <c r="C152" s="69" t="s">
        <v>3587</v>
      </c>
      <c r="D152" s="63" t="s">
        <v>640</v>
      </c>
      <c r="E152" s="64">
        <v>1</v>
      </c>
      <c r="F152" s="65"/>
      <c r="G152" s="66">
        <f t="shared" si="56"/>
        <v>0</v>
      </c>
      <c r="H152" s="65"/>
      <c r="I152" s="66">
        <f t="shared" si="57"/>
        <v>0</v>
      </c>
      <c r="J152" s="65"/>
      <c r="K152" s="66">
        <f t="shared" si="58"/>
        <v>0</v>
      </c>
      <c r="L152" s="66">
        <v>21</v>
      </c>
      <c r="M152" s="66">
        <f t="shared" si="59"/>
        <v>0</v>
      </c>
      <c r="N152" s="66">
        <v>0</v>
      </c>
      <c r="O152" s="66">
        <f t="shared" si="60"/>
        <v>0</v>
      </c>
      <c r="P152" s="66">
        <v>0</v>
      </c>
      <c r="Q152" s="66">
        <f t="shared" si="61"/>
        <v>0</v>
      </c>
      <c r="R152" s="66"/>
      <c r="S152" s="66" t="s">
        <v>587</v>
      </c>
      <c r="T152" s="70" t="s">
        <v>330</v>
      </c>
      <c r="U152" s="35">
        <v>0</v>
      </c>
      <c r="V152" s="35">
        <f t="shared" si="62"/>
        <v>0</v>
      </c>
      <c r="W152" s="35"/>
      <c r="X152" s="70"/>
      <c r="Y152" s="52"/>
      <c r="Z152" s="52"/>
      <c r="AA152" s="52"/>
      <c r="AB152" s="52"/>
      <c r="AC152" s="52"/>
      <c r="AD152" s="52"/>
      <c r="AE152" s="52"/>
      <c r="AF152" s="52"/>
      <c r="AG152" s="52" t="s">
        <v>1697</v>
      </c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outlineLevel="1" x14ac:dyDescent="0.2">
      <c r="A153" s="67">
        <v>136</v>
      </c>
      <c r="B153" s="68" t="s">
        <v>3624</v>
      </c>
      <c r="C153" s="69" t="s">
        <v>3589</v>
      </c>
      <c r="D153" s="63" t="s">
        <v>640</v>
      </c>
      <c r="E153" s="64">
        <v>10</v>
      </c>
      <c r="F153" s="65"/>
      <c r="G153" s="66">
        <f t="shared" si="56"/>
        <v>0</v>
      </c>
      <c r="H153" s="65"/>
      <c r="I153" s="66">
        <f t="shared" si="57"/>
        <v>0</v>
      </c>
      <c r="J153" s="65"/>
      <c r="K153" s="66">
        <f t="shared" si="58"/>
        <v>0</v>
      </c>
      <c r="L153" s="66">
        <v>21</v>
      </c>
      <c r="M153" s="66">
        <f t="shared" si="59"/>
        <v>0</v>
      </c>
      <c r="N153" s="66">
        <v>0</v>
      </c>
      <c r="O153" s="66">
        <f t="shared" si="60"/>
        <v>0</v>
      </c>
      <c r="P153" s="66">
        <v>0</v>
      </c>
      <c r="Q153" s="66">
        <f t="shared" si="61"/>
        <v>0</v>
      </c>
      <c r="R153" s="66"/>
      <c r="S153" s="66" t="s">
        <v>587</v>
      </c>
      <c r="T153" s="70" t="s">
        <v>330</v>
      </c>
      <c r="U153" s="35">
        <v>0</v>
      </c>
      <c r="V153" s="35">
        <f t="shared" si="62"/>
        <v>0</v>
      </c>
      <c r="W153" s="35"/>
      <c r="X153" s="70"/>
      <c r="Y153" s="52"/>
      <c r="Z153" s="52"/>
      <c r="AA153" s="52"/>
      <c r="AB153" s="52"/>
      <c r="AC153" s="52"/>
      <c r="AD153" s="52"/>
      <c r="AE153" s="52"/>
      <c r="AF153" s="52"/>
      <c r="AG153" s="52" t="s">
        <v>1697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67">
        <v>137</v>
      </c>
      <c r="B154" s="68" t="s">
        <v>3625</v>
      </c>
      <c r="C154" s="69" t="s">
        <v>3591</v>
      </c>
      <c r="D154" s="63" t="s">
        <v>640</v>
      </c>
      <c r="E154" s="64">
        <v>122</v>
      </c>
      <c r="F154" s="65"/>
      <c r="G154" s="66">
        <f t="shared" si="56"/>
        <v>0</v>
      </c>
      <c r="H154" s="65"/>
      <c r="I154" s="66">
        <f t="shared" si="57"/>
        <v>0</v>
      </c>
      <c r="J154" s="65"/>
      <c r="K154" s="66">
        <f t="shared" si="58"/>
        <v>0</v>
      </c>
      <c r="L154" s="66">
        <v>21</v>
      </c>
      <c r="M154" s="66">
        <f t="shared" si="59"/>
        <v>0</v>
      </c>
      <c r="N154" s="66">
        <v>0</v>
      </c>
      <c r="O154" s="66">
        <f t="shared" si="60"/>
        <v>0</v>
      </c>
      <c r="P154" s="66">
        <v>0</v>
      </c>
      <c r="Q154" s="66">
        <f t="shared" si="61"/>
        <v>0</v>
      </c>
      <c r="R154" s="66"/>
      <c r="S154" s="66" t="s">
        <v>587</v>
      </c>
      <c r="T154" s="70" t="s">
        <v>330</v>
      </c>
      <c r="U154" s="35">
        <v>0</v>
      </c>
      <c r="V154" s="35">
        <f t="shared" si="62"/>
        <v>0</v>
      </c>
      <c r="W154" s="35"/>
      <c r="X154" s="70"/>
      <c r="Y154" s="52"/>
      <c r="Z154" s="52"/>
      <c r="AA154" s="52"/>
      <c r="AB154" s="52"/>
      <c r="AC154" s="52"/>
      <c r="AD154" s="52"/>
      <c r="AE154" s="52"/>
      <c r="AF154" s="52"/>
      <c r="AG154" s="52" t="s">
        <v>1697</v>
      </c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67">
        <v>138</v>
      </c>
      <c r="B155" s="68" t="s">
        <v>3626</v>
      </c>
      <c r="C155" s="69" t="s">
        <v>3593</v>
      </c>
      <c r="D155" s="63" t="s">
        <v>640</v>
      </c>
      <c r="E155" s="64">
        <v>200</v>
      </c>
      <c r="F155" s="65"/>
      <c r="G155" s="66">
        <f t="shared" si="56"/>
        <v>0</v>
      </c>
      <c r="H155" s="65"/>
      <c r="I155" s="66">
        <f t="shared" si="57"/>
        <v>0</v>
      </c>
      <c r="J155" s="65"/>
      <c r="K155" s="66">
        <f t="shared" si="58"/>
        <v>0</v>
      </c>
      <c r="L155" s="66">
        <v>21</v>
      </c>
      <c r="M155" s="66">
        <f t="shared" si="59"/>
        <v>0</v>
      </c>
      <c r="N155" s="66">
        <v>0</v>
      </c>
      <c r="O155" s="66">
        <f t="shared" si="60"/>
        <v>0</v>
      </c>
      <c r="P155" s="66">
        <v>0</v>
      </c>
      <c r="Q155" s="66">
        <f t="shared" si="61"/>
        <v>0</v>
      </c>
      <c r="R155" s="66"/>
      <c r="S155" s="66" t="s">
        <v>587</v>
      </c>
      <c r="T155" s="70" t="s">
        <v>330</v>
      </c>
      <c r="U155" s="35">
        <v>0</v>
      </c>
      <c r="V155" s="35">
        <f t="shared" si="62"/>
        <v>0</v>
      </c>
      <c r="W155" s="35"/>
      <c r="X155" s="70"/>
      <c r="Y155" s="52"/>
      <c r="Z155" s="52"/>
      <c r="AA155" s="52"/>
      <c r="AB155" s="52"/>
      <c r="AC155" s="52"/>
      <c r="AD155" s="52"/>
      <c r="AE155" s="52"/>
      <c r="AF155" s="52"/>
      <c r="AG155" s="52" t="s">
        <v>1697</v>
      </c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outlineLevel="1" x14ac:dyDescent="0.2">
      <c r="A156" s="67">
        <v>139</v>
      </c>
      <c r="B156" s="68" t="s">
        <v>3627</v>
      </c>
      <c r="C156" s="69" t="s">
        <v>3595</v>
      </c>
      <c r="D156" s="63" t="s">
        <v>640</v>
      </c>
      <c r="E156" s="64">
        <v>21</v>
      </c>
      <c r="F156" s="65"/>
      <c r="G156" s="66">
        <f t="shared" si="56"/>
        <v>0</v>
      </c>
      <c r="H156" s="65"/>
      <c r="I156" s="66">
        <f t="shared" si="57"/>
        <v>0</v>
      </c>
      <c r="J156" s="65"/>
      <c r="K156" s="66">
        <f t="shared" si="58"/>
        <v>0</v>
      </c>
      <c r="L156" s="66">
        <v>21</v>
      </c>
      <c r="M156" s="66">
        <f t="shared" si="59"/>
        <v>0</v>
      </c>
      <c r="N156" s="66">
        <v>0</v>
      </c>
      <c r="O156" s="66">
        <f t="shared" si="60"/>
        <v>0</v>
      </c>
      <c r="P156" s="66">
        <v>0</v>
      </c>
      <c r="Q156" s="66">
        <f t="shared" si="61"/>
        <v>0</v>
      </c>
      <c r="R156" s="66"/>
      <c r="S156" s="66" t="s">
        <v>587</v>
      </c>
      <c r="T156" s="70" t="s">
        <v>330</v>
      </c>
      <c r="U156" s="35">
        <v>0</v>
      </c>
      <c r="V156" s="35">
        <f t="shared" si="62"/>
        <v>0</v>
      </c>
      <c r="W156" s="35"/>
      <c r="X156" s="70"/>
      <c r="Y156" s="52"/>
      <c r="Z156" s="52"/>
      <c r="AA156" s="52"/>
      <c r="AB156" s="52"/>
      <c r="AC156" s="52"/>
      <c r="AD156" s="52"/>
      <c r="AE156" s="52"/>
      <c r="AF156" s="52"/>
      <c r="AG156" s="52" t="s">
        <v>2953</v>
      </c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67">
        <v>140</v>
      </c>
      <c r="B157" s="68" t="s">
        <v>3628</v>
      </c>
      <c r="C157" s="69" t="s">
        <v>3597</v>
      </c>
      <c r="D157" s="63" t="s">
        <v>640</v>
      </c>
      <c r="E157" s="64">
        <v>100</v>
      </c>
      <c r="F157" s="65"/>
      <c r="G157" s="66">
        <f t="shared" si="56"/>
        <v>0</v>
      </c>
      <c r="H157" s="65"/>
      <c r="I157" s="66">
        <f t="shared" si="57"/>
        <v>0</v>
      </c>
      <c r="J157" s="65"/>
      <c r="K157" s="66">
        <f t="shared" si="58"/>
        <v>0</v>
      </c>
      <c r="L157" s="66">
        <v>21</v>
      </c>
      <c r="M157" s="66">
        <f t="shared" si="59"/>
        <v>0</v>
      </c>
      <c r="N157" s="66">
        <v>0</v>
      </c>
      <c r="O157" s="66">
        <f t="shared" si="60"/>
        <v>0</v>
      </c>
      <c r="P157" s="66">
        <v>0</v>
      </c>
      <c r="Q157" s="66">
        <f t="shared" si="61"/>
        <v>0</v>
      </c>
      <c r="R157" s="66"/>
      <c r="S157" s="66" t="s">
        <v>587</v>
      </c>
      <c r="T157" s="70" t="s">
        <v>330</v>
      </c>
      <c r="U157" s="35">
        <v>0</v>
      </c>
      <c r="V157" s="35">
        <f t="shared" si="62"/>
        <v>0</v>
      </c>
      <c r="W157" s="35"/>
      <c r="X157" s="70"/>
      <c r="Y157" s="52"/>
      <c r="Z157" s="52"/>
      <c r="AA157" s="52"/>
      <c r="AB157" s="52"/>
      <c r="AC157" s="52"/>
      <c r="AD157" s="52"/>
      <c r="AE157" s="52"/>
      <c r="AF157" s="52"/>
      <c r="AG157" s="52" t="s">
        <v>2953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67">
        <v>141</v>
      </c>
      <c r="B158" s="68" t="s">
        <v>3629</v>
      </c>
      <c r="C158" s="69" t="s">
        <v>3599</v>
      </c>
      <c r="D158" s="63" t="s">
        <v>640</v>
      </c>
      <c r="E158" s="64">
        <v>78</v>
      </c>
      <c r="F158" s="65"/>
      <c r="G158" s="66">
        <f t="shared" si="56"/>
        <v>0</v>
      </c>
      <c r="H158" s="65"/>
      <c r="I158" s="66">
        <f t="shared" si="57"/>
        <v>0</v>
      </c>
      <c r="J158" s="65"/>
      <c r="K158" s="66">
        <f t="shared" si="58"/>
        <v>0</v>
      </c>
      <c r="L158" s="66">
        <v>21</v>
      </c>
      <c r="M158" s="66">
        <f t="shared" si="59"/>
        <v>0</v>
      </c>
      <c r="N158" s="66">
        <v>0</v>
      </c>
      <c r="O158" s="66">
        <f t="shared" si="60"/>
        <v>0</v>
      </c>
      <c r="P158" s="66">
        <v>0</v>
      </c>
      <c r="Q158" s="66">
        <f t="shared" si="61"/>
        <v>0</v>
      </c>
      <c r="R158" s="66"/>
      <c r="S158" s="66" t="s">
        <v>587</v>
      </c>
      <c r="T158" s="70" t="s">
        <v>330</v>
      </c>
      <c r="U158" s="35">
        <v>0</v>
      </c>
      <c r="V158" s="35">
        <f t="shared" si="62"/>
        <v>0</v>
      </c>
      <c r="W158" s="35"/>
      <c r="X158" s="70"/>
      <c r="Y158" s="52"/>
      <c r="Z158" s="52"/>
      <c r="AA158" s="52"/>
      <c r="AB158" s="52"/>
      <c r="AC158" s="52"/>
      <c r="AD158" s="52"/>
      <c r="AE158" s="52"/>
      <c r="AF158" s="52"/>
      <c r="AG158" s="52" t="s">
        <v>1697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67">
        <v>142</v>
      </c>
      <c r="B159" s="68" t="s">
        <v>3630</v>
      </c>
      <c r="C159" s="69" t="s">
        <v>3601</v>
      </c>
      <c r="D159" s="63" t="s">
        <v>640</v>
      </c>
      <c r="E159" s="64">
        <v>1</v>
      </c>
      <c r="F159" s="65"/>
      <c r="G159" s="66">
        <f t="shared" si="56"/>
        <v>0</v>
      </c>
      <c r="H159" s="65"/>
      <c r="I159" s="66">
        <f t="shared" si="57"/>
        <v>0</v>
      </c>
      <c r="J159" s="65"/>
      <c r="K159" s="66">
        <f t="shared" si="58"/>
        <v>0</v>
      </c>
      <c r="L159" s="66">
        <v>21</v>
      </c>
      <c r="M159" s="66">
        <f t="shared" si="59"/>
        <v>0</v>
      </c>
      <c r="N159" s="66">
        <v>0</v>
      </c>
      <c r="O159" s="66">
        <f t="shared" si="60"/>
        <v>0</v>
      </c>
      <c r="P159" s="66">
        <v>0</v>
      </c>
      <c r="Q159" s="66">
        <f t="shared" si="61"/>
        <v>0</v>
      </c>
      <c r="R159" s="66"/>
      <c r="S159" s="66" t="s">
        <v>587</v>
      </c>
      <c r="T159" s="70" t="s">
        <v>330</v>
      </c>
      <c r="U159" s="35">
        <v>0</v>
      </c>
      <c r="V159" s="35">
        <f t="shared" si="62"/>
        <v>0</v>
      </c>
      <c r="W159" s="35"/>
      <c r="X159" s="70"/>
      <c r="Y159" s="52"/>
      <c r="Z159" s="52"/>
      <c r="AA159" s="52"/>
      <c r="AB159" s="52"/>
      <c r="AC159" s="52"/>
      <c r="AD159" s="52"/>
      <c r="AE159" s="52"/>
      <c r="AF159" s="52"/>
      <c r="AG159" s="52" t="s">
        <v>1697</v>
      </c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67">
        <v>143</v>
      </c>
      <c r="B160" s="68" t="s">
        <v>3631</v>
      </c>
      <c r="C160" s="69" t="s">
        <v>3603</v>
      </c>
      <c r="D160" s="63" t="s">
        <v>640</v>
      </c>
      <c r="E160" s="64">
        <v>1</v>
      </c>
      <c r="F160" s="65"/>
      <c r="G160" s="66">
        <f t="shared" si="56"/>
        <v>0</v>
      </c>
      <c r="H160" s="65"/>
      <c r="I160" s="66">
        <f t="shared" si="57"/>
        <v>0</v>
      </c>
      <c r="J160" s="65"/>
      <c r="K160" s="66">
        <f t="shared" si="58"/>
        <v>0</v>
      </c>
      <c r="L160" s="66">
        <v>21</v>
      </c>
      <c r="M160" s="66">
        <f t="shared" si="59"/>
        <v>0</v>
      </c>
      <c r="N160" s="66">
        <v>0</v>
      </c>
      <c r="O160" s="66">
        <f t="shared" si="60"/>
        <v>0</v>
      </c>
      <c r="P160" s="66">
        <v>0</v>
      </c>
      <c r="Q160" s="66">
        <f t="shared" si="61"/>
        <v>0</v>
      </c>
      <c r="R160" s="66"/>
      <c r="S160" s="66" t="s">
        <v>587</v>
      </c>
      <c r="T160" s="70" t="s">
        <v>330</v>
      </c>
      <c r="U160" s="35">
        <v>0</v>
      </c>
      <c r="V160" s="35">
        <f t="shared" si="62"/>
        <v>0</v>
      </c>
      <c r="W160" s="35"/>
      <c r="X160" s="70"/>
      <c r="Y160" s="52"/>
      <c r="Z160" s="52"/>
      <c r="AA160" s="52"/>
      <c r="AB160" s="52"/>
      <c r="AC160" s="52"/>
      <c r="AD160" s="52"/>
      <c r="AE160" s="52"/>
      <c r="AF160" s="52"/>
      <c r="AG160" s="52" t="s">
        <v>1697</v>
      </c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67">
        <v>144</v>
      </c>
      <c r="B161" s="68" t="s">
        <v>3632</v>
      </c>
      <c r="C161" s="69" t="s">
        <v>3605</v>
      </c>
      <c r="D161" s="63" t="s">
        <v>640</v>
      </c>
      <c r="E161" s="64">
        <v>3</v>
      </c>
      <c r="F161" s="65"/>
      <c r="G161" s="66">
        <f t="shared" si="56"/>
        <v>0</v>
      </c>
      <c r="H161" s="65"/>
      <c r="I161" s="66">
        <f t="shared" si="57"/>
        <v>0</v>
      </c>
      <c r="J161" s="65"/>
      <c r="K161" s="66">
        <f t="shared" si="58"/>
        <v>0</v>
      </c>
      <c r="L161" s="66">
        <v>21</v>
      </c>
      <c r="M161" s="66">
        <f t="shared" si="59"/>
        <v>0</v>
      </c>
      <c r="N161" s="66">
        <v>0</v>
      </c>
      <c r="O161" s="66">
        <f t="shared" si="60"/>
        <v>0</v>
      </c>
      <c r="P161" s="66">
        <v>0</v>
      </c>
      <c r="Q161" s="66">
        <f t="shared" si="61"/>
        <v>0</v>
      </c>
      <c r="R161" s="66"/>
      <c r="S161" s="66" t="s">
        <v>587</v>
      </c>
      <c r="T161" s="70" t="s">
        <v>330</v>
      </c>
      <c r="U161" s="35">
        <v>0</v>
      </c>
      <c r="V161" s="35">
        <f t="shared" si="62"/>
        <v>0</v>
      </c>
      <c r="W161" s="35"/>
      <c r="X161" s="70"/>
      <c r="Y161" s="52"/>
      <c r="Z161" s="52"/>
      <c r="AA161" s="52"/>
      <c r="AB161" s="52"/>
      <c r="AC161" s="52"/>
      <c r="AD161" s="52"/>
      <c r="AE161" s="52"/>
      <c r="AF161" s="52"/>
      <c r="AG161" s="52" t="s">
        <v>1697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outlineLevel="1" x14ac:dyDescent="0.2">
      <c r="A162" s="67">
        <v>145</v>
      </c>
      <c r="B162" s="68" t="s">
        <v>3633</v>
      </c>
      <c r="C162" s="69" t="s">
        <v>3607</v>
      </c>
      <c r="D162" s="63" t="s">
        <v>640</v>
      </c>
      <c r="E162" s="64">
        <v>3</v>
      </c>
      <c r="F162" s="65"/>
      <c r="G162" s="66">
        <f t="shared" si="56"/>
        <v>0</v>
      </c>
      <c r="H162" s="65"/>
      <c r="I162" s="66">
        <f t="shared" si="57"/>
        <v>0</v>
      </c>
      <c r="J162" s="65"/>
      <c r="K162" s="66">
        <f t="shared" si="58"/>
        <v>0</v>
      </c>
      <c r="L162" s="66">
        <v>21</v>
      </c>
      <c r="M162" s="66">
        <f t="shared" si="59"/>
        <v>0</v>
      </c>
      <c r="N162" s="66">
        <v>0</v>
      </c>
      <c r="O162" s="66">
        <f t="shared" si="60"/>
        <v>0</v>
      </c>
      <c r="P162" s="66">
        <v>0</v>
      </c>
      <c r="Q162" s="66">
        <f t="shared" si="61"/>
        <v>0</v>
      </c>
      <c r="R162" s="66"/>
      <c r="S162" s="66" t="s">
        <v>587</v>
      </c>
      <c r="T162" s="70" t="s">
        <v>330</v>
      </c>
      <c r="U162" s="35">
        <v>0</v>
      </c>
      <c r="V162" s="35">
        <f t="shared" si="62"/>
        <v>0</v>
      </c>
      <c r="W162" s="35"/>
      <c r="X162" s="70"/>
      <c r="Y162" s="52"/>
      <c r="Z162" s="52"/>
      <c r="AA162" s="52"/>
      <c r="AB162" s="52"/>
      <c r="AC162" s="52"/>
      <c r="AD162" s="52"/>
      <c r="AE162" s="52"/>
      <c r="AF162" s="52"/>
      <c r="AG162" s="52" t="s">
        <v>1697</v>
      </c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</row>
    <row r="163" spans="1:60" outlineLevel="1" x14ac:dyDescent="0.2">
      <c r="A163" s="67">
        <v>146</v>
      </c>
      <c r="B163" s="68" t="s">
        <v>3634</v>
      </c>
      <c r="C163" s="69" t="s">
        <v>3609</v>
      </c>
      <c r="D163" s="63" t="s">
        <v>640</v>
      </c>
      <c r="E163" s="64">
        <v>2</v>
      </c>
      <c r="F163" s="65"/>
      <c r="G163" s="66">
        <f t="shared" si="56"/>
        <v>0</v>
      </c>
      <c r="H163" s="65"/>
      <c r="I163" s="66">
        <f t="shared" si="57"/>
        <v>0</v>
      </c>
      <c r="J163" s="65"/>
      <c r="K163" s="66">
        <f t="shared" si="58"/>
        <v>0</v>
      </c>
      <c r="L163" s="66">
        <v>21</v>
      </c>
      <c r="M163" s="66">
        <f t="shared" si="59"/>
        <v>0</v>
      </c>
      <c r="N163" s="66">
        <v>0</v>
      </c>
      <c r="O163" s="66">
        <f t="shared" si="60"/>
        <v>0</v>
      </c>
      <c r="P163" s="66">
        <v>0</v>
      </c>
      <c r="Q163" s="66">
        <f t="shared" si="61"/>
        <v>0</v>
      </c>
      <c r="R163" s="66"/>
      <c r="S163" s="66" t="s">
        <v>587</v>
      </c>
      <c r="T163" s="70" t="s">
        <v>330</v>
      </c>
      <c r="U163" s="35">
        <v>0</v>
      </c>
      <c r="V163" s="35">
        <f t="shared" si="62"/>
        <v>0</v>
      </c>
      <c r="W163" s="35"/>
      <c r="X163" s="70"/>
      <c r="Y163" s="52"/>
      <c r="Z163" s="52"/>
      <c r="AA163" s="52"/>
      <c r="AB163" s="52"/>
      <c r="AC163" s="52"/>
      <c r="AD163" s="52"/>
      <c r="AE163" s="52"/>
      <c r="AF163" s="52"/>
      <c r="AG163" s="52" t="s">
        <v>1697</v>
      </c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x14ac:dyDescent="0.2">
      <c r="A164" s="18" t="s">
        <v>324</v>
      </c>
      <c r="B164" s="19" t="s">
        <v>206</v>
      </c>
      <c r="C164" s="20" t="s">
        <v>207</v>
      </c>
      <c r="D164" s="21"/>
      <c r="E164" s="22"/>
      <c r="F164" s="23"/>
      <c r="G164" s="23">
        <f>SUMIF(AG165:AG187,"&lt;&gt;NOR",G165:G187)</f>
        <v>0</v>
      </c>
      <c r="H164" s="23"/>
      <c r="I164" s="23">
        <f>SUM(I165:I187)</f>
        <v>0</v>
      </c>
      <c r="J164" s="23"/>
      <c r="K164" s="23">
        <f>SUM(K165:K187)</f>
        <v>0</v>
      </c>
      <c r="L164" s="23"/>
      <c r="M164" s="23">
        <f>SUM(M165:M187)</f>
        <v>0</v>
      </c>
      <c r="N164" s="23"/>
      <c r="O164" s="23">
        <f>SUM(O165:O187)</f>
        <v>0</v>
      </c>
      <c r="P164" s="23"/>
      <c r="Q164" s="23">
        <f>SUM(Q165:Q187)</f>
        <v>0</v>
      </c>
      <c r="R164" s="23"/>
      <c r="S164" s="23"/>
      <c r="T164" s="46"/>
      <c r="U164" s="47"/>
      <c r="V164" s="47">
        <f>SUM(V165:V187)</f>
        <v>0</v>
      </c>
      <c r="W164" s="47"/>
      <c r="X164" s="46"/>
      <c r="AG164" t="s">
        <v>325</v>
      </c>
    </row>
    <row r="165" spans="1:60" outlineLevel="1" x14ac:dyDescent="0.2">
      <c r="A165" s="67">
        <v>147</v>
      </c>
      <c r="B165" s="68" t="s">
        <v>3635</v>
      </c>
      <c r="C165" s="69" t="s">
        <v>3636</v>
      </c>
      <c r="D165" s="63" t="s">
        <v>456</v>
      </c>
      <c r="E165" s="64">
        <v>575</v>
      </c>
      <c r="F165" s="65"/>
      <c r="G165" s="66">
        <f t="shared" ref="G165:G187" si="63">ROUND(E165*F165,2)</f>
        <v>0</v>
      </c>
      <c r="H165" s="65"/>
      <c r="I165" s="66">
        <f t="shared" ref="I165:I187" si="64">ROUND(E165*H165,2)</f>
        <v>0</v>
      </c>
      <c r="J165" s="65"/>
      <c r="K165" s="66">
        <f t="shared" ref="K165:K187" si="65">ROUND(E165*J165,2)</f>
        <v>0</v>
      </c>
      <c r="L165" s="66">
        <v>21</v>
      </c>
      <c r="M165" s="66">
        <f t="shared" ref="M165:M187" si="66">G165*(1+L165/100)</f>
        <v>0</v>
      </c>
      <c r="N165" s="66">
        <v>0</v>
      </c>
      <c r="O165" s="66">
        <f t="shared" ref="O165:O187" si="67">ROUND(E165*N165,2)</f>
        <v>0</v>
      </c>
      <c r="P165" s="66">
        <v>0</v>
      </c>
      <c r="Q165" s="66">
        <f t="shared" ref="Q165:Q187" si="68">ROUND(E165*P165,2)</f>
        <v>0</v>
      </c>
      <c r="R165" s="66"/>
      <c r="S165" s="66" t="s">
        <v>587</v>
      </c>
      <c r="T165" s="70" t="s">
        <v>330</v>
      </c>
      <c r="U165" s="35">
        <v>0</v>
      </c>
      <c r="V165" s="35">
        <f t="shared" ref="V165:V187" si="69">ROUND(E165*U165,2)</f>
        <v>0</v>
      </c>
      <c r="W165" s="35"/>
      <c r="X165" s="70"/>
      <c r="Y165" s="52"/>
      <c r="Z165" s="52"/>
      <c r="AA165" s="52"/>
      <c r="AB165" s="52"/>
      <c r="AC165" s="52"/>
      <c r="AD165" s="52"/>
      <c r="AE165" s="52"/>
      <c r="AF165" s="52"/>
      <c r="AG165" s="52" t="s">
        <v>1697</v>
      </c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67">
        <v>148</v>
      </c>
      <c r="B166" s="68" t="s">
        <v>3637</v>
      </c>
      <c r="C166" s="69" t="s">
        <v>3638</v>
      </c>
      <c r="D166" s="63" t="s">
        <v>456</v>
      </c>
      <c r="E166" s="64">
        <v>4025</v>
      </c>
      <c r="F166" s="65"/>
      <c r="G166" s="66">
        <f t="shared" si="63"/>
        <v>0</v>
      </c>
      <c r="H166" s="65"/>
      <c r="I166" s="66">
        <f t="shared" si="64"/>
        <v>0</v>
      </c>
      <c r="J166" s="65"/>
      <c r="K166" s="66">
        <f t="shared" si="65"/>
        <v>0</v>
      </c>
      <c r="L166" s="66">
        <v>21</v>
      </c>
      <c r="M166" s="66">
        <f t="shared" si="66"/>
        <v>0</v>
      </c>
      <c r="N166" s="66">
        <v>0</v>
      </c>
      <c r="O166" s="66">
        <f t="shared" si="67"/>
        <v>0</v>
      </c>
      <c r="P166" s="66">
        <v>0</v>
      </c>
      <c r="Q166" s="66">
        <f t="shared" si="68"/>
        <v>0</v>
      </c>
      <c r="R166" s="66"/>
      <c r="S166" s="66" t="s">
        <v>587</v>
      </c>
      <c r="T166" s="70" t="s">
        <v>330</v>
      </c>
      <c r="U166" s="35">
        <v>0</v>
      </c>
      <c r="V166" s="35">
        <f t="shared" si="69"/>
        <v>0</v>
      </c>
      <c r="W166" s="35"/>
      <c r="X166" s="70"/>
      <c r="Y166" s="52"/>
      <c r="Z166" s="52"/>
      <c r="AA166" s="52"/>
      <c r="AB166" s="52"/>
      <c r="AC166" s="52"/>
      <c r="AD166" s="52"/>
      <c r="AE166" s="52"/>
      <c r="AF166" s="52"/>
      <c r="AG166" s="52" t="s">
        <v>1697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67">
        <v>149</v>
      </c>
      <c r="B167" s="68" t="s">
        <v>3639</v>
      </c>
      <c r="C167" s="69" t="s">
        <v>3640</v>
      </c>
      <c r="D167" s="63" t="s">
        <v>456</v>
      </c>
      <c r="E167" s="64">
        <v>575</v>
      </c>
      <c r="F167" s="65"/>
      <c r="G167" s="66">
        <f t="shared" si="63"/>
        <v>0</v>
      </c>
      <c r="H167" s="65"/>
      <c r="I167" s="66">
        <f t="shared" si="64"/>
        <v>0</v>
      </c>
      <c r="J167" s="65"/>
      <c r="K167" s="66">
        <f t="shared" si="65"/>
        <v>0</v>
      </c>
      <c r="L167" s="66">
        <v>21</v>
      </c>
      <c r="M167" s="66">
        <f t="shared" si="66"/>
        <v>0</v>
      </c>
      <c r="N167" s="66">
        <v>0</v>
      </c>
      <c r="O167" s="66">
        <f t="shared" si="67"/>
        <v>0</v>
      </c>
      <c r="P167" s="66">
        <v>0</v>
      </c>
      <c r="Q167" s="66">
        <f t="shared" si="68"/>
        <v>0</v>
      </c>
      <c r="R167" s="66"/>
      <c r="S167" s="66" t="s">
        <v>587</v>
      </c>
      <c r="T167" s="70" t="s">
        <v>330</v>
      </c>
      <c r="U167" s="35">
        <v>0</v>
      </c>
      <c r="V167" s="35">
        <f t="shared" si="69"/>
        <v>0</v>
      </c>
      <c r="W167" s="35"/>
      <c r="X167" s="70"/>
      <c r="Y167" s="52"/>
      <c r="Z167" s="52"/>
      <c r="AA167" s="52"/>
      <c r="AB167" s="52"/>
      <c r="AC167" s="52"/>
      <c r="AD167" s="52"/>
      <c r="AE167" s="52"/>
      <c r="AF167" s="52"/>
      <c r="AG167" s="52" t="s">
        <v>1697</v>
      </c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67">
        <v>150</v>
      </c>
      <c r="B168" s="68" t="s">
        <v>3641</v>
      </c>
      <c r="C168" s="69" t="s">
        <v>3642</v>
      </c>
      <c r="D168" s="63" t="s">
        <v>456</v>
      </c>
      <c r="E168" s="64">
        <v>5175</v>
      </c>
      <c r="F168" s="65"/>
      <c r="G168" s="66">
        <f t="shared" si="63"/>
        <v>0</v>
      </c>
      <c r="H168" s="65"/>
      <c r="I168" s="66">
        <f t="shared" si="64"/>
        <v>0</v>
      </c>
      <c r="J168" s="65"/>
      <c r="K168" s="66">
        <f t="shared" si="65"/>
        <v>0</v>
      </c>
      <c r="L168" s="66">
        <v>21</v>
      </c>
      <c r="M168" s="66">
        <f t="shared" si="66"/>
        <v>0</v>
      </c>
      <c r="N168" s="66">
        <v>0</v>
      </c>
      <c r="O168" s="66">
        <f t="shared" si="67"/>
        <v>0</v>
      </c>
      <c r="P168" s="66">
        <v>0</v>
      </c>
      <c r="Q168" s="66">
        <f t="shared" si="68"/>
        <v>0</v>
      </c>
      <c r="R168" s="66"/>
      <c r="S168" s="66" t="s">
        <v>587</v>
      </c>
      <c r="T168" s="70" t="s">
        <v>330</v>
      </c>
      <c r="U168" s="35">
        <v>0</v>
      </c>
      <c r="V168" s="35">
        <f t="shared" si="69"/>
        <v>0</v>
      </c>
      <c r="W168" s="35"/>
      <c r="X168" s="70"/>
      <c r="Y168" s="52"/>
      <c r="Z168" s="52"/>
      <c r="AA168" s="52"/>
      <c r="AB168" s="52"/>
      <c r="AC168" s="52"/>
      <c r="AD168" s="52"/>
      <c r="AE168" s="52"/>
      <c r="AF168" s="52"/>
      <c r="AG168" s="52" t="s">
        <v>1697</v>
      </c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outlineLevel="1" x14ac:dyDescent="0.2">
      <c r="A169" s="67">
        <v>151</v>
      </c>
      <c r="B169" s="68" t="s">
        <v>3643</v>
      </c>
      <c r="C169" s="69" t="s">
        <v>3644</v>
      </c>
      <c r="D169" s="63" t="s">
        <v>456</v>
      </c>
      <c r="E169" s="64">
        <v>230</v>
      </c>
      <c r="F169" s="65"/>
      <c r="G169" s="66">
        <f t="shared" si="63"/>
        <v>0</v>
      </c>
      <c r="H169" s="65"/>
      <c r="I169" s="66">
        <f t="shared" si="64"/>
        <v>0</v>
      </c>
      <c r="J169" s="65"/>
      <c r="K169" s="66">
        <f t="shared" si="65"/>
        <v>0</v>
      </c>
      <c r="L169" s="66">
        <v>21</v>
      </c>
      <c r="M169" s="66">
        <f t="shared" si="66"/>
        <v>0</v>
      </c>
      <c r="N169" s="66">
        <v>0</v>
      </c>
      <c r="O169" s="66">
        <f t="shared" si="67"/>
        <v>0</v>
      </c>
      <c r="P169" s="66">
        <v>0</v>
      </c>
      <c r="Q169" s="66">
        <f t="shared" si="68"/>
        <v>0</v>
      </c>
      <c r="R169" s="66"/>
      <c r="S169" s="66" t="s">
        <v>587</v>
      </c>
      <c r="T169" s="70" t="s">
        <v>330</v>
      </c>
      <c r="U169" s="35">
        <v>0</v>
      </c>
      <c r="V169" s="35">
        <f t="shared" si="69"/>
        <v>0</v>
      </c>
      <c r="W169" s="35"/>
      <c r="X169" s="70"/>
      <c r="Y169" s="52"/>
      <c r="Z169" s="52"/>
      <c r="AA169" s="52"/>
      <c r="AB169" s="52"/>
      <c r="AC169" s="52"/>
      <c r="AD169" s="52"/>
      <c r="AE169" s="52"/>
      <c r="AF169" s="52"/>
      <c r="AG169" s="52" t="s">
        <v>1697</v>
      </c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outlineLevel="1" x14ac:dyDescent="0.2">
      <c r="A170" s="67">
        <v>152</v>
      </c>
      <c r="B170" s="68" t="s">
        <v>3645</v>
      </c>
      <c r="C170" s="69" t="s">
        <v>3646</v>
      </c>
      <c r="D170" s="63" t="s">
        <v>456</v>
      </c>
      <c r="E170" s="64">
        <v>920</v>
      </c>
      <c r="F170" s="65"/>
      <c r="G170" s="66">
        <f t="shared" si="63"/>
        <v>0</v>
      </c>
      <c r="H170" s="65"/>
      <c r="I170" s="66">
        <f t="shared" si="64"/>
        <v>0</v>
      </c>
      <c r="J170" s="65"/>
      <c r="K170" s="66">
        <f t="shared" si="65"/>
        <v>0</v>
      </c>
      <c r="L170" s="66">
        <v>21</v>
      </c>
      <c r="M170" s="66">
        <f t="shared" si="66"/>
        <v>0</v>
      </c>
      <c r="N170" s="66">
        <v>0</v>
      </c>
      <c r="O170" s="66">
        <f t="shared" si="67"/>
        <v>0</v>
      </c>
      <c r="P170" s="66">
        <v>0</v>
      </c>
      <c r="Q170" s="66">
        <f t="shared" si="68"/>
        <v>0</v>
      </c>
      <c r="R170" s="66"/>
      <c r="S170" s="66" t="s">
        <v>587</v>
      </c>
      <c r="T170" s="70" t="s">
        <v>330</v>
      </c>
      <c r="U170" s="35">
        <v>0</v>
      </c>
      <c r="V170" s="35">
        <f t="shared" si="69"/>
        <v>0</v>
      </c>
      <c r="W170" s="35"/>
      <c r="X170" s="70"/>
      <c r="Y170" s="52"/>
      <c r="Z170" s="52"/>
      <c r="AA170" s="52"/>
      <c r="AB170" s="52"/>
      <c r="AC170" s="52"/>
      <c r="AD170" s="52"/>
      <c r="AE170" s="52"/>
      <c r="AF170" s="52"/>
      <c r="AG170" s="52" t="s">
        <v>1697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67">
        <v>153</v>
      </c>
      <c r="B171" s="68" t="s">
        <v>3647</v>
      </c>
      <c r="C171" s="69" t="s">
        <v>3648</v>
      </c>
      <c r="D171" s="63" t="s">
        <v>456</v>
      </c>
      <c r="E171" s="64">
        <v>230</v>
      </c>
      <c r="F171" s="65"/>
      <c r="G171" s="66">
        <f t="shared" si="63"/>
        <v>0</v>
      </c>
      <c r="H171" s="65"/>
      <c r="I171" s="66">
        <f t="shared" si="64"/>
        <v>0</v>
      </c>
      <c r="J171" s="65"/>
      <c r="K171" s="66">
        <f t="shared" si="65"/>
        <v>0</v>
      </c>
      <c r="L171" s="66">
        <v>21</v>
      </c>
      <c r="M171" s="66">
        <f t="shared" si="66"/>
        <v>0</v>
      </c>
      <c r="N171" s="66">
        <v>0</v>
      </c>
      <c r="O171" s="66">
        <f t="shared" si="67"/>
        <v>0</v>
      </c>
      <c r="P171" s="66">
        <v>0</v>
      </c>
      <c r="Q171" s="66">
        <f t="shared" si="68"/>
        <v>0</v>
      </c>
      <c r="R171" s="66"/>
      <c r="S171" s="66" t="s">
        <v>587</v>
      </c>
      <c r="T171" s="70" t="s">
        <v>330</v>
      </c>
      <c r="U171" s="35">
        <v>0</v>
      </c>
      <c r="V171" s="35">
        <f t="shared" si="69"/>
        <v>0</v>
      </c>
      <c r="W171" s="35"/>
      <c r="X171" s="70"/>
      <c r="Y171" s="52"/>
      <c r="Z171" s="52"/>
      <c r="AA171" s="52"/>
      <c r="AB171" s="52"/>
      <c r="AC171" s="52"/>
      <c r="AD171" s="52"/>
      <c r="AE171" s="52"/>
      <c r="AF171" s="52"/>
      <c r="AG171" s="52" t="s">
        <v>1697</v>
      </c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67">
        <v>154</v>
      </c>
      <c r="B172" s="68" t="s">
        <v>3649</v>
      </c>
      <c r="C172" s="69" t="s">
        <v>3650</v>
      </c>
      <c r="D172" s="63" t="s">
        <v>456</v>
      </c>
      <c r="E172" s="64">
        <v>575</v>
      </c>
      <c r="F172" s="65"/>
      <c r="G172" s="66">
        <f t="shared" si="63"/>
        <v>0</v>
      </c>
      <c r="H172" s="65"/>
      <c r="I172" s="66">
        <f t="shared" si="64"/>
        <v>0</v>
      </c>
      <c r="J172" s="65"/>
      <c r="K172" s="66">
        <f t="shared" si="65"/>
        <v>0</v>
      </c>
      <c r="L172" s="66">
        <v>21</v>
      </c>
      <c r="M172" s="66">
        <f t="shared" si="66"/>
        <v>0</v>
      </c>
      <c r="N172" s="66">
        <v>0</v>
      </c>
      <c r="O172" s="66">
        <f t="shared" si="67"/>
        <v>0</v>
      </c>
      <c r="P172" s="66">
        <v>0</v>
      </c>
      <c r="Q172" s="66">
        <f t="shared" si="68"/>
        <v>0</v>
      </c>
      <c r="R172" s="66"/>
      <c r="S172" s="66" t="s">
        <v>587</v>
      </c>
      <c r="T172" s="70" t="s">
        <v>330</v>
      </c>
      <c r="U172" s="35">
        <v>0</v>
      </c>
      <c r="V172" s="35">
        <f t="shared" si="69"/>
        <v>0</v>
      </c>
      <c r="W172" s="35"/>
      <c r="X172" s="70"/>
      <c r="Y172" s="52"/>
      <c r="Z172" s="52"/>
      <c r="AA172" s="52"/>
      <c r="AB172" s="52"/>
      <c r="AC172" s="52"/>
      <c r="AD172" s="52"/>
      <c r="AE172" s="52"/>
      <c r="AF172" s="52"/>
      <c r="AG172" s="52" t="s">
        <v>1697</v>
      </c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67">
        <v>155</v>
      </c>
      <c r="B173" s="68" t="s">
        <v>3651</v>
      </c>
      <c r="C173" s="69" t="s">
        <v>3652</v>
      </c>
      <c r="D173" s="63" t="s">
        <v>456</v>
      </c>
      <c r="E173" s="64">
        <v>230</v>
      </c>
      <c r="F173" s="65"/>
      <c r="G173" s="66">
        <f t="shared" si="63"/>
        <v>0</v>
      </c>
      <c r="H173" s="65"/>
      <c r="I173" s="66">
        <f t="shared" si="64"/>
        <v>0</v>
      </c>
      <c r="J173" s="65"/>
      <c r="K173" s="66">
        <f t="shared" si="65"/>
        <v>0</v>
      </c>
      <c r="L173" s="66">
        <v>21</v>
      </c>
      <c r="M173" s="66">
        <f t="shared" si="66"/>
        <v>0</v>
      </c>
      <c r="N173" s="66">
        <v>0</v>
      </c>
      <c r="O173" s="66">
        <f t="shared" si="67"/>
        <v>0</v>
      </c>
      <c r="P173" s="66">
        <v>0</v>
      </c>
      <c r="Q173" s="66">
        <f t="shared" si="68"/>
        <v>0</v>
      </c>
      <c r="R173" s="66"/>
      <c r="S173" s="66" t="s">
        <v>587</v>
      </c>
      <c r="T173" s="70" t="s">
        <v>330</v>
      </c>
      <c r="U173" s="35">
        <v>0</v>
      </c>
      <c r="V173" s="35">
        <f t="shared" si="69"/>
        <v>0</v>
      </c>
      <c r="W173" s="35"/>
      <c r="X173" s="70"/>
      <c r="Y173" s="52"/>
      <c r="Z173" s="52"/>
      <c r="AA173" s="52"/>
      <c r="AB173" s="52"/>
      <c r="AC173" s="52"/>
      <c r="AD173" s="52"/>
      <c r="AE173" s="52"/>
      <c r="AF173" s="52"/>
      <c r="AG173" s="52" t="s">
        <v>1697</v>
      </c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67">
        <v>156</v>
      </c>
      <c r="B174" s="68" t="s">
        <v>3653</v>
      </c>
      <c r="C174" s="69" t="s">
        <v>3654</v>
      </c>
      <c r="D174" s="63" t="s">
        <v>456</v>
      </c>
      <c r="E174" s="64">
        <v>57.5</v>
      </c>
      <c r="F174" s="65"/>
      <c r="G174" s="66">
        <f t="shared" si="63"/>
        <v>0</v>
      </c>
      <c r="H174" s="65"/>
      <c r="I174" s="66">
        <f t="shared" si="64"/>
        <v>0</v>
      </c>
      <c r="J174" s="65"/>
      <c r="K174" s="66">
        <f t="shared" si="65"/>
        <v>0</v>
      </c>
      <c r="L174" s="66">
        <v>21</v>
      </c>
      <c r="M174" s="66">
        <f t="shared" si="66"/>
        <v>0</v>
      </c>
      <c r="N174" s="66">
        <v>0</v>
      </c>
      <c r="O174" s="66">
        <f t="shared" si="67"/>
        <v>0</v>
      </c>
      <c r="P174" s="66">
        <v>0</v>
      </c>
      <c r="Q174" s="66">
        <f t="shared" si="68"/>
        <v>0</v>
      </c>
      <c r="R174" s="66"/>
      <c r="S174" s="66" t="s">
        <v>587</v>
      </c>
      <c r="T174" s="70" t="s">
        <v>330</v>
      </c>
      <c r="U174" s="35">
        <v>0</v>
      </c>
      <c r="V174" s="35">
        <f t="shared" si="69"/>
        <v>0</v>
      </c>
      <c r="W174" s="35"/>
      <c r="X174" s="70"/>
      <c r="Y174" s="52"/>
      <c r="Z174" s="52"/>
      <c r="AA174" s="52"/>
      <c r="AB174" s="52"/>
      <c r="AC174" s="52"/>
      <c r="AD174" s="52"/>
      <c r="AE174" s="52"/>
      <c r="AF174" s="52"/>
      <c r="AG174" s="52" t="s">
        <v>1697</v>
      </c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67">
        <v>157</v>
      </c>
      <c r="B175" s="68" t="s">
        <v>3655</v>
      </c>
      <c r="C175" s="69" t="s">
        <v>3656</v>
      </c>
      <c r="D175" s="63" t="s">
        <v>456</v>
      </c>
      <c r="E175" s="64">
        <v>46</v>
      </c>
      <c r="F175" s="65"/>
      <c r="G175" s="66">
        <f t="shared" si="63"/>
        <v>0</v>
      </c>
      <c r="H175" s="65"/>
      <c r="I175" s="66">
        <f t="shared" si="64"/>
        <v>0</v>
      </c>
      <c r="J175" s="65"/>
      <c r="K175" s="66">
        <f t="shared" si="65"/>
        <v>0</v>
      </c>
      <c r="L175" s="66">
        <v>21</v>
      </c>
      <c r="M175" s="66">
        <f t="shared" si="66"/>
        <v>0</v>
      </c>
      <c r="N175" s="66">
        <v>0</v>
      </c>
      <c r="O175" s="66">
        <f t="shared" si="67"/>
        <v>0</v>
      </c>
      <c r="P175" s="66">
        <v>0</v>
      </c>
      <c r="Q175" s="66">
        <f t="shared" si="68"/>
        <v>0</v>
      </c>
      <c r="R175" s="66"/>
      <c r="S175" s="66" t="s">
        <v>587</v>
      </c>
      <c r="T175" s="70" t="s">
        <v>330</v>
      </c>
      <c r="U175" s="35">
        <v>0</v>
      </c>
      <c r="V175" s="35">
        <f t="shared" si="69"/>
        <v>0</v>
      </c>
      <c r="W175" s="35"/>
      <c r="X175" s="70"/>
      <c r="Y175" s="52"/>
      <c r="Z175" s="52"/>
      <c r="AA175" s="52"/>
      <c r="AB175" s="52"/>
      <c r="AC175" s="52"/>
      <c r="AD175" s="52"/>
      <c r="AE175" s="52"/>
      <c r="AF175" s="52"/>
      <c r="AG175" s="52" t="s">
        <v>1697</v>
      </c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67">
        <v>158</v>
      </c>
      <c r="B176" s="68" t="s">
        <v>3657</v>
      </c>
      <c r="C176" s="69" t="s">
        <v>3658</v>
      </c>
      <c r="D176" s="63" t="s">
        <v>456</v>
      </c>
      <c r="E176" s="64">
        <v>115</v>
      </c>
      <c r="F176" s="65"/>
      <c r="G176" s="66">
        <f t="shared" si="63"/>
        <v>0</v>
      </c>
      <c r="H176" s="65"/>
      <c r="I176" s="66">
        <f t="shared" si="64"/>
        <v>0</v>
      </c>
      <c r="J176" s="65"/>
      <c r="K176" s="66">
        <f t="shared" si="65"/>
        <v>0</v>
      </c>
      <c r="L176" s="66">
        <v>21</v>
      </c>
      <c r="M176" s="66">
        <f t="shared" si="66"/>
        <v>0</v>
      </c>
      <c r="N176" s="66">
        <v>0</v>
      </c>
      <c r="O176" s="66">
        <f t="shared" si="67"/>
        <v>0</v>
      </c>
      <c r="P176" s="66">
        <v>0</v>
      </c>
      <c r="Q176" s="66">
        <f t="shared" si="68"/>
        <v>0</v>
      </c>
      <c r="R176" s="66"/>
      <c r="S176" s="66" t="s">
        <v>587</v>
      </c>
      <c r="T176" s="70" t="s">
        <v>330</v>
      </c>
      <c r="U176" s="35">
        <v>0</v>
      </c>
      <c r="V176" s="35">
        <f t="shared" si="69"/>
        <v>0</v>
      </c>
      <c r="W176" s="35"/>
      <c r="X176" s="70"/>
      <c r="Y176" s="52"/>
      <c r="Z176" s="52"/>
      <c r="AA176" s="52"/>
      <c r="AB176" s="52"/>
      <c r="AC176" s="52"/>
      <c r="AD176" s="52"/>
      <c r="AE176" s="52"/>
      <c r="AF176" s="52"/>
      <c r="AG176" s="52" t="s">
        <v>1697</v>
      </c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67">
        <v>159</v>
      </c>
      <c r="B177" s="68" t="s">
        <v>3659</v>
      </c>
      <c r="C177" s="69" t="s">
        <v>3660</v>
      </c>
      <c r="D177" s="63" t="s">
        <v>456</v>
      </c>
      <c r="E177" s="64">
        <v>57.5</v>
      </c>
      <c r="F177" s="65"/>
      <c r="G177" s="66">
        <f t="shared" si="63"/>
        <v>0</v>
      </c>
      <c r="H177" s="65"/>
      <c r="I177" s="66">
        <f t="shared" si="64"/>
        <v>0</v>
      </c>
      <c r="J177" s="65"/>
      <c r="K177" s="66">
        <f t="shared" si="65"/>
        <v>0</v>
      </c>
      <c r="L177" s="66">
        <v>21</v>
      </c>
      <c r="M177" s="66">
        <f t="shared" si="66"/>
        <v>0</v>
      </c>
      <c r="N177" s="66">
        <v>0</v>
      </c>
      <c r="O177" s="66">
        <f t="shared" si="67"/>
        <v>0</v>
      </c>
      <c r="P177" s="66">
        <v>0</v>
      </c>
      <c r="Q177" s="66">
        <f t="shared" si="68"/>
        <v>0</v>
      </c>
      <c r="R177" s="66"/>
      <c r="S177" s="66" t="s">
        <v>587</v>
      </c>
      <c r="T177" s="70" t="s">
        <v>330</v>
      </c>
      <c r="U177" s="35">
        <v>0</v>
      </c>
      <c r="V177" s="35">
        <f t="shared" si="69"/>
        <v>0</v>
      </c>
      <c r="W177" s="35"/>
      <c r="X177" s="70"/>
      <c r="Y177" s="52"/>
      <c r="Z177" s="52"/>
      <c r="AA177" s="52"/>
      <c r="AB177" s="52"/>
      <c r="AC177" s="52"/>
      <c r="AD177" s="52"/>
      <c r="AE177" s="52"/>
      <c r="AF177" s="52"/>
      <c r="AG177" s="52" t="s">
        <v>1697</v>
      </c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67">
        <v>160</v>
      </c>
      <c r="B178" s="68" t="s">
        <v>3661</v>
      </c>
      <c r="C178" s="69" t="s">
        <v>3662</v>
      </c>
      <c r="D178" s="63" t="s">
        <v>456</v>
      </c>
      <c r="E178" s="64">
        <v>1150</v>
      </c>
      <c r="F178" s="65"/>
      <c r="G178" s="66">
        <f t="shared" si="63"/>
        <v>0</v>
      </c>
      <c r="H178" s="65"/>
      <c r="I178" s="66">
        <f t="shared" si="64"/>
        <v>0</v>
      </c>
      <c r="J178" s="65"/>
      <c r="K178" s="66">
        <f t="shared" si="65"/>
        <v>0</v>
      </c>
      <c r="L178" s="66">
        <v>21</v>
      </c>
      <c r="M178" s="66">
        <f t="shared" si="66"/>
        <v>0</v>
      </c>
      <c r="N178" s="66">
        <v>0</v>
      </c>
      <c r="O178" s="66">
        <f t="shared" si="67"/>
        <v>0</v>
      </c>
      <c r="P178" s="66">
        <v>0</v>
      </c>
      <c r="Q178" s="66">
        <f t="shared" si="68"/>
        <v>0</v>
      </c>
      <c r="R178" s="66"/>
      <c r="S178" s="66" t="s">
        <v>587</v>
      </c>
      <c r="T178" s="70" t="s">
        <v>330</v>
      </c>
      <c r="U178" s="35">
        <v>0</v>
      </c>
      <c r="V178" s="35">
        <f t="shared" si="69"/>
        <v>0</v>
      </c>
      <c r="W178" s="35"/>
      <c r="X178" s="70"/>
      <c r="Y178" s="52"/>
      <c r="Z178" s="52"/>
      <c r="AA178" s="52"/>
      <c r="AB178" s="52"/>
      <c r="AC178" s="52"/>
      <c r="AD178" s="52"/>
      <c r="AE178" s="52"/>
      <c r="AF178" s="52"/>
      <c r="AG178" s="52" t="s">
        <v>1697</v>
      </c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67">
        <v>161</v>
      </c>
      <c r="B179" s="68" t="s">
        <v>3663</v>
      </c>
      <c r="C179" s="69" t="s">
        <v>3664</v>
      </c>
      <c r="D179" s="63" t="s">
        <v>456</v>
      </c>
      <c r="E179" s="64">
        <v>575</v>
      </c>
      <c r="F179" s="65"/>
      <c r="G179" s="66">
        <f t="shared" si="63"/>
        <v>0</v>
      </c>
      <c r="H179" s="65"/>
      <c r="I179" s="66">
        <f t="shared" si="64"/>
        <v>0</v>
      </c>
      <c r="J179" s="65"/>
      <c r="K179" s="66">
        <f t="shared" si="65"/>
        <v>0</v>
      </c>
      <c r="L179" s="66">
        <v>21</v>
      </c>
      <c r="M179" s="66">
        <f t="shared" si="66"/>
        <v>0</v>
      </c>
      <c r="N179" s="66">
        <v>0</v>
      </c>
      <c r="O179" s="66">
        <f t="shared" si="67"/>
        <v>0</v>
      </c>
      <c r="P179" s="66">
        <v>0</v>
      </c>
      <c r="Q179" s="66">
        <f t="shared" si="68"/>
        <v>0</v>
      </c>
      <c r="R179" s="66"/>
      <c r="S179" s="66" t="s">
        <v>587</v>
      </c>
      <c r="T179" s="70" t="s">
        <v>330</v>
      </c>
      <c r="U179" s="35">
        <v>0</v>
      </c>
      <c r="V179" s="35">
        <f t="shared" si="69"/>
        <v>0</v>
      </c>
      <c r="W179" s="35"/>
      <c r="X179" s="70"/>
      <c r="Y179" s="52"/>
      <c r="Z179" s="52"/>
      <c r="AA179" s="52"/>
      <c r="AB179" s="52"/>
      <c r="AC179" s="52"/>
      <c r="AD179" s="52"/>
      <c r="AE179" s="52"/>
      <c r="AF179" s="52"/>
      <c r="AG179" s="52" t="s">
        <v>1697</v>
      </c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67">
        <v>162</v>
      </c>
      <c r="B180" s="68" t="s">
        <v>3665</v>
      </c>
      <c r="C180" s="69" t="s">
        <v>3666</v>
      </c>
      <c r="D180" s="63" t="s">
        <v>456</v>
      </c>
      <c r="E180" s="64">
        <v>2070</v>
      </c>
      <c r="F180" s="65"/>
      <c r="G180" s="66">
        <f t="shared" si="63"/>
        <v>0</v>
      </c>
      <c r="H180" s="65"/>
      <c r="I180" s="66">
        <f t="shared" si="64"/>
        <v>0</v>
      </c>
      <c r="J180" s="65"/>
      <c r="K180" s="66">
        <f t="shared" si="65"/>
        <v>0</v>
      </c>
      <c r="L180" s="66">
        <v>21</v>
      </c>
      <c r="M180" s="66">
        <f t="shared" si="66"/>
        <v>0</v>
      </c>
      <c r="N180" s="66">
        <v>0</v>
      </c>
      <c r="O180" s="66">
        <f t="shared" si="67"/>
        <v>0</v>
      </c>
      <c r="P180" s="66">
        <v>0</v>
      </c>
      <c r="Q180" s="66">
        <f t="shared" si="68"/>
        <v>0</v>
      </c>
      <c r="R180" s="66"/>
      <c r="S180" s="66" t="s">
        <v>587</v>
      </c>
      <c r="T180" s="70" t="s">
        <v>330</v>
      </c>
      <c r="U180" s="35">
        <v>0</v>
      </c>
      <c r="V180" s="35">
        <f t="shared" si="69"/>
        <v>0</v>
      </c>
      <c r="W180" s="35"/>
      <c r="X180" s="70"/>
      <c r="Y180" s="52"/>
      <c r="Z180" s="52"/>
      <c r="AA180" s="52"/>
      <c r="AB180" s="52"/>
      <c r="AC180" s="52"/>
      <c r="AD180" s="52"/>
      <c r="AE180" s="52"/>
      <c r="AF180" s="52"/>
      <c r="AG180" s="52" t="s">
        <v>1697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67">
        <v>163</v>
      </c>
      <c r="B181" s="68" t="s">
        <v>3667</v>
      </c>
      <c r="C181" s="69" t="s">
        <v>3668</v>
      </c>
      <c r="D181" s="63" t="s">
        <v>456</v>
      </c>
      <c r="E181" s="64">
        <v>345</v>
      </c>
      <c r="F181" s="65"/>
      <c r="G181" s="66">
        <f t="shared" si="63"/>
        <v>0</v>
      </c>
      <c r="H181" s="65"/>
      <c r="I181" s="66">
        <f t="shared" si="64"/>
        <v>0</v>
      </c>
      <c r="J181" s="65"/>
      <c r="K181" s="66">
        <f t="shared" si="65"/>
        <v>0</v>
      </c>
      <c r="L181" s="66">
        <v>21</v>
      </c>
      <c r="M181" s="66">
        <f t="shared" si="66"/>
        <v>0</v>
      </c>
      <c r="N181" s="66">
        <v>0</v>
      </c>
      <c r="O181" s="66">
        <f t="shared" si="67"/>
        <v>0</v>
      </c>
      <c r="P181" s="66">
        <v>0</v>
      </c>
      <c r="Q181" s="66">
        <f t="shared" si="68"/>
        <v>0</v>
      </c>
      <c r="R181" s="66"/>
      <c r="S181" s="66" t="s">
        <v>587</v>
      </c>
      <c r="T181" s="70" t="s">
        <v>330</v>
      </c>
      <c r="U181" s="35">
        <v>0</v>
      </c>
      <c r="V181" s="35">
        <f t="shared" si="69"/>
        <v>0</v>
      </c>
      <c r="W181" s="35"/>
      <c r="X181" s="70"/>
      <c r="Y181" s="52"/>
      <c r="Z181" s="52"/>
      <c r="AA181" s="52"/>
      <c r="AB181" s="52"/>
      <c r="AC181" s="52"/>
      <c r="AD181" s="52"/>
      <c r="AE181" s="52"/>
      <c r="AF181" s="52"/>
      <c r="AG181" s="52" t="s">
        <v>1697</v>
      </c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67">
        <v>164</v>
      </c>
      <c r="B182" s="68" t="s">
        <v>3669</v>
      </c>
      <c r="C182" s="69" t="s">
        <v>3670</v>
      </c>
      <c r="D182" s="63" t="s">
        <v>456</v>
      </c>
      <c r="E182" s="64">
        <v>345</v>
      </c>
      <c r="F182" s="65"/>
      <c r="G182" s="66">
        <f t="shared" si="63"/>
        <v>0</v>
      </c>
      <c r="H182" s="65"/>
      <c r="I182" s="66">
        <f t="shared" si="64"/>
        <v>0</v>
      </c>
      <c r="J182" s="65"/>
      <c r="K182" s="66">
        <f t="shared" si="65"/>
        <v>0</v>
      </c>
      <c r="L182" s="66">
        <v>21</v>
      </c>
      <c r="M182" s="66">
        <f t="shared" si="66"/>
        <v>0</v>
      </c>
      <c r="N182" s="66">
        <v>0</v>
      </c>
      <c r="O182" s="66">
        <f t="shared" si="67"/>
        <v>0</v>
      </c>
      <c r="P182" s="66">
        <v>0</v>
      </c>
      <c r="Q182" s="66">
        <f t="shared" si="68"/>
        <v>0</v>
      </c>
      <c r="R182" s="66"/>
      <c r="S182" s="66" t="s">
        <v>587</v>
      </c>
      <c r="T182" s="70" t="s">
        <v>330</v>
      </c>
      <c r="U182" s="35">
        <v>0</v>
      </c>
      <c r="V182" s="35">
        <f t="shared" si="69"/>
        <v>0</v>
      </c>
      <c r="W182" s="35"/>
      <c r="X182" s="70"/>
      <c r="Y182" s="52"/>
      <c r="Z182" s="52"/>
      <c r="AA182" s="52"/>
      <c r="AB182" s="52"/>
      <c r="AC182" s="52"/>
      <c r="AD182" s="52"/>
      <c r="AE182" s="52"/>
      <c r="AF182" s="52"/>
      <c r="AG182" s="52" t="s">
        <v>1697</v>
      </c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outlineLevel="1" x14ac:dyDescent="0.2">
      <c r="A183" s="67">
        <v>165</v>
      </c>
      <c r="B183" s="68" t="s">
        <v>3671</v>
      </c>
      <c r="C183" s="69" t="s">
        <v>3672</v>
      </c>
      <c r="D183" s="63" t="s">
        <v>456</v>
      </c>
      <c r="E183" s="64">
        <v>345</v>
      </c>
      <c r="F183" s="65"/>
      <c r="G183" s="66">
        <f t="shared" si="63"/>
        <v>0</v>
      </c>
      <c r="H183" s="65"/>
      <c r="I183" s="66">
        <f t="shared" si="64"/>
        <v>0</v>
      </c>
      <c r="J183" s="65"/>
      <c r="K183" s="66">
        <f t="shared" si="65"/>
        <v>0</v>
      </c>
      <c r="L183" s="66">
        <v>21</v>
      </c>
      <c r="M183" s="66">
        <f t="shared" si="66"/>
        <v>0</v>
      </c>
      <c r="N183" s="66">
        <v>0</v>
      </c>
      <c r="O183" s="66">
        <f t="shared" si="67"/>
        <v>0</v>
      </c>
      <c r="P183" s="66">
        <v>0</v>
      </c>
      <c r="Q183" s="66">
        <f t="shared" si="68"/>
        <v>0</v>
      </c>
      <c r="R183" s="66"/>
      <c r="S183" s="66" t="s">
        <v>587</v>
      </c>
      <c r="T183" s="70" t="s">
        <v>330</v>
      </c>
      <c r="U183" s="35">
        <v>0</v>
      </c>
      <c r="V183" s="35">
        <f t="shared" si="69"/>
        <v>0</v>
      </c>
      <c r="W183" s="35"/>
      <c r="X183" s="70"/>
      <c r="Y183" s="52"/>
      <c r="Z183" s="52"/>
      <c r="AA183" s="52"/>
      <c r="AB183" s="52"/>
      <c r="AC183" s="52"/>
      <c r="AD183" s="52"/>
      <c r="AE183" s="52"/>
      <c r="AF183" s="52"/>
      <c r="AG183" s="52" t="s">
        <v>1697</v>
      </c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67">
        <v>166</v>
      </c>
      <c r="B184" s="68" t="s">
        <v>3673</v>
      </c>
      <c r="C184" s="69" t="s">
        <v>3674</v>
      </c>
      <c r="D184" s="63" t="s">
        <v>456</v>
      </c>
      <c r="E184" s="64">
        <v>460</v>
      </c>
      <c r="F184" s="65"/>
      <c r="G184" s="66">
        <f t="shared" si="63"/>
        <v>0</v>
      </c>
      <c r="H184" s="65"/>
      <c r="I184" s="66">
        <f t="shared" si="64"/>
        <v>0</v>
      </c>
      <c r="J184" s="65"/>
      <c r="K184" s="66">
        <f t="shared" si="65"/>
        <v>0</v>
      </c>
      <c r="L184" s="66">
        <v>21</v>
      </c>
      <c r="M184" s="66">
        <f t="shared" si="66"/>
        <v>0</v>
      </c>
      <c r="N184" s="66">
        <v>0</v>
      </c>
      <c r="O184" s="66">
        <f t="shared" si="67"/>
        <v>0</v>
      </c>
      <c r="P184" s="66">
        <v>0</v>
      </c>
      <c r="Q184" s="66">
        <f t="shared" si="68"/>
        <v>0</v>
      </c>
      <c r="R184" s="66"/>
      <c r="S184" s="66" t="s">
        <v>587</v>
      </c>
      <c r="T184" s="70" t="s">
        <v>330</v>
      </c>
      <c r="U184" s="35">
        <v>0</v>
      </c>
      <c r="V184" s="35">
        <f t="shared" si="69"/>
        <v>0</v>
      </c>
      <c r="W184" s="35"/>
      <c r="X184" s="70"/>
      <c r="Y184" s="52"/>
      <c r="Z184" s="52"/>
      <c r="AA184" s="52"/>
      <c r="AB184" s="52"/>
      <c r="AC184" s="52"/>
      <c r="AD184" s="52"/>
      <c r="AE184" s="52"/>
      <c r="AF184" s="52"/>
      <c r="AG184" s="52" t="s">
        <v>1697</v>
      </c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67">
        <v>167</v>
      </c>
      <c r="B185" s="68" t="s">
        <v>3675</v>
      </c>
      <c r="C185" s="69" t="s">
        <v>3676</v>
      </c>
      <c r="D185" s="63" t="s">
        <v>456</v>
      </c>
      <c r="E185" s="64">
        <v>287.5</v>
      </c>
      <c r="F185" s="65"/>
      <c r="G185" s="66">
        <f t="shared" si="63"/>
        <v>0</v>
      </c>
      <c r="H185" s="65"/>
      <c r="I185" s="66">
        <f t="shared" si="64"/>
        <v>0</v>
      </c>
      <c r="J185" s="65"/>
      <c r="K185" s="66">
        <f t="shared" si="65"/>
        <v>0</v>
      </c>
      <c r="L185" s="66">
        <v>21</v>
      </c>
      <c r="M185" s="66">
        <f t="shared" si="66"/>
        <v>0</v>
      </c>
      <c r="N185" s="66">
        <v>0</v>
      </c>
      <c r="O185" s="66">
        <f t="shared" si="67"/>
        <v>0</v>
      </c>
      <c r="P185" s="66">
        <v>0</v>
      </c>
      <c r="Q185" s="66">
        <f t="shared" si="68"/>
        <v>0</v>
      </c>
      <c r="R185" s="66"/>
      <c r="S185" s="66" t="s">
        <v>587</v>
      </c>
      <c r="T185" s="70" t="s">
        <v>330</v>
      </c>
      <c r="U185" s="35">
        <v>0</v>
      </c>
      <c r="V185" s="35">
        <f t="shared" si="69"/>
        <v>0</v>
      </c>
      <c r="W185" s="35"/>
      <c r="X185" s="70"/>
      <c r="Y185" s="52"/>
      <c r="Z185" s="52"/>
      <c r="AA185" s="52"/>
      <c r="AB185" s="52"/>
      <c r="AC185" s="52"/>
      <c r="AD185" s="52"/>
      <c r="AE185" s="52"/>
      <c r="AF185" s="52"/>
      <c r="AG185" s="52" t="s">
        <v>1697</v>
      </c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67">
        <v>168</v>
      </c>
      <c r="B186" s="68" t="s">
        <v>3677</v>
      </c>
      <c r="C186" s="69" t="s">
        <v>3678</v>
      </c>
      <c r="D186" s="63" t="s">
        <v>456</v>
      </c>
      <c r="E186" s="64">
        <v>23</v>
      </c>
      <c r="F186" s="65"/>
      <c r="G186" s="66">
        <f t="shared" si="63"/>
        <v>0</v>
      </c>
      <c r="H186" s="65"/>
      <c r="I186" s="66">
        <f t="shared" si="64"/>
        <v>0</v>
      </c>
      <c r="J186" s="65"/>
      <c r="K186" s="66">
        <f t="shared" si="65"/>
        <v>0</v>
      </c>
      <c r="L186" s="66">
        <v>21</v>
      </c>
      <c r="M186" s="66">
        <f t="shared" si="66"/>
        <v>0</v>
      </c>
      <c r="N186" s="66">
        <v>0</v>
      </c>
      <c r="O186" s="66">
        <f t="shared" si="67"/>
        <v>0</v>
      </c>
      <c r="P186" s="66">
        <v>0</v>
      </c>
      <c r="Q186" s="66">
        <f t="shared" si="68"/>
        <v>0</v>
      </c>
      <c r="R186" s="66"/>
      <c r="S186" s="66" t="s">
        <v>587</v>
      </c>
      <c r="T186" s="70" t="s">
        <v>330</v>
      </c>
      <c r="U186" s="35">
        <v>0</v>
      </c>
      <c r="V186" s="35">
        <f t="shared" si="69"/>
        <v>0</v>
      </c>
      <c r="W186" s="35"/>
      <c r="X186" s="70"/>
      <c r="Y186" s="52"/>
      <c r="Z186" s="52"/>
      <c r="AA186" s="52"/>
      <c r="AB186" s="52"/>
      <c r="AC186" s="52"/>
      <c r="AD186" s="52"/>
      <c r="AE186" s="52"/>
      <c r="AF186" s="52"/>
      <c r="AG186" s="52" t="s">
        <v>1697</v>
      </c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67">
        <v>169</v>
      </c>
      <c r="B187" s="68" t="s">
        <v>3679</v>
      </c>
      <c r="C187" s="69" t="s">
        <v>3554</v>
      </c>
      <c r="D187" s="63" t="s">
        <v>1817</v>
      </c>
      <c r="E187" s="64">
        <v>1</v>
      </c>
      <c r="F187" s="65"/>
      <c r="G187" s="66">
        <f t="shared" si="63"/>
        <v>0</v>
      </c>
      <c r="H187" s="65"/>
      <c r="I187" s="66">
        <f t="shared" si="64"/>
        <v>0</v>
      </c>
      <c r="J187" s="65"/>
      <c r="K187" s="66">
        <f t="shared" si="65"/>
        <v>0</v>
      </c>
      <c r="L187" s="66">
        <v>21</v>
      </c>
      <c r="M187" s="66">
        <f t="shared" si="66"/>
        <v>0</v>
      </c>
      <c r="N187" s="66">
        <v>0</v>
      </c>
      <c r="O187" s="66">
        <f t="shared" si="67"/>
        <v>0</v>
      </c>
      <c r="P187" s="66">
        <v>0</v>
      </c>
      <c r="Q187" s="66">
        <f t="shared" si="68"/>
        <v>0</v>
      </c>
      <c r="R187" s="66"/>
      <c r="S187" s="66" t="s">
        <v>587</v>
      </c>
      <c r="T187" s="70" t="s">
        <v>330</v>
      </c>
      <c r="U187" s="35">
        <v>0</v>
      </c>
      <c r="V187" s="35">
        <f t="shared" si="69"/>
        <v>0</v>
      </c>
      <c r="W187" s="35"/>
      <c r="X187" s="70"/>
      <c r="Y187" s="52"/>
      <c r="Z187" s="52"/>
      <c r="AA187" s="52"/>
      <c r="AB187" s="52"/>
      <c r="AC187" s="52"/>
      <c r="AD187" s="52"/>
      <c r="AE187" s="52"/>
      <c r="AF187" s="52"/>
      <c r="AG187" s="52" t="s">
        <v>1697</v>
      </c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x14ac:dyDescent="0.2">
      <c r="A188" s="18" t="s">
        <v>324</v>
      </c>
      <c r="B188" s="19" t="s">
        <v>208</v>
      </c>
      <c r="C188" s="20" t="s">
        <v>209</v>
      </c>
      <c r="D188" s="21"/>
      <c r="E188" s="22"/>
      <c r="F188" s="23"/>
      <c r="G188" s="23">
        <f>SUMIF(AG189:AG210,"&lt;&gt;NOR",G189:G210)</f>
        <v>0</v>
      </c>
      <c r="H188" s="23"/>
      <c r="I188" s="23">
        <f>SUM(I189:I210)</f>
        <v>0</v>
      </c>
      <c r="J188" s="23"/>
      <c r="K188" s="23">
        <f>SUM(K189:K210)</f>
        <v>0</v>
      </c>
      <c r="L188" s="23"/>
      <c r="M188" s="23">
        <f>SUM(M189:M210)</f>
        <v>0</v>
      </c>
      <c r="N188" s="23"/>
      <c r="O188" s="23">
        <f>SUM(O189:O210)</f>
        <v>0</v>
      </c>
      <c r="P188" s="23"/>
      <c r="Q188" s="23">
        <f>SUM(Q189:Q210)</f>
        <v>0</v>
      </c>
      <c r="R188" s="23"/>
      <c r="S188" s="23"/>
      <c r="T188" s="46"/>
      <c r="U188" s="47"/>
      <c r="V188" s="47">
        <f>SUM(V189:V210)</f>
        <v>0</v>
      </c>
      <c r="W188" s="47"/>
      <c r="X188" s="46"/>
      <c r="AG188" t="s">
        <v>325</v>
      </c>
    </row>
    <row r="189" spans="1:60" outlineLevel="1" x14ac:dyDescent="0.2">
      <c r="A189" s="67">
        <v>170</v>
      </c>
      <c r="B189" s="68" t="s">
        <v>3680</v>
      </c>
      <c r="C189" s="69" t="s">
        <v>3636</v>
      </c>
      <c r="D189" s="63" t="s">
        <v>456</v>
      </c>
      <c r="E189" s="64">
        <v>575</v>
      </c>
      <c r="F189" s="65"/>
      <c r="G189" s="66">
        <f t="shared" ref="G189:G210" si="70">ROUND(E189*F189,2)</f>
        <v>0</v>
      </c>
      <c r="H189" s="65"/>
      <c r="I189" s="66">
        <f t="shared" ref="I189:I210" si="71">ROUND(E189*H189,2)</f>
        <v>0</v>
      </c>
      <c r="J189" s="65"/>
      <c r="K189" s="66">
        <f t="shared" ref="K189:K210" si="72">ROUND(E189*J189,2)</f>
        <v>0</v>
      </c>
      <c r="L189" s="66">
        <v>21</v>
      </c>
      <c r="M189" s="66">
        <f t="shared" ref="M189:M210" si="73">G189*(1+L189/100)</f>
        <v>0</v>
      </c>
      <c r="N189" s="66">
        <v>0</v>
      </c>
      <c r="O189" s="66">
        <f t="shared" ref="O189:O210" si="74">ROUND(E189*N189,2)</f>
        <v>0</v>
      </c>
      <c r="P189" s="66">
        <v>0</v>
      </c>
      <c r="Q189" s="66">
        <f t="shared" ref="Q189:Q210" si="75">ROUND(E189*P189,2)</f>
        <v>0</v>
      </c>
      <c r="R189" s="66"/>
      <c r="S189" s="66" t="s">
        <v>587</v>
      </c>
      <c r="T189" s="70" t="s">
        <v>330</v>
      </c>
      <c r="U189" s="35">
        <v>0</v>
      </c>
      <c r="V189" s="35">
        <f t="shared" ref="V189:V210" si="76">ROUND(E189*U189,2)</f>
        <v>0</v>
      </c>
      <c r="W189" s="35"/>
      <c r="X189" s="70"/>
      <c r="Y189" s="52"/>
      <c r="Z189" s="52"/>
      <c r="AA189" s="52"/>
      <c r="AB189" s="52"/>
      <c r="AC189" s="52"/>
      <c r="AD189" s="52"/>
      <c r="AE189" s="52"/>
      <c r="AF189" s="52"/>
      <c r="AG189" s="52" t="s">
        <v>1697</v>
      </c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67">
        <v>171</v>
      </c>
      <c r="B190" s="68" t="s">
        <v>3681</v>
      </c>
      <c r="C190" s="69" t="s">
        <v>3638</v>
      </c>
      <c r="D190" s="63" t="s">
        <v>456</v>
      </c>
      <c r="E190" s="64">
        <v>4025</v>
      </c>
      <c r="F190" s="65"/>
      <c r="G190" s="66">
        <f t="shared" si="70"/>
        <v>0</v>
      </c>
      <c r="H190" s="65"/>
      <c r="I190" s="66">
        <f t="shared" si="71"/>
        <v>0</v>
      </c>
      <c r="J190" s="65"/>
      <c r="K190" s="66">
        <f t="shared" si="72"/>
        <v>0</v>
      </c>
      <c r="L190" s="66">
        <v>21</v>
      </c>
      <c r="M190" s="66">
        <f t="shared" si="73"/>
        <v>0</v>
      </c>
      <c r="N190" s="66">
        <v>0</v>
      </c>
      <c r="O190" s="66">
        <f t="shared" si="74"/>
        <v>0</v>
      </c>
      <c r="P190" s="66">
        <v>0</v>
      </c>
      <c r="Q190" s="66">
        <f t="shared" si="75"/>
        <v>0</v>
      </c>
      <c r="R190" s="66"/>
      <c r="S190" s="66" t="s">
        <v>587</v>
      </c>
      <c r="T190" s="70" t="s">
        <v>330</v>
      </c>
      <c r="U190" s="35">
        <v>0</v>
      </c>
      <c r="V190" s="35">
        <f t="shared" si="76"/>
        <v>0</v>
      </c>
      <c r="W190" s="35"/>
      <c r="X190" s="70"/>
      <c r="Y190" s="52"/>
      <c r="Z190" s="52"/>
      <c r="AA190" s="52"/>
      <c r="AB190" s="52"/>
      <c r="AC190" s="52"/>
      <c r="AD190" s="52"/>
      <c r="AE190" s="52"/>
      <c r="AF190" s="52"/>
      <c r="AG190" s="52" t="s">
        <v>1697</v>
      </c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outlineLevel="1" x14ac:dyDescent="0.2">
      <c r="A191" s="67">
        <v>172</v>
      </c>
      <c r="B191" s="68" t="s">
        <v>3682</v>
      </c>
      <c r="C191" s="69" t="s">
        <v>3640</v>
      </c>
      <c r="D191" s="63" t="s">
        <v>456</v>
      </c>
      <c r="E191" s="64">
        <v>575</v>
      </c>
      <c r="F191" s="65"/>
      <c r="G191" s="66">
        <f t="shared" si="70"/>
        <v>0</v>
      </c>
      <c r="H191" s="65"/>
      <c r="I191" s="66">
        <f t="shared" si="71"/>
        <v>0</v>
      </c>
      <c r="J191" s="65"/>
      <c r="K191" s="66">
        <f t="shared" si="72"/>
        <v>0</v>
      </c>
      <c r="L191" s="66">
        <v>21</v>
      </c>
      <c r="M191" s="66">
        <f t="shared" si="73"/>
        <v>0</v>
      </c>
      <c r="N191" s="66">
        <v>0</v>
      </c>
      <c r="O191" s="66">
        <f t="shared" si="74"/>
        <v>0</v>
      </c>
      <c r="P191" s="66">
        <v>0</v>
      </c>
      <c r="Q191" s="66">
        <f t="shared" si="75"/>
        <v>0</v>
      </c>
      <c r="R191" s="66"/>
      <c r="S191" s="66" t="s">
        <v>587</v>
      </c>
      <c r="T191" s="70" t="s">
        <v>330</v>
      </c>
      <c r="U191" s="35">
        <v>0</v>
      </c>
      <c r="V191" s="35">
        <f t="shared" si="76"/>
        <v>0</v>
      </c>
      <c r="W191" s="35"/>
      <c r="X191" s="70"/>
      <c r="Y191" s="52"/>
      <c r="Z191" s="52"/>
      <c r="AA191" s="52"/>
      <c r="AB191" s="52"/>
      <c r="AC191" s="52"/>
      <c r="AD191" s="52"/>
      <c r="AE191" s="52"/>
      <c r="AF191" s="52"/>
      <c r="AG191" s="52" t="s">
        <v>1697</v>
      </c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</row>
    <row r="192" spans="1:60" outlineLevel="1" x14ac:dyDescent="0.2">
      <c r="A192" s="67">
        <v>173</v>
      </c>
      <c r="B192" s="68" t="s">
        <v>3683</v>
      </c>
      <c r="C192" s="69" t="s">
        <v>3642</v>
      </c>
      <c r="D192" s="63" t="s">
        <v>456</v>
      </c>
      <c r="E192" s="64">
        <v>5175</v>
      </c>
      <c r="F192" s="65"/>
      <c r="G192" s="66">
        <f t="shared" si="70"/>
        <v>0</v>
      </c>
      <c r="H192" s="65"/>
      <c r="I192" s="66">
        <f t="shared" si="71"/>
        <v>0</v>
      </c>
      <c r="J192" s="65"/>
      <c r="K192" s="66">
        <f t="shared" si="72"/>
        <v>0</v>
      </c>
      <c r="L192" s="66">
        <v>21</v>
      </c>
      <c r="M192" s="66">
        <f t="shared" si="73"/>
        <v>0</v>
      </c>
      <c r="N192" s="66">
        <v>0</v>
      </c>
      <c r="O192" s="66">
        <f t="shared" si="74"/>
        <v>0</v>
      </c>
      <c r="P192" s="66">
        <v>0</v>
      </c>
      <c r="Q192" s="66">
        <f t="shared" si="75"/>
        <v>0</v>
      </c>
      <c r="R192" s="66"/>
      <c r="S192" s="66" t="s">
        <v>587</v>
      </c>
      <c r="T192" s="70" t="s">
        <v>330</v>
      </c>
      <c r="U192" s="35">
        <v>0</v>
      </c>
      <c r="V192" s="35">
        <f t="shared" si="76"/>
        <v>0</v>
      </c>
      <c r="W192" s="35"/>
      <c r="X192" s="70"/>
      <c r="Y192" s="52"/>
      <c r="Z192" s="52"/>
      <c r="AA192" s="52"/>
      <c r="AB192" s="52"/>
      <c r="AC192" s="52"/>
      <c r="AD192" s="52"/>
      <c r="AE192" s="52"/>
      <c r="AF192" s="52"/>
      <c r="AG192" s="52" t="s">
        <v>1697</v>
      </c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</row>
    <row r="193" spans="1:60" outlineLevel="1" x14ac:dyDescent="0.2">
      <c r="A193" s="67">
        <v>174</v>
      </c>
      <c r="B193" s="68" t="s">
        <v>3684</v>
      </c>
      <c r="C193" s="69" t="s">
        <v>3644</v>
      </c>
      <c r="D193" s="63" t="s">
        <v>456</v>
      </c>
      <c r="E193" s="64">
        <v>230</v>
      </c>
      <c r="F193" s="65"/>
      <c r="G193" s="66">
        <f t="shared" si="70"/>
        <v>0</v>
      </c>
      <c r="H193" s="65"/>
      <c r="I193" s="66">
        <f t="shared" si="71"/>
        <v>0</v>
      </c>
      <c r="J193" s="65"/>
      <c r="K193" s="66">
        <f t="shared" si="72"/>
        <v>0</v>
      </c>
      <c r="L193" s="66">
        <v>21</v>
      </c>
      <c r="M193" s="66">
        <f t="shared" si="73"/>
        <v>0</v>
      </c>
      <c r="N193" s="66">
        <v>0</v>
      </c>
      <c r="O193" s="66">
        <f t="shared" si="74"/>
        <v>0</v>
      </c>
      <c r="P193" s="66">
        <v>0</v>
      </c>
      <c r="Q193" s="66">
        <f t="shared" si="75"/>
        <v>0</v>
      </c>
      <c r="R193" s="66"/>
      <c r="S193" s="66" t="s">
        <v>587</v>
      </c>
      <c r="T193" s="70" t="s">
        <v>330</v>
      </c>
      <c r="U193" s="35">
        <v>0</v>
      </c>
      <c r="V193" s="35">
        <f t="shared" si="76"/>
        <v>0</v>
      </c>
      <c r="W193" s="35"/>
      <c r="X193" s="70"/>
      <c r="Y193" s="52"/>
      <c r="Z193" s="52"/>
      <c r="AA193" s="52"/>
      <c r="AB193" s="52"/>
      <c r="AC193" s="52"/>
      <c r="AD193" s="52"/>
      <c r="AE193" s="52"/>
      <c r="AF193" s="52"/>
      <c r="AG193" s="52" t="s">
        <v>1697</v>
      </c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</row>
    <row r="194" spans="1:60" outlineLevel="1" x14ac:dyDescent="0.2">
      <c r="A194" s="67">
        <v>175</v>
      </c>
      <c r="B194" s="68" t="s">
        <v>3685</v>
      </c>
      <c r="C194" s="69" t="s">
        <v>3646</v>
      </c>
      <c r="D194" s="63" t="s">
        <v>456</v>
      </c>
      <c r="E194" s="64">
        <v>920</v>
      </c>
      <c r="F194" s="65"/>
      <c r="G194" s="66">
        <f t="shared" si="70"/>
        <v>0</v>
      </c>
      <c r="H194" s="65"/>
      <c r="I194" s="66">
        <f t="shared" si="71"/>
        <v>0</v>
      </c>
      <c r="J194" s="65"/>
      <c r="K194" s="66">
        <f t="shared" si="72"/>
        <v>0</v>
      </c>
      <c r="L194" s="66">
        <v>21</v>
      </c>
      <c r="M194" s="66">
        <f t="shared" si="73"/>
        <v>0</v>
      </c>
      <c r="N194" s="66">
        <v>0</v>
      </c>
      <c r="O194" s="66">
        <f t="shared" si="74"/>
        <v>0</v>
      </c>
      <c r="P194" s="66">
        <v>0</v>
      </c>
      <c r="Q194" s="66">
        <f t="shared" si="75"/>
        <v>0</v>
      </c>
      <c r="R194" s="66"/>
      <c r="S194" s="66" t="s">
        <v>587</v>
      </c>
      <c r="T194" s="70" t="s">
        <v>330</v>
      </c>
      <c r="U194" s="35">
        <v>0</v>
      </c>
      <c r="V194" s="35">
        <f t="shared" si="76"/>
        <v>0</v>
      </c>
      <c r="W194" s="35"/>
      <c r="X194" s="70"/>
      <c r="Y194" s="52"/>
      <c r="Z194" s="52"/>
      <c r="AA194" s="52"/>
      <c r="AB194" s="52"/>
      <c r="AC194" s="52"/>
      <c r="AD194" s="52"/>
      <c r="AE194" s="52"/>
      <c r="AF194" s="52"/>
      <c r="AG194" s="52" t="s">
        <v>1697</v>
      </c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</row>
    <row r="195" spans="1:60" outlineLevel="1" x14ac:dyDescent="0.2">
      <c r="A195" s="67">
        <v>176</v>
      </c>
      <c r="B195" s="68" t="s">
        <v>3686</v>
      </c>
      <c r="C195" s="69" t="s">
        <v>3648</v>
      </c>
      <c r="D195" s="63" t="s">
        <v>456</v>
      </c>
      <c r="E195" s="64">
        <v>230</v>
      </c>
      <c r="F195" s="65"/>
      <c r="G195" s="66">
        <f t="shared" si="70"/>
        <v>0</v>
      </c>
      <c r="H195" s="65"/>
      <c r="I195" s="66">
        <f t="shared" si="71"/>
        <v>0</v>
      </c>
      <c r="J195" s="65"/>
      <c r="K195" s="66">
        <f t="shared" si="72"/>
        <v>0</v>
      </c>
      <c r="L195" s="66">
        <v>21</v>
      </c>
      <c r="M195" s="66">
        <f t="shared" si="73"/>
        <v>0</v>
      </c>
      <c r="N195" s="66">
        <v>0</v>
      </c>
      <c r="O195" s="66">
        <f t="shared" si="74"/>
        <v>0</v>
      </c>
      <c r="P195" s="66">
        <v>0</v>
      </c>
      <c r="Q195" s="66">
        <f t="shared" si="75"/>
        <v>0</v>
      </c>
      <c r="R195" s="66"/>
      <c r="S195" s="66" t="s">
        <v>587</v>
      </c>
      <c r="T195" s="70" t="s">
        <v>330</v>
      </c>
      <c r="U195" s="35">
        <v>0</v>
      </c>
      <c r="V195" s="35">
        <f t="shared" si="76"/>
        <v>0</v>
      </c>
      <c r="W195" s="35"/>
      <c r="X195" s="70"/>
      <c r="Y195" s="52"/>
      <c r="Z195" s="52"/>
      <c r="AA195" s="52"/>
      <c r="AB195" s="52"/>
      <c r="AC195" s="52"/>
      <c r="AD195" s="52"/>
      <c r="AE195" s="52"/>
      <c r="AF195" s="52"/>
      <c r="AG195" s="52" t="s">
        <v>1697</v>
      </c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</row>
    <row r="196" spans="1:60" outlineLevel="1" x14ac:dyDescent="0.2">
      <c r="A196" s="67">
        <v>177</v>
      </c>
      <c r="B196" s="68" t="s">
        <v>3687</v>
      </c>
      <c r="C196" s="69" t="s">
        <v>3650</v>
      </c>
      <c r="D196" s="63" t="s">
        <v>456</v>
      </c>
      <c r="E196" s="64">
        <v>575</v>
      </c>
      <c r="F196" s="65"/>
      <c r="G196" s="66">
        <f t="shared" si="70"/>
        <v>0</v>
      </c>
      <c r="H196" s="65"/>
      <c r="I196" s="66">
        <f t="shared" si="71"/>
        <v>0</v>
      </c>
      <c r="J196" s="65"/>
      <c r="K196" s="66">
        <f t="shared" si="72"/>
        <v>0</v>
      </c>
      <c r="L196" s="66">
        <v>21</v>
      </c>
      <c r="M196" s="66">
        <f t="shared" si="73"/>
        <v>0</v>
      </c>
      <c r="N196" s="66">
        <v>0</v>
      </c>
      <c r="O196" s="66">
        <f t="shared" si="74"/>
        <v>0</v>
      </c>
      <c r="P196" s="66">
        <v>0</v>
      </c>
      <c r="Q196" s="66">
        <f t="shared" si="75"/>
        <v>0</v>
      </c>
      <c r="R196" s="66"/>
      <c r="S196" s="66" t="s">
        <v>587</v>
      </c>
      <c r="T196" s="70" t="s">
        <v>330</v>
      </c>
      <c r="U196" s="35">
        <v>0</v>
      </c>
      <c r="V196" s="35">
        <f t="shared" si="76"/>
        <v>0</v>
      </c>
      <c r="W196" s="35"/>
      <c r="X196" s="70"/>
      <c r="Y196" s="52"/>
      <c r="Z196" s="52"/>
      <c r="AA196" s="52"/>
      <c r="AB196" s="52"/>
      <c r="AC196" s="52"/>
      <c r="AD196" s="52"/>
      <c r="AE196" s="52"/>
      <c r="AF196" s="52"/>
      <c r="AG196" s="52" t="s">
        <v>1697</v>
      </c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</row>
    <row r="197" spans="1:60" outlineLevel="1" x14ac:dyDescent="0.2">
      <c r="A197" s="67">
        <v>178</v>
      </c>
      <c r="B197" s="68" t="s">
        <v>3688</v>
      </c>
      <c r="C197" s="69" t="s">
        <v>3652</v>
      </c>
      <c r="D197" s="63" t="s">
        <v>456</v>
      </c>
      <c r="E197" s="64">
        <v>230</v>
      </c>
      <c r="F197" s="65"/>
      <c r="G197" s="66">
        <f t="shared" si="70"/>
        <v>0</v>
      </c>
      <c r="H197" s="65"/>
      <c r="I197" s="66">
        <f t="shared" si="71"/>
        <v>0</v>
      </c>
      <c r="J197" s="65"/>
      <c r="K197" s="66">
        <f t="shared" si="72"/>
        <v>0</v>
      </c>
      <c r="L197" s="66">
        <v>21</v>
      </c>
      <c r="M197" s="66">
        <f t="shared" si="73"/>
        <v>0</v>
      </c>
      <c r="N197" s="66">
        <v>0</v>
      </c>
      <c r="O197" s="66">
        <f t="shared" si="74"/>
        <v>0</v>
      </c>
      <c r="P197" s="66">
        <v>0</v>
      </c>
      <c r="Q197" s="66">
        <f t="shared" si="75"/>
        <v>0</v>
      </c>
      <c r="R197" s="66"/>
      <c r="S197" s="66" t="s">
        <v>587</v>
      </c>
      <c r="T197" s="70" t="s">
        <v>330</v>
      </c>
      <c r="U197" s="35">
        <v>0</v>
      </c>
      <c r="V197" s="35">
        <f t="shared" si="76"/>
        <v>0</v>
      </c>
      <c r="W197" s="35"/>
      <c r="X197" s="70"/>
      <c r="Y197" s="52"/>
      <c r="Z197" s="52"/>
      <c r="AA197" s="52"/>
      <c r="AB197" s="52"/>
      <c r="AC197" s="52"/>
      <c r="AD197" s="52"/>
      <c r="AE197" s="52"/>
      <c r="AF197" s="52"/>
      <c r="AG197" s="52" t="s">
        <v>1697</v>
      </c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</row>
    <row r="198" spans="1:60" outlineLevel="1" x14ac:dyDescent="0.2">
      <c r="A198" s="67">
        <v>179</v>
      </c>
      <c r="B198" s="68" t="s">
        <v>3689</v>
      </c>
      <c r="C198" s="69" t="s">
        <v>3654</v>
      </c>
      <c r="D198" s="63" t="s">
        <v>456</v>
      </c>
      <c r="E198" s="64">
        <v>57.5</v>
      </c>
      <c r="F198" s="65"/>
      <c r="G198" s="66">
        <f t="shared" si="70"/>
        <v>0</v>
      </c>
      <c r="H198" s="65"/>
      <c r="I198" s="66">
        <f t="shared" si="71"/>
        <v>0</v>
      </c>
      <c r="J198" s="65"/>
      <c r="K198" s="66">
        <f t="shared" si="72"/>
        <v>0</v>
      </c>
      <c r="L198" s="66">
        <v>21</v>
      </c>
      <c r="M198" s="66">
        <f t="shared" si="73"/>
        <v>0</v>
      </c>
      <c r="N198" s="66">
        <v>0</v>
      </c>
      <c r="O198" s="66">
        <f t="shared" si="74"/>
        <v>0</v>
      </c>
      <c r="P198" s="66">
        <v>0</v>
      </c>
      <c r="Q198" s="66">
        <f t="shared" si="75"/>
        <v>0</v>
      </c>
      <c r="R198" s="66"/>
      <c r="S198" s="66" t="s">
        <v>587</v>
      </c>
      <c r="T198" s="70" t="s">
        <v>330</v>
      </c>
      <c r="U198" s="35">
        <v>0</v>
      </c>
      <c r="V198" s="35">
        <f t="shared" si="76"/>
        <v>0</v>
      </c>
      <c r="W198" s="35"/>
      <c r="X198" s="70"/>
      <c r="Y198" s="52"/>
      <c r="Z198" s="52"/>
      <c r="AA198" s="52"/>
      <c r="AB198" s="52"/>
      <c r="AC198" s="52"/>
      <c r="AD198" s="52"/>
      <c r="AE198" s="52"/>
      <c r="AF198" s="52"/>
      <c r="AG198" s="52" t="s">
        <v>1697</v>
      </c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</row>
    <row r="199" spans="1:60" outlineLevel="1" x14ac:dyDescent="0.2">
      <c r="A199" s="67">
        <v>180</v>
      </c>
      <c r="B199" s="68" t="s">
        <v>3690</v>
      </c>
      <c r="C199" s="69" t="s">
        <v>3656</v>
      </c>
      <c r="D199" s="63" t="s">
        <v>456</v>
      </c>
      <c r="E199" s="64">
        <v>46</v>
      </c>
      <c r="F199" s="65"/>
      <c r="G199" s="66">
        <f t="shared" si="70"/>
        <v>0</v>
      </c>
      <c r="H199" s="65"/>
      <c r="I199" s="66">
        <f t="shared" si="71"/>
        <v>0</v>
      </c>
      <c r="J199" s="65"/>
      <c r="K199" s="66">
        <f t="shared" si="72"/>
        <v>0</v>
      </c>
      <c r="L199" s="66">
        <v>21</v>
      </c>
      <c r="M199" s="66">
        <f t="shared" si="73"/>
        <v>0</v>
      </c>
      <c r="N199" s="66">
        <v>0</v>
      </c>
      <c r="O199" s="66">
        <f t="shared" si="74"/>
        <v>0</v>
      </c>
      <c r="P199" s="66">
        <v>0</v>
      </c>
      <c r="Q199" s="66">
        <f t="shared" si="75"/>
        <v>0</v>
      </c>
      <c r="R199" s="66"/>
      <c r="S199" s="66" t="s">
        <v>587</v>
      </c>
      <c r="T199" s="70" t="s">
        <v>330</v>
      </c>
      <c r="U199" s="35">
        <v>0</v>
      </c>
      <c r="V199" s="35">
        <f t="shared" si="76"/>
        <v>0</v>
      </c>
      <c r="W199" s="35"/>
      <c r="X199" s="70"/>
      <c r="Y199" s="52"/>
      <c r="Z199" s="52"/>
      <c r="AA199" s="52"/>
      <c r="AB199" s="52"/>
      <c r="AC199" s="52"/>
      <c r="AD199" s="52"/>
      <c r="AE199" s="52"/>
      <c r="AF199" s="52"/>
      <c r="AG199" s="52" t="s">
        <v>1697</v>
      </c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</row>
    <row r="200" spans="1:60" outlineLevel="1" x14ac:dyDescent="0.2">
      <c r="A200" s="67">
        <v>181</v>
      </c>
      <c r="B200" s="68" t="s">
        <v>3691</v>
      </c>
      <c r="C200" s="69" t="s">
        <v>3658</v>
      </c>
      <c r="D200" s="63" t="s">
        <v>456</v>
      </c>
      <c r="E200" s="64">
        <v>115</v>
      </c>
      <c r="F200" s="65"/>
      <c r="G200" s="66">
        <f t="shared" si="70"/>
        <v>0</v>
      </c>
      <c r="H200" s="65"/>
      <c r="I200" s="66">
        <f t="shared" si="71"/>
        <v>0</v>
      </c>
      <c r="J200" s="65"/>
      <c r="K200" s="66">
        <f t="shared" si="72"/>
        <v>0</v>
      </c>
      <c r="L200" s="66">
        <v>21</v>
      </c>
      <c r="M200" s="66">
        <f t="shared" si="73"/>
        <v>0</v>
      </c>
      <c r="N200" s="66">
        <v>0</v>
      </c>
      <c r="O200" s="66">
        <f t="shared" si="74"/>
        <v>0</v>
      </c>
      <c r="P200" s="66">
        <v>0</v>
      </c>
      <c r="Q200" s="66">
        <f t="shared" si="75"/>
        <v>0</v>
      </c>
      <c r="R200" s="66"/>
      <c r="S200" s="66" t="s">
        <v>587</v>
      </c>
      <c r="T200" s="70" t="s">
        <v>330</v>
      </c>
      <c r="U200" s="35">
        <v>0</v>
      </c>
      <c r="V200" s="35">
        <f t="shared" si="76"/>
        <v>0</v>
      </c>
      <c r="W200" s="35"/>
      <c r="X200" s="70"/>
      <c r="Y200" s="52"/>
      <c r="Z200" s="52"/>
      <c r="AA200" s="52"/>
      <c r="AB200" s="52"/>
      <c r="AC200" s="52"/>
      <c r="AD200" s="52"/>
      <c r="AE200" s="52"/>
      <c r="AF200" s="52"/>
      <c r="AG200" s="52" t="s">
        <v>1697</v>
      </c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</row>
    <row r="201" spans="1:60" outlineLevel="1" x14ac:dyDescent="0.2">
      <c r="A201" s="67">
        <v>182</v>
      </c>
      <c r="B201" s="68" t="s">
        <v>3692</v>
      </c>
      <c r="C201" s="69" t="s">
        <v>3660</v>
      </c>
      <c r="D201" s="63" t="s">
        <v>456</v>
      </c>
      <c r="E201" s="64">
        <v>57.5</v>
      </c>
      <c r="F201" s="65"/>
      <c r="G201" s="66">
        <f t="shared" si="70"/>
        <v>0</v>
      </c>
      <c r="H201" s="65"/>
      <c r="I201" s="66">
        <f t="shared" si="71"/>
        <v>0</v>
      </c>
      <c r="J201" s="65"/>
      <c r="K201" s="66">
        <f t="shared" si="72"/>
        <v>0</v>
      </c>
      <c r="L201" s="66">
        <v>21</v>
      </c>
      <c r="M201" s="66">
        <f t="shared" si="73"/>
        <v>0</v>
      </c>
      <c r="N201" s="66">
        <v>0</v>
      </c>
      <c r="O201" s="66">
        <f t="shared" si="74"/>
        <v>0</v>
      </c>
      <c r="P201" s="66">
        <v>0</v>
      </c>
      <c r="Q201" s="66">
        <f t="shared" si="75"/>
        <v>0</v>
      </c>
      <c r="R201" s="66"/>
      <c r="S201" s="66" t="s">
        <v>587</v>
      </c>
      <c r="T201" s="70" t="s">
        <v>330</v>
      </c>
      <c r="U201" s="35">
        <v>0</v>
      </c>
      <c r="V201" s="35">
        <f t="shared" si="76"/>
        <v>0</v>
      </c>
      <c r="W201" s="35"/>
      <c r="X201" s="70"/>
      <c r="Y201" s="52"/>
      <c r="Z201" s="52"/>
      <c r="AA201" s="52"/>
      <c r="AB201" s="52"/>
      <c r="AC201" s="52"/>
      <c r="AD201" s="52"/>
      <c r="AE201" s="52"/>
      <c r="AF201" s="52"/>
      <c r="AG201" s="52" t="s">
        <v>1697</v>
      </c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</row>
    <row r="202" spans="1:60" outlineLevel="1" x14ac:dyDescent="0.2">
      <c r="A202" s="67">
        <v>183</v>
      </c>
      <c r="B202" s="68" t="s">
        <v>3693</v>
      </c>
      <c r="C202" s="69" t="s">
        <v>3662</v>
      </c>
      <c r="D202" s="63" t="s">
        <v>456</v>
      </c>
      <c r="E202" s="64">
        <v>1150</v>
      </c>
      <c r="F202" s="65"/>
      <c r="G202" s="66">
        <f t="shared" si="70"/>
        <v>0</v>
      </c>
      <c r="H202" s="65"/>
      <c r="I202" s="66">
        <f t="shared" si="71"/>
        <v>0</v>
      </c>
      <c r="J202" s="65"/>
      <c r="K202" s="66">
        <f t="shared" si="72"/>
        <v>0</v>
      </c>
      <c r="L202" s="66">
        <v>21</v>
      </c>
      <c r="M202" s="66">
        <f t="shared" si="73"/>
        <v>0</v>
      </c>
      <c r="N202" s="66">
        <v>0</v>
      </c>
      <c r="O202" s="66">
        <f t="shared" si="74"/>
        <v>0</v>
      </c>
      <c r="P202" s="66">
        <v>0</v>
      </c>
      <c r="Q202" s="66">
        <f t="shared" si="75"/>
        <v>0</v>
      </c>
      <c r="R202" s="66"/>
      <c r="S202" s="66" t="s">
        <v>587</v>
      </c>
      <c r="T202" s="70" t="s">
        <v>330</v>
      </c>
      <c r="U202" s="35">
        <v>0</v>
      </c>
      <c r="V202" s="35">
        <f t="shared" si="76"/>
        <v>0</v>
      </c>
      <c r="W202" s="35"/>
      <c r="X202" s="70"/>
      <c r="Y202" s="52"/>
      <c r="Z202" s="52"/>
      <c r="AA202" s="52"/>
      <c r="AB202" s="52"/>
      <c r="AC202" s="52"/>
      <c r="AD202" s="52"/>
      <c r="AE202" s="52"/>
      <c r="AF202" s="52"/>
      <c r="AG202" s="52" t="s">
        <v>1697</v>
      </c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</row>
    <row r="203" spans="1:60" outlineLevel="1" x14ac:dyDescent="0.2">
      <c r="A203" s="67">
        <v>184</v>
      </c>
      <c r="B203" s="68" t="s">
        <v>3694</v>
      </c>
      <c r="C203" s="69" t="s">
        <v>3664</v>
      </c>
      <c r="D203" s="63" t="s">
        <v>456</v>
      </c>
      <c r="E203" s="64">
        <v>575</v>
      </c>
      <c r="F203" s="65"/>
      <c r="G203" s="66">
        <f t="shared" si="70"/>
        <v>0</v>
      </c>
      <c r="H203" s="65"/>
      <c r="I203" s="66">
        <f t="shared" si="71"/>
        <v>0</v>
      </c>
      <c r="J203" s="65"/>
      <c r="K203" s="66">
        <f t="shared" si="72"/>
        <v>0</v>
      </c>
      <c r="L203" s="66">
        <v>21</v>
      </c>
      <c r="M203" s="66">
        <f t="shared" si="73"/>
        <v>0</v>
      </c>
      <c r="N203" s="66">
        <v>0</v>
      </c>
      <c r="O203" s="66">
        <f t="shared" si="74"/>
        <v>0</v>
      </c>
      <c r="P203" s="66">
        <v>0</v>
      </c>
      <c r="Q203" s="66">
        <f t="shared" si="75"/>
        <v>0</v>
      </c>
      <c r="R203" s="66"/>
      <c r="S203" s="66" t="s">
        <v>587</v>
      </c>
      <c r="T203" s="70" t="s">
        <v>330</v>
      </c>
      <c r="U203" s="35">
        <v>0</v>
      </c>
      <c r="V203" s="35">
        <f t="shared" si="76"/>
        <v>0</v>
      </c>
      <c r="W203" s="35"/>
      <c r="X203" s="70"/>
      <c r="Y203" s="52"/>
      <c r="Z203" s="52"/>
      <c r="AA203" s="52"/>
      <c r="AB203" s="52"/>
      <c r="AC203" s="52"/>
      <c r="AD203" s="52"/>
      <c r="AE203" s="52"/>
      <c r="AF203" s="52"/>
      <c r="AG203" s="52" t="s">
        <v>1697</v>
      </c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</row>
    <row r="204" spans="1:60" outlineLevel="1" x14ac:dyDescent="0.2">
      <c r="A204" s="67">
        <v>185</v>
      </c>
      <c r="B204" s="68" t="s">
        <v>3695</v>
      </c>
      <c r="C204" s="69" t="s">
        <v>3666</v>
      </c>
      <c r="D204" s="63" t="s">
        <v>456</v>
      </c>
      <c r="E204" s="64">
        <v>2070</v>
      </c>
      <c r="F204" s="65"/>
      <c r="G204" s="66">
        <f t="shared" si="70"/>
        <v>0</v>
      </c>
      <c r="H204" s="65"/>
      <c r="I204" s="66">
        <f t="shared" si="71"/>
        <v>0</v>
      </c>
      <c r="J204" s="65"/>
      <c r="K204" s="66">
        <f t="shared" si="72"/>
        <v>0</v>
      </c>
      <c r="L204" s="66">
        <v>21</v>
      </c>
      <c r="M204" s="66">
        <f t="shared" si="73"/>
        <v>0</v>
      </c>
      <c r="N204" s="66">
        <v>0</v>
      </c>
      <c r="O204" s="66">
        <f t="shared" si="74"/>
        <v>0</v>
      </c>
      <c r="P204" s="66">
        <v>0</v>
      </c>
      <c r="Q204" s="66">
        <f t="shared" si="75"/>
        <v>0</v>
      </c>
      <c r="R204" s="66"/>
      <c r="S204" s="66" t="s">
        <v>587</v>
      </c>
      <c r="T204" s="70" t="s">
        <v>330</v>
      </c>
      <c r="U204" s="35">
        <v>0</v>
      </c>
      <c r="V204" s="35">
        <f t="shared" si="76"/>
        <v>0</v>
      </c>
      <c r="W204" s="35"/>
      <c r="X204" s="70"/>
      <c r="Y204" s="52"/>
      <c r="Z204" s="52"/>
      <c r="AA204" s="52"/>
      <c r="AB204" s="52"/>
      <c r="AC204" s="52"/>
      <c r="AD204" s="52"/>
      <c r="AE204" s="52"/>
      <c r="AF204" s="52"/>
      <c r="AG204" s="52" t="s">
        <v>1697</v>
      </c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</row>
    <row r="205" spans="1:60" outlineLevel="1" x14ac:dyDescent="0.2">
      <c r="A205" s="67">
        <v>186</v>
      </c>
      <c r="B205" s="68" t="s">
        <v>3696</v>
      </c>
      <c r="C205" s="69" t="s">
        <v>3668</v>
      </c>
      <c r="D205" s="63" t="s">
        <v>456</v>
      </c>
      <c r="E205" s="64">
        <v>345</v>
      </c>
      <c r="F205" s="65"/>
      <c r="G205" s="66">
        <f t="shared" si="70"/>
        <v>0</v>
      </c>
      <c r="H205" s="65"/>
      <c r="I205" s="66">
        <f t="shared" si="71"/>
        <v>0</v>
      </c>
      <c r="J205" s="65"/>
      <c r="K205" s="66">
        <f t="shared" si="72"/>
        <v>0</v>
      </c>
      <c r="L205" s="66">
        <v>21</v>
      </c>
      <c r="M205" s="66">
        <f t="shared" si="73"/>
        <v>0</v>
      </c>
      <c r="N205" s="66">
        <v>0</v>
      </c>
      <c r="O205" s="66">
        <f t="shared" si="74"/>
        <v>0</v>
      </c>
      <c r="P205" s="66">
        <v>0</v>
      </c>
      <c r="Q205" s="66">
        <f t="shared" si="75"/>
        <v>0</v>
      </c>
      <c r="R205" s="66"/>
      <c r="S205" s="66" t="s">
        <v>587</v>
      </c>
      <c r="T205" s="70" t="s">
        <v>330</v>
      </c>
      <c r="U205" s="35">
        <v>0</v>
      </c>
      <c r="V205" s="35">
        <f t="shared" si="76"/>
        <v>0</v>
      </c>
      <c r="W205" s="35"/>
      <c r="X205" s="70"/>
      <c r="Y205" s="52"/>
      <c r="Z205" s="52"/>
      <c r="AA205" s="52"/>
      <c r="AB205" s="52"/>
      <c r="AC205" s="52"/>
      <c r="AD205" s="52"/>
      <c r="AE205" s="52"/>
      <c r="AF205" s="52"/>
      <c r="AG205" s="52" t="s">
        <v>1697</v>
      </c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</row>
    <row r="206" spans="1:60" outlineLevel="1" x14ac:dyDescent="0.2">
      <c r="A206" s="67">
        <v>187</v>
      </c>
      <c r="B206" s="68" t="s">
        <v>3697</v>
      </c>
      <c r="C206" s="69" t="s">
        <v>3670</v>
      </c>
      <c r="D206" s="63" t="s">
        <v>456</v>
      </c>
      <c r="E206" s="64">
        <v>345</v>
      </c>
      <c r="F206" s="65"/>
      <c r="G206" s="66">
        <f t="shared" si="70"/>
        <v>0</v>
      </c>
      <c r="H206" s="65"/>
      <c r="I206" s="66">
        <f t="shared" si="71"/>
        <v>0</v>
      </c>
      <c r="J206" s="65"/>
      <c r="K206" s="66">
        <f t="shared" si="72"/>
        <v>0</v>
      </c>
      <c r="L206" s="66">
        <v>21</v>
      </c>
      <c r="M206" s="66">
        <f t="shared" si="73"/>
        <v>0</v>
      </c>
      <c r="N206" s="66">
        <v>0</v>
      </c>
      <c r="O206" s="66">
        <f t="shared" si="74"/>
        <v>0</v>
      </c>
      <c r="P206" s="66">
        <v>0</v>
      </c>
      <c r="Q206" s="66">
        <f t="shared" si="75"/>
        <v>0</v>
      </c>
      <c r="R206" s="66"/>
      <c r="S206" s="66" t="s">
        <v>587</v>
      </c>
      <c r="T206" s="70" t="s">
        <v>330</v>
      </c>
      <c r="U206" s="35">
        <v>0</v>
      </c>
      <c r="V206" s="35">
        <f t="shared" si="76"/>
        <v>0</v>
      </c>
      <c r="W206" s="35"/>
      <c r="X206" s="70"/>
      <c r="Y206" s="52"/>
      <c r="Z206" s="52"/>
      <c r="AA206" s="52"/>
      <c r="AB206" s="52"/>
      <c r="AC206" s="52"/>
      <c r="AD206" s="52"/>
      <c r="AE206" s="52"/>
      <c r="AF206" s="52"/>
      <c r="AG206" s="52" t="s">
        <v>1697</v>
      </c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</row>
    <row r="207" spans="1:60" outlineLevel="1" x14ac:dyDescent="0.2">
      <c r="A207" s="67">
        <v>188</v>
      </c>
      <c r="B207" s="68" t="s">
        <v>3698</v>
      </c>
      <c r="C207" s="69" t="s">
        <v>3672</v>
      </c>
      <c r="D207" s="63" t="s">
        <v>456</v>
      </c>
      <c r="E207" s="64">
        <v>345</v>
      </c>
      <c r="F207" s="65"/>
      <c r="G207" s="66">
        <f t="shared" si="70"/>
        <v>0</v>
      </c>
      <c r="H207" s="65"/>
      <c r="I207" s="66">
        <f t="shared" si="71"/>
        <v>0</v>
      </c>
      <c r="J207" s="65"/>
      <c r="K207" s="66">
        <f t="shared" si="72"/>
        <v>0</v>
      </c>
      <c r="L207" s="66">
        <v>21</v>
      </c>
      <c r="M207" s="66">
        <f t="shared" si="73"/>
        <v>0</v>
      </c>
      <c r="N207" s="66">
        <v>0</v>
      </c>
      <c r="O207" s="66">
        <f t="shared" si="74"/>
        <v>0</v>
      </c>
      <c r="P207" s="66">
        <v>0</v>
      </c>
      <c r="Q207" s="66">
        <f t="shared" si="75"/>
        <v>0</v>
      </c>
      <c r="R207" s="66"/>
      <c r="S207" s="66" t="s">
        <v>587</v>
      </c>
      <c r="T207" s="70" t="s">
        <v>330</v>
      </c>
      <c r="U207" s="35">
        <v>0</v>
      </c>
      <c r="V207" s="35">
        <f t="shared" si="76"/>
        <v>0</v>
      </c>
      <c r="W207" s="35"/>
      <c r="X207" s="70"/>
      <c r="Y207" s="52"/>
      <c r="Z207" s="52"/>
      <c r="AA207" s="52"/>
      <c r="AB207" s="52"/>
      <c r="AC207" s="52"/>
      <c r="AD207" s="52"/>
      <c r="AE207" s="52"/>
      <c r="AF207" s="52"/>
      <c r="AG207" s="52" t="s">
        <v>1697</v>
      </c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</row>
    <row r="208" spans="1:60" outlineLevel="1" x14ac:dyDescent="0.2">
      <c r="A208" s="67">
        <v>189</v>
      </c>
      <c r="B208" s="68" t="s">
        <v>3699</v>
      </c>
      <c r="C208" s="69" t="s">
        <v>3674</v>
      </c>
      <c r="D208" s="63" t="s">
        <v>456</v>
      </c>
      <c r="E208" s="64">
        <v>460</v>
      </c>
      <c r="F208" s="65"/>
      <c r="G208" s="66">
        <f t="shared" si="70"/>
        <v>0</v>
      </c>
      <c r="H208" s="65"/>
      <c r="I208" s="66">
        <f t="shared" si="71"/>
        <v>0</v>
      </c>
      <c r="J208" s="65"/>
      <c r="K208" s="66">
        <f t="shared" si="72"/>
        <v>0</v>
      </c>
      <c r="L208" s="66">
        <v>21</v>
      </c>
      <c r="M208" s="66">
        <f t="shared" si="73"/>
        <v>0</v>
      </c>
      <c r="N208" s="66">
        <v>0</v>
      </c>
      <c r="O208" s="66">
        <f t="shared" si="74"/>
        <v>0</v>
      </c>
      <c r="P208" s="66">
        <v>0</v>
      </c>
      <c r="Q208" s="66">
        <f t="shared" si="75"/>
        <v>0</v>
      </c>
      <c r="R208" s="66"/>
      <c r="S208" s="66" t="s">
        <v>587</v>
      </c>
      <c r="T208" s="70" t="s">
        <v>330</v>
      </c>
      <c r="U208" s="35">
        <v>0</v>
      </c>
      <c r="V208" s="35">
        <f t="shared" si="76"/>
        <v>0</v>
      </c>
      <c r="W208" s="35"/>
      <c r="X208" s="70"/>
      <c r="Y208" s="52"/>
      <c r="Z208" s="52"/>
      <c r="AA208" s="52"/>
      <c r="AB208" s="52"/>
      <c r="AC208" s="52"/>
      <c r="AD208" s="52"/>
      <c r="AE208" s="52"/>
      <c r="AF208" s="52"/>
      <c r="AG208" s="52" t="s">
        <v>1697</v>
      </c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</row>
    <row r="209" spans="1:60" outlineLevel="1" x14ac:dyDescent="0.2">
      <c r="A209" s="67">
        <v>190</v>
      </c>
      <c r="B209" s="68" t="s">
        <v>3700</v>
      </c>
      <c r="C209" s="69" t="s">
        <v>3676</v>
      </c>
      <c r="D209" s="63" t="s">
        <v>456</v>
      </c>
      <c r="E209" s="64">
        <v>287.5</v>
      </c>
      <c r="F209" s="65"/>
      <c r="G209" s="66">
        <f t="shared" si="70"/>
        <v>0</v>
      </c>
      <c r="H209" s="65"/>
      <c r="I209" s="66">
        <f t="shared" si="71"/>
        <v>0</v>
      </c>
      <c r="J209" s="65"/>
      <c r="K209" s="66">
        <f t="shared" si="72"/>
        <v>0</v>
      </c>
      <c r="L209" s="66">
        <v>21</v>
      </c>
      <c r="M209" s="66">
        <f t="shared" si="73"/>
        <v>0</v>
      </c>
      <c r="N209" s="66">
        <v>0</v>
      </c>
      <c r="O209" s="66">
        <f t="shared" si="74"/>
        <v>0</v>
      </c>
      <c r="P209" s="66">
        <v>0</v>
      </c>
      <c r="Q209" s="66">
        <f t="shared" si="75"/>
        <v>0</v>
      </c>
      <c r="R209" s="66"/>
      <c r="S209" s="66" t="s">
        <v>587</v>
      </c>
      <c r="T209" s="70" t="s">
        <v>330</v>
      </c>
      <c r="U209" s="35">
        <v>0</v>
      </c>
      <c r="V209" s="35">
        <f t="shared" si="76"/>
        <v>0</v>
      </c>
      <c r="W209" s="35"/>
      <c r="X209" s="70"/>
      <c r="Y209" s="52"/>
      <c r="Z209" s="52"/>
      <c r="AA209" s="52"/>
      <c r="AB209" s="52"/>
      <c r="AC209" s="52"/>
      <c r="AD209" s="52"/>
      <c r="AE209" s="52"/>
      <c r="AF209" s="52"/>
      <c r="AG209" s="52" t="s">
        <v>1697</v>
      </c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</row>
    <row r="210" spans="1:60" outlineLevel="1" x14ac:dyDescent="0.2">
      <c r="A210" s="67">
        <v>191</v>
      </c>
      <c r="B210" s="68" t="s">
        <v>3701</v>
      </c>
      <c r="C210" s="69" t="s">
        <v>3678</v>
      </c>
      <c r="D210" s="63" t="s">
        <v>456</v>
      </c>
      <c r="E210" s="64">
        <v>23</v>
      </c>
      <c r="F210" s="65"/>
      <c r="G210" s="66">
        <f t="shared" si="70"/>
        <v>0</v>
      </c>
      <c r="H210" s="65"/>
      <c r="I210" s="66">
        <f t="shared" si="71"/>
        <v>0</v>
      </c>
      <c r="J210" s="65"/>
      <c r="K210" s="66">
        <f t="shared" si="72"/>
        <v>0</v>
      </c>
      <c r="L210" s="66">
        <v>21</v>
      </c>
      <c r="M210" s="66">
        <f t="shared" si="73"/>
        <v>0</v>
      </c>
      <c r="N210" s="66">
        <v>0</v>
      </c>
      <c r="O210" s="66">
        <f t="shared" si="74"/>
        <v>0</v>
      </c>
      <c r="P210" s="66">
        <v>0</v>
      </c>
      <c r="Q210" s="66">
        <f t="shared" si="75"/>
        <v>0</v>
      </c>
      <c r="R210" s="66"/>
      <c r="S210" s="66" t="s">
        <v>587</v>
      </c>
      <c r="T210" s="70" t="s">
        <v>330</v>
      </c>
      <c r="U210" s="35">
        <v>0</v>
      </c>
      <c r="V210" s="35">
        <f t="shared" si="76"/>
        <v>0</v>
      </c>
      <c r="W210" s="35"/>
      <c r="X210" s="70"/>
      <c r="Y210" s="52"/>
      <c r="Z210" s="52"/>
      <c r="AA210" s="52"/>
      <c r="AB210" s="52"/>
      <c r="AC210" s="52"/>
      <c r="AD210" s="52"/>
      <c r="AE210" s="52"/>
      <c r="AF210" s="52"/>
      <c r="AG210" s="52" t="s">
        <v>1697</v>
      </c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</row>
    <row r="211" spans="1:60" x14ac:dyDescent="0.2">
      <c r="A211" s="18" t="s">
        <v>324</v>
      </c>
      <c r="B211" s="19" t="s">
        <v>210</v>
      </c>
      <c r="C211" s="20" t="s">
        <v>211</v>
      </c>
      <c r="D211" s="21"/>
      <c r="E211" s="22"/>
      <c r="F211" s="23"/>
      <c r="G211" s="23">
        <f>SUMIF(AG212:AG235,"&lt;&gt;NOR",G212:G235)</f>
        <v>0</v>
      </c>
      <c r="H211" s="23"/>
      <c r="I211" s="23">
        <f>SUM(I212:I235)</f>
        <v>0</v>
      </c>
      <c r="J211" s="23"/>
      <c r="K211" s="23">
        <f>SUM(K212:K235)</f>
        <v>0</v>
      </c>
      <c r="L211" s="23"/>
      <c r="M211" s="23">
        <f>SUM(M212:M235)</f>
        <v>0</v>
      </c>
      <c r="N211" s="23"/>
      <c r="O211" s="23">
        <f>SUM(O212:O235)</f>
        <v>0</v>
      </c>
      <c r="P211" s="23"/>
      <c r="Q211" s="23">
        <f>SUM(Q212:Q235)</f>
        <v>0</v>
      </c>
      <c r="R211" s="23"/>
      <c r="S211" s="23"/>
      <c r="T211" s="46"/>
      <c r="U211" s="47"/>
      <c r="V211" s="47">
        <f>SUM(V212:V235)</f>
        <v>0</v>
      </c>
      <c r="W211" s="47"/>
      <c r="X211" s="46"/>
      <c r="AG211" t="s">
        <v>325</v>
      </c>
    </row>
    <row r="212" spans="1:60" outlineLevel="1" x14ac:dyDescent="0.2">
      <c r="A212" s="67">
        <v>192</v>
      </c>
      <c r="B212" s="68" t="s">
        <v>3702</v>
      </c>
      <c r="C212" s="69" t="s">
        <v>3703</v>
      </c>
      <c r="D212" s="63" t="s">
        <v>640</v>
      </c>
      <c r="E212" s="64">
        <v>3000</v>
      </c>
      <c r="F212" s="65"/>
      <c r="G212" s="66">
        <f t="shared" ref="G212:G235" si="77">ROUND(E212*F212,2)</f>
        <v>0</v>
      </c>
      <c r="H212" s="65"/>
      <c r="I212" s="66">
        <f t="shared" ref="I212:I235" si="78">ROUND(E212*H212,2)</f>
        <v>0</v>
      </c>
      <c r="J212" s="65"/>
      <c r="K212" s="66">
        <f t="shared" ref="K212:K235" si="79">ROUND(E212*J212,2)</f>
        <v>0</v>
      </c>
      <c r="L212" s="66">
        <v>21</v>
      </c>
      <c r="M212" s="66">
        <f t="shared" ref="M212:M235" si="80">G212*(1+L212/100)</f>
        <v>0</v>
      </c>
      <c r="N212" s="66">
        <v>0</v>
      </c>
      <c r="O212" s="66">
        <f t="shared" ref="O212:O235" si="81">ROUND(E212*N212,2)</f>
        <v>0</v>
      </c>
      <c r="P212" s="66">
        <v>0</v>
      </c>
      <c r="Q212" s="66">
        <f t="shared" ref="Q212:Q235" si="82">ROUND(E212*P212,2)</f>
        <v>0</v>
      </c>
      <c r="R212" s="66"/>
      <c r="S212" s="66" t="s">
        <v>587</v>
      </c>
      <c r="T212" s="70" t="s">
        <v>330</v>
      </c>
      <c r="U212" s="35">
        <v>0</v>
      </c>
      <c r="V212" s="35">
        <f t="shared" ref="V212:V235" si="83">ROUND(E212*U212,2)</f>
        <v>0</v>
      </c>
      <c r="W212" s="35"/>
      <c r="X212" s="70"/>
      <c r="Y212" s="52"/>
      <c r="Z212" s="52"/>
      <c r="AA212" s="52"/>
      <c r="AB212" s="52"/>
      <c r="AC212" s="52"/>
      <c r="AD212" s="52"/>
      <c r="AE212" s="52"/>
      <c r="AF212" s="52"/>
      <c r="AG212" s="52" t="s">
        <v>1697</v>
      </c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</row>
    <row r="213" spans="1:60" outlineLevel="1" x14ac:dyDescent="0.2">
      <c r="A213" s="67">
        <v>193</v>
      </c>
      <c r="B213" s="68" t="s">
        <v>3704</v>
      </c>
      <c r="C213" s="69" t="s">
        <v>3705</v>
      </c>
      <c r="D213" s="63" t="s">
        <v>456</v>
      </c>
      <c r="E213" s="64">
        <v>250</v>
      </c>
      <c r="F213" s="65"/>
      <c r="G213" s="66">
        <f t="shared" si="77"/>
        <v>0</v>
      </c>
      <c r="H213" s="65"/>
      <c r="I213" s="66">
        <f t="shared" si="78"/>
        <v>0</v>
      </c>
      <c r="J213" s="65"/>
      <c r="K213" s="66">
        <f t="shared" si="79"/>
        <v>0</v>
      </c>
      <c r="L213" s="66">
        <v>21</v>
      </c>
      <c r="M213" s="66">
        <f t="shared" si="80"/>
        <v>0</v>
      </c>
      <c r="N213" s="66">
        <v>0</v>
      </c>
      <c r="O213" s="66">
        <f t="shared" si="81"/>
        <v>0</v>
      </c>
      <c r="P213" s="66">
        <v>0</v>
      </c>
      <c r="Q213" s="66">
        <f t="shared" si="82"/>
        <v>0</v>
      </c>
      <c r="R213" s="66"/>
      <c r="S213" s="66" t="s">
        <v>587</v>
      </c>
      <c r="T213" s="70" t="s">
        <v>330</v>
      </c>
      <c r="U213" s="35">
        <v>0</v>
      </c>
      <c r="V213" s="35">
        <f t="shared" si="83"/>
        <v>0</v>
      </c>
      <c r="W213" s="35"/>
      <c r="X213" s="70"/>
      <c r="Y213" s="52"/>
      <c r="Z213" s="52"/>
      <c r="AA213" s="52"/>
      <c r="AB213" s="52"/>
      <c r="AC213" s="52"/>
      <c r="AD213" s="52"/>
      <c r="AE213" s="52"/>
      <c r="AF213" s="52"/>
      <c r="AG213" s="52" t="s">
        <v>1697</v>
      </c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</row>
    <row r="214" spans="1:60" outlineLevel="1" x14ac:dyDescent="0.2">
      <c r="A214" s="67">
        <v>194</v>
      </c>
      <c r="B214" s="68" t="s">
        <v>3706</v>
      </c>
      <c r="C214" s="69" t="s">
        <v>3707</v>
      </c>
      <c r="D214" s="63" t="s">
        <v>456</v>
      </c>
      <c r="E214" s="64">
        <v>540</v>
      </c>
      <c r="F214" s="65"/>
      <c r="G214" s="66">
        <f t="shared" si="77"/>
        <v>0</v>
      </c>
      <c r="H214" s="65"/>
      <c r="I214" s="66">
        <f t="shared" si="78"/>
        <v>0</v>
      </c>
      <c r="J214" s="65"/>
      <c r="K214" s="66">
        <f t="shared" si="79"/>
        <v>0</v>
      </c>
      <c r="L214" s="66">
        <v>21</v>
      </c>
      <c r="M214" s="66">
        <f t="shared" si="80"/>
        <v>0</v>
      </c>
      <c r="N214" s="66">
        <v>0</v>
      </c>
      <c r="O214" s="66">
        <f t="shared" si="81"/>
        <v>0</v>
      </c>
      <c r="P214" s="66">
        <v>0</v>
      </c>
      <c r="Q214" s="66">
        <f t="shared" si="82"/>
        <v>0</v>
      </c>
      <c r="R214" s="66"/>
      <c r="S214" s="66" t="s">
        <v>587</v>
      </c>
      <c r="T214" s="70" t="s">
        <v>330</v>
      </c>
      <c r="U214" s="35">
        <v>0</v>
      </c>
      <c r="V214" s="35">
        <f t="shared" si="83"/>
        <v>0</v>
      </c>
      <c r="W214" s="35"/>
      <c r="X214" s="70"/>
      <c r="Y214" s="52"/>
      <c r="Z214" s="52"/>
      <c r="AA214" s="52"/>
      <c r="AB214" s="52"/>
      <c r="AC214" s="52"/>
      <c r="AD214" s="52"/>
      <c r="AE214" s="52"/>
      <c r="AF214" s="52"/>
      <c r="AG214" s="52" t="s">
        <v>2953</v>
      </c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</row>
    <row r="215" spans="1:60" outlineLevel="1" x14ac:dyDescent="0.2">
      <c r="A215" s="67">
        <v>195</v>
      </c>
      <c r="B215" s="68" t="s">
        <v>3708</v>
      </c>
      <c r="C215" s="69" t="s">
        <v>3709</v>
      </c>
      <c r="D215" s="63" t="s">
        <v>456</v>
      </c>
      <c r="E215" s="64">
        <v>130</v>
      </c>
      <c r="F215" s="65"/>
      <c r="G215" s="66">
        <f t="shared" si="77"/>
        <v>0</v>
      </c>
      <c r="H215" s="65"/>
      <c r="I215" s="66">
        <f t="shared" si="78"/>
        <v>0</v>
      </c>
      <c r="J215" s="65"/>
      <c r="K215" s="66">
        <f t="shared" si="79"/>
        <v>0</v>
      </c>
      <c r="L215" s="66">
        <v>21</v>
      </c>
      <c r="M215" s="66">
        <f t="shared" si="80"/>
        <v>0</v>
      </c>
      <c r="N215" s="66">
        <v>0</v>
      </c>
      <c r="O215" s="66">
        <f t="shared" si="81"/>
        <v>0</v>
      </c>
      <c r="P215" s="66">
        <v>0</v>
      </c>
      <c r="Q215" s="66">
        <f t="shared" si="82"/>
        <v>0</v>
      </c>
      <c r="R215" s="66"/>
      <c r="S215" s="66" t="s">
        <v>587</v>
      </c>
      <c r="T215" s="70" t="s">
        <v>330</v>
      </c>
      <c r="U215" s="35">
        <v>0</v>
      </c>
      <c r="V215" s="35">
        <f t="shared" si="83"/>
        <v>0</v>
      </c>
      <c r="W215" s="35"/>
      <c r="X215" s="70"/>
      <c r="Y215" s="52"/>
      <c r="Z215" s="52"/>
      <c r="AA215" s="52"/>
      <c r="AB215" s="52"/>
      <c r="AC215" s="52"/>
      <c r="AD215" s="52"/>
      <c r="AE215" s="52"/>
      <c r="AF215" s="52"/>
      <c r="AG215" s="52" t="s">
        <v>2953</v>
      </c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</row>
    <row r="216" spans="1:60" outlineLevel="1" x14ac:dyDescent="0.2">
      <c r="A216" s="67">
        <v>196</v>
      </c>
      <c r="B216" s="68" t="s">
        <v>3710</v>
      </c>
      <c r="C216" s="69" t="s">
        <v>3711</v>
      </c>
      <c r="D216" s="63" t="s">
        <v>456</v>
      </c>
      <c r="E216" s="64">
        <v>35</v>
      </c>
      <c r="F216" s="65"/>
      <c r="G216" s="66">
        <f t="shared" si="77"/>
        <v>0</v>
      </c>
      <c r="H216" s="65"/>
      <c r="I216" s="66">
        <f t="shared" si="78"/>
        <v>0</v>
      </c>
      <c r="J216" s="65"/>
      <c r="K216" s="66">
        <f t="shared" si="79"/>
        <v>0</v>
      </c>
      <c r="L216" s="66">
        <v>21</v>
      </c>
      <c r="M216" s="66">
        <f t="shared" si="80"/>
        <v>0</v>
      </c>
      <c r="N216" s="66">
        <v>0</v>
      </c>
      <c r="O216" s="66">
        <f t="shared" si="81"/>
        <v>0</v>
      </c>
      <c r="P216" s="66">
        <v>0</v>
      </c>
      <c r="Q216" s="66">
        <f t="shared" si="82"/>
        <v>0</v>
      </c>
      <c r="R216" s="66"/>
      <c r="S216" s="66" t="s">
        <v>587</v>
      </c>
      <c r="T216" s="70" t="s">
        <v>330</v>
      </c>
      <c r="U216" s="35">
        <v>0</v>
      </c>
      <c r="V216" s="35">
        <f t="shared" si="83"/>
        <v>0</v>
      </c>
      <c r="W216" s="35"/>
      <c r="X216" s="70"/>
      <c r="Y216" s="52"/>
      <c r="Z216" s="52"/>
      <c r="AA216" s="52"/>
      <c r="AB216" s="52"/>
      <c r="AC216" s="52"/>
      <c r="AD216" s="52"/>
      <c r="AE216" s="52"/>
      <c r="AF216" s="52"/>
      <c r="AG216" s="52" t="s">
        <v>2953</v>
      </c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</row>
    <row r="217" spans="1:60" outlineLevel="1" x14ac:dyDescent="0.2">
      <c r="A217" s="67">
        <v>197</v>
      </c>
      <c r="B217" s="68" t="s">
        <v>3712</v>
      </c>
      <c r="C217" s="69" t="s">
        <v>3713</v>
      </c>
      <c r="D217" s="63" t="s">
        <v>640</v>
      </c>
      <c r="E217" s="64">
        <v>600</v>
      </c>
      <c r="F217" s="65"/>
      <c r="G217" s="66">
        <f t="shared" si="77"/>
        <v>0</v>
      </c>
      <c r="H217" s="65"/>
      <c r="I217" s="66">
        <f t="shared" si="78"/>
        <v>0</v>
      </c>
      <c r="J217" s="65"/>
      <c r="K217" s="66">
        <f t="shared" si="79"/>
        <v>0</v>
      </c>
      <c r="L217" s="66">
        <v>21</v>
      </c>
      <c r="M217" s="66">
        <f t="shared" si="80"/>
        <v>0</v>
      </c>
      <c r="N217" s="66">
        <v>0</v>
      </c>
      <c r="O217" s="66">
        <f t="shared" si="81"/>
        <v>0</v>
      </c>
      <c r="P217" s="66">
        <v>0</v>
      </c>
      <c r="Q217" s="66">
        <f t="shared" si="82"/>
        <v>0</v>
      </c>
      <c r="R217" s="66"/>
      <c r="S217" s="66" t="s">
        <v>587</v>
      </c>
      <c r="T217" s="70" t="s">
        <v>330</v>
      </c>
      <c r="U217" s="35">
        <v>0</v>
      </c>
      <c r="V217" s="35">
        <f t="shared" si="83"/>
        <v>0</v>
      </c>
      <c r="W217" s="35"/>
      <c r="X217" s="70"/>
      <c r="Y217" s="52"/>
      <c r="Z217" s="52"/>
      <c r="AA217" s="52"/>
      <c r="AB217" s="52"/>
      <c r="AC217" s="52"/>
      <c r="AD217" s="52"/>
      <c r="AE217" s="52"/>
      <c r="AF217" s="52"/>
      <c r="AG217" s="52" t="s">
        <v>1697</v>
      </c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</row>
    <row r="218" spans="1:60" outlineLevel="1" x14ac:dyDescent="0.2">
      <c r="A218" s="67">
        <v>198</v>
      </c>
      <c r="B218" s="68" t="s">
        <v>3714</v>
      </c>
      <c r="C218" s="69" t="s">
        <v>3715</v>
      </c>
      <c r="D218" s="63" t="s">
        <v>640</v>
      </c>
      <c r="E218" s="64">
        <v>200</v>
      </c>
      <c r="F218" s="65"/>
      <c r="G218" s="66">
        <f t="shared" si="77"/>
        <v>0</v>
      </c>
      <c r="H218" s="65"/>
      <c r="I218" s="66">
        <f t="shared" si="78"/>
        <v>0</v>
      </c>
      <c r="J218" s="65"/>
      <c r="K218" s="66">
        <f t="shared" si="79"/>
        <v>0</v>
      </c>
      <c r="L218" s="66">
        <v>21</v>
      </c>
      <c r="M218" s="66">
        <f t="shared" si="80"/>
        <v>0</v>
      </c>
      <c r="N218" s="66">
        <v>0</v>
      </c>
      <c r="O218" s="66">
        <f t="shared" si="81"/>
        <v>0</v>
      </c>
      <c r="P218" s="66">
        <v>0</v>
      </c>
      <c r="Q218" s="66">
        <f t="shared" si="82"/>
        <v>0</v>
      </c>
      <c r="R218" s="66"/>
      <c r="S218" s="66" t="s">
        <v>587</v>
      </c>
      <c r="T218" s="70" t="s">
        <v>330</v>
      </c>
      <c r="U218" s="35">
        <v>0</v>
      </c>
      <c r="V218" s="35">
        <f t="shared" si="83"/>
        <v>0</v>
      </c>
      <c r="W218" s="35"/>
      <c r="X218" s="70"/>
      <c r="Y218" s="52"/>
      <c r="Z218" s="52"/>
      <c r="AA218" s="52"/>
      <c r="AB218" s="52"/>
      <c r="AC218" s="52"/>
      <c r="AD218" s="52"/>
      <c r="AE218" s="52"/>
      <c r="AF218" s="52"/>
      <c r="AG218" s="52" t="s">
        <v>1697</v>
      </c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</row>
    <row r="219" spans="1:60" outlineLevel="1" x14ac:dyDescent="0.2">
      <c r="A219" s="67">
        <v>199</v>
      </c>
      <c r="B219" s="68" t="s">
        <v>3716</v>
      </c>
      <c r="C219" s="69" t="s">
        <v>3717</v>
      </c>
      <c r="D219" s="63" t="s">
        <v>456</v>
      </c>
      <c r="E219" s="64">
        <v>100</v>
      </c>
      <c r="F219" s="65"/>
      <c r="G219" s="66">
        <f t="shared" si="77"/>
        <v>0</v>
      </c>
      <c r="H219" s="65"/>
      <c r="I219" s="66">
        <f t="shared" si="78"/>
        <v>0</v>
      </c>
      <c r="J219" s="65"/>
      <c r="K219" s="66">
        <f t="shared" si="79"/>
        <v>0</v>
      </c>
      <c r="L219" s="66">
        <v>21</v>
      </c>
      <c r="M219" s="66">
        <f t="shared" si="80"/>
        <v>0</v>
      </c>
      <c r="N219" s="66">
        <v>0</v>
      </c>
      <c r="O219" s="66">
        <f t="shared" si="81"/>
        <v>0</v>
      </c>
      <c r="P219" s="66">
        <v>0</v>
      </c>
      <c r="Q219" s="66">
        <f t="shared" si="82"/>
        <v>0</v>
      </c>
      <c r="R219" s="66"/>
      <c r="S219" s="66" t="s">
        <v>587</v>
      </c>
      <c r="T219" s="70" t="s">
        <v>330</v>
      </c>
      <c r="U219" s="35">
        <v>0</v>
      </c>
      <c r="V219" s="35">
        <f t="shared" si="83"/>
        <v>0</v>
      </c>
      <c r="W219" s="35"/>
      <c r="X219" s="70"/>
      <c r="Y219" s="52"/>
      <c r="Z219" s="52"/>
      <c r="AA219" s="52"/>
      <c r="AB219" s="52"/>
      <c r="AC219" s="52"/>
      <c r="AD219" s="52"/>
      <c r="AE219" s="52"/>
      <c r="AF219" s="52"/>
      <c r="AG219" s="52" t="s">
        <v>1697</v>
      </c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</row>
    <row r="220" spans="1:60" outlineLevel="1" x14ac:dyDescent="0.2">
      <c r="A220" s="67">
        <v>200</v>
      </c>
      <c r="B220" s="68" t="s">
        <v>3718</v>
      </c>
      <c r="C220" s="69" t="s">
        <v>3719</v>
      </c>
      <c r="D220" s="63" t="s">
        <v>640</v>
      </c>
      <c r="E220" s="64">
        <v>60</v>
      </c>
      <c r="F220" s="65"/>
      <c r="G220" s="66">
        <f t="shared" si="77"/>
        <v>0</v>
      </c>
      <c r="H220" s="65"/>
      <c r="I220" s="66">
        <f t="shared" si="78"/>
        <v>0</v>
      </c>
      <c r="J220" s="65"/>
      <c r="K220" s="66">
        <f t="shared" si="79"/>
        <v>0</v>
      </c>
      <c r="L220" s="66">
        <v>21</v>
      </c>
      <c r="M220" s="66">
        <f t="shared" si="80"/>
        <v>0</v>
      </c>
      <c r="N220" s="66">
        <v>0</v>
      </c>
      <c r="O220" s="66">
        <f t="shared" si="81"/>
        <v>0</v>
      </c>
      <c r="P220" s="66">
        <v>0</v>
      </c>
      <c r="Q220" s="66">
        <f t="shared" si="82"/>
        <v>0</v>
      </c>
      <c r="R220" s="66"/>
      <c r="S220" s="66" t="s">
        <v>587</v>
      </c>
      <c r="T220" s="70" t="s">
        <v>330</v>
      </c>
      <c r="U220" s="35">
        <v>0</v>
      </c>
      <c r="V220" s="35">
        <f t="shared" si="83"/>
        <v>0</v>
      </c>
      <c r="W220" s="35"/>
      <c r="X220" s="70"/>
      <c r="Y220" s="52"/>
      <c r="Z220" s="52"/>
      <c r="AA220" s="52"/>
      <c r="AB220" s="52"/>
      <c r="AC220" s="52"/>
      <c r="AD220" s="52"/>
      <c r="AE220" s="52"/>
      <c r="AF220" s="52"/>
      <c r="AG220" s="52" t="s">
        <v>1697</v>
      </c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</row>
    <row r="221" spans="1:60" outlineLevel="1" x14ac:dyDescent="0.2">
      <c r="A221" s="67">
        <v>201</v>
      </c>
      <c r="B221" s="68" t="s">
        <v>3720</v>
      </c>
      <c r="C221" s="69" t="s">
        <v>3721</v>
      </c>
      <c r="D221" s="63" t="s">
        <v>456</v>
      </c>
      <c r="E221" s="64">
        <v>470</v>
      </c>
      <c r="F221" s="65"/>
      <c r="G221" s="66">
        <f t="shared" si="77"/>
        <v>0</v>
      </c>
      <c r="H221" s="65"/>
      <c r="I221" s="66">
        <f t="shared" si="78"/>
        <v>0</v>
      </c>
      <c r="J221" s="65"/>
      <c r="K221" s="66">
        <f t="shared" si="79"/>
        <v>0</v>
      </c>
      <c r="L221" s="66">
        <v>21</v>
      </c>
      <c r="M221" s="66">
        <f t="shared" si="80"/>
        <v>0</v>
      </c>
      <c r="N221" s="66">
        <v>0</v>
      </c>
      <c r="O221" s="66">
        <f t="shared" si="81"/>
        <v>0</v>
      </c>
      <c r="P221" s="66">
        <v>0</v>
      </c>
      <c r="Q221" s="66">
        <f t="shared" si="82"/>
        <v>0</v>
      </c>
      <c r="R221" s="66"/>
      <c r="S221" s="66" t="s">
        <v>587</v>
      </c>
      <c r="T221" s="70" t="s">
        <v>330</v>
      </c>
      <c r="U221" s="35">
        <v>0</v>
      </c>
      <c r="V221" s="35">
        <f t="shared" si="83"/>
        <v>0</v>
      </c>
      <c r="W221" s="35"/>
      <c r="X221" s="70"/>
      <c r="Y221" s="52"/>
      <c r="Z221" s="52"/>
      <c r="AA221" s="52"/>
      <c r="AB221" s="52"/>
      <c r="AC221" s="52"/>
      <c r="AD221" s="52"/>
      <c r="AE221" s="52"/>
      <c r="AF221" s="52"/>
      <c r="AG221" s="52" t="s">
        <v>1697</v>
      </c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</row>
    <row r="222" spans="1:60" outlineLevel="1" x14ac:dyDescent="0.2">
      <c r="A222" s="67">
        <v>202</v>
      </c>
      <c r="B222" s="68" t="s">
        <v>3722</v>
      </c>
      <c r="C222" s="69" t="s">
        <v>3723</v>
      </c>
      <c r="D222" s="63" t="s">
        <v>640</v>
      </c>
      <c r="E222" s="64">
        <v>100</v>
      </c>
      <c r="F222" s="65"/>
      <c r="G222" s="66">
        <f t="shared" si="77"/>
        <v>0</v>
      </c>
      <c r="H222" s="65"/>
      <c r="I222" s="66">
        <f t="shared" si="78"/>
        <v>0</v>
      </c>
      <c r="J222" s="65"/>
      <c r="K222" s="66">
        <f t="shared" si="79"/>
        <v>0</v>
      </c>
      <c r="L222" s="66">
        <v>21</v>
      </c>
      <c r="M222" s="66">
        <f t="shared" si="80"/>
        <v>0</v>
      </c>
      <c r="N222" s="66">
        <v>0</v>
      </c>
      <c r="O222" s="66">
        <f t="shared" si="81"/>
        <v>0</v>
      </c>
      <c r="P222" s="66">
        <v>0</v>
      </c>
      <c r="Q222" s="66">
        <f t="shared" si="82"/>
        <v>0</v>
      </c>
      <c r="R222" s="66"/>
      <c r="S222" s="66" t="s">
        <v>587</v>
      </c>
      <c r="T222" s="70" t="s">
        <v>330</v>
      </c>
      <c r="U222" s="35">
        <v>0</v>
      </c>
      <c r="V222" s="35">
        <f t="shared" si="83"/>
        <v>0</v>
      </c>
      <c r="W222" s="35"/>
      <c r="X222" s="70"/>
      <c r="Y222" s="52"/>
      <c r="Z222" s="52"/>
      <c r="AA222" s="52"/>
      <c r="AB222" s="52"/>
      <c r="AC222" s="52"/>
      <c r="AD222" s="52"/>
      <c r="AE222" s="52"/>
      <c r="AF222" s="52"/>
      <c r="AG222" s="52" t="s">
        <v>1697</v>
      </c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</row>
    <row r="223" spans="1:60" outlineLevel="1" x14ac:dyDescent="0.2">
      <c r="A223" s="67">
        <v>203</v>
      </c>
      <c r="B223" s="68" t="s">
        <v>3724</v>
      </c>
      <c r="C223" s="69" t="s">
        <v>3725</v>
      </c>
      <c r="D223" s="63" t="s">
        <v>640</v>
      </c>
      <c r="E223" s="64">
        <v>40</v>
      </c>
      <c r="F223" s="65"/>
      <c r="G223" s="66">
        <f t="shared" si="77"/>
        <v>0</v>
      </c>
      <c r="H223" s="65"/>
      <c r="I223" s="66">
        <f t="shared" si="78"/>
        <v>0</v>
      </c>
      <c r="J223" s="65"/>
      <c r="K223" s="66">
        <f t="shared" si="79"/>
        <v>0</v>
      </c>
      <c r="L223" s="66">
        <v>21</v>
      </c>
      <c r="M223" s="66">
        <f t="shared" si="80"/>
        <v>0</v>
      </c>
      <c r="N223" s="66">
        <v>0</v>
      </c>
      <c r="O223" s="66">
        <f t="shared" si="81"/>
        <v>0</v>
      </c>
      <c r="P223" s="66">
        <v>0</v>
      </c>
      <c r="Q223" s="66">
        <f t="shared" si="82"/>
        <v>0</v>
      </c>
      <c r="R223" s="66"/>
      <c r="S223" s="66" t="s">
        <v>587</v>
      </c>
      <c r="T223" s="70" t="s">
        <v>330</v>
      </c>
      <c r="U223" s="35">
        <v>0</v>
      </c>
      <c r="V223" s="35">
        <f t="shared" si="83"/>
        <v>0</v>
      </c>
      <c r="W223" s="35"/>
      <c r="X223" s="70"/>
      <c r="Y223" s="52"/>
      <c r="Z223" s="52"/>
      <c r="AA223" s="52"/>
      <c r="AB223" s="52"/>
      <c r="AC223" s="52"/>
      <c r="AD223" s="52"/>
      <c r="AE223" s="52"/>
      <c r="AF223" s="52"/>
      <c r="AG223" s="52" t="s">
        <v>1697</v>
      </c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</row>
    <row r="224" spans="1:60" outlineLevel="1" x14ac:dyDescent="0.2">
      <c r="A224" s="67">
        <v>204</v>
      </c>
      <c r="B224" s="68" t="s">
        <v>3726</v>
      </c>
      <c r="C224" s="69" t="s">
        <v>3727</v>
      </c>
      <c r="D224" s="63" t="s">
        <v>456</v>
      </c>
      <c r="E224" s="64">
        <v>500</v>
      </c>
      <c r="F224" s="65"/>
      <c r="G224" s="66">
        <f t="shared" si="77"/>
        <v>0</v>
      </c>
      <c r="H224" s="65"/>
      <c r="I224" s="66">
        <f t="shared" si="78"/>
        <v>0</v>
      </c>
      <c r="J224" s="65"/>
      <c r="K224" s="66">
        <f t="shared" si="79"/>
        <v>0</v>
      </c>
      <c r="L224" s="66">
        <v>21</v>
      </c>
      <c r="M224" s="66">
        <f t="shared" si="80"/>
        <v>0</v>
      </c>
      <c r="N224" s="66">
        <v>0</v>
      </c>
      <c r="O224" s="66">
        <f t="shared" si="81"/>
        <v>0</v>
      </c>
      <c r="P224" s="66">
        <v>0</v>
      </c>
      <c r="Q224" s="66">
        <f t="shared" si="82"/>
        <v>0</v>
      </c>
      <c r="R224" s="66"/>
      <c r="S224" s="66" t="s">
        <v>587</v>
      </c>
      <c r="T224" s="70" t="s">
        <v>330</v>
      </c>
      <c r="U224" s="35">
        <v>0</v>
      </c>
      <c r="V224" s="35">
        <f t="shared" si="83"/>
        <v>0</v>
      </c>
      <c r="W224" s="35"/>
      <c r="X224" s="70"/>
      <c r="Y224" s="52"/>
      <c r="Z224" s="52"/>
      <c r="AA224" s="52"/>
      <c r="AB224" s="52"/>
      <c r="AC224" s="52"/>
      <c r="AD224" s="52"/>
      <c r="AE224" s="52"/>
      <c r="AF224" s="52"/>
      <c r="AG224" s="52" t="s">
        <v>1697</v>
      </c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</row>
    <row r="225" spans="1:60" outlineLevel="1" x14ac:dyDescent="0.2">
      <c r="A225" s="67">
        <v>205</v>
      </c>
      <c r="B225" s="68" t="s">
        <v>3728</v>
      </c>
      <c r="C225" s="69" t="s">
        <v>3729</v>
      </c>
      <c r="D225" s="63" t="s">
        <v>456</v>
      </c>
      <c r="E225" s="64">
        <v>700</v>
      </c>
      <c r="F225" s="65"/>
      <c r="G225" s="66">
        <f t="shared" si="77"/>
        <v>0</v>
      </c>
      <c r="H225" s="65"/>
      <c r="I225" s="66">
        <f t="shared" si="78"/>
        <v>0</v>
      </c>
      <c r="J225" s="65"/>
      <c r="K225" s="66">
        <f t="shared" si="79"/>
        <v>0</v>
      </c>
      <c r="L225" s="66">
        <v>21</v>
      </c>
      <c r="M225" s="66">
        <f t="shared" si="80"/>
        <v>0</v>
      </c>
      <c r="N225" s="66">
        <v>0</v>
      </c>
      <c r="O225" s="66">
        <f t="shared" si="81"/>
        <v>0</v>
      </c>
      <c r="P225" s="66">
        <v>0</v>
      </c>
      <c r="Q225" s="66">
        <f t="shared" si="82"/>
        <v>0</v>
      </c>
      <c r="R225" s="66"/>
      <c r="S225" s="66" t="s">
        <v>587</v>
      </c>
      <c r="T225" s="70" t="s">
        <v>330</v>
      </c>
      <c r="U225" s="35">
        <v>0</v>
      </c>
      <c r="V225" s="35">
        <f t="shared" si="83"/>
        <v>0</v>
      </c>
      <c r="W225" s="35"/>
      <c r="X225" s="70"/>
      <c r="Y225" s="52"/>
      <c r="Z225" s="52"/>
      <c r="AA225" s="52"/>
      <c r="AB225" s="52"/>
      <c r="AC225" s="52"/>
      <c r="AD225" s="52"/>
      <c r="AE225" s="52"/>
      <c r="AF225" s="52"/>
      <c r="AG225" s="52" t="s">
        <v>1697</v>
      </c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</row>
    <row r="226" spans="1:60" outlineLevel="1" x14ac:dyDescent="0.2">
      <c r="A226" s="67">
        <v>206</v>
      </c>
      <c r="B226" s="68" t="s">
        <v>3730</v>
      </c>
      <c r="C226" s="69" t="s">
        <v>3731</v>
      </c>
      <c r="D226" s="63" t="s">
        <v>640</v>
      </c>
      <c r="E226" s="64">
        <v>180</v>
      </c>
      <c r="F226" s="65"/>
      <c r="G226" s="66">
        <f t="shared" si="77"/>
        <v>0</v>
      </c>
      <c r="H226" s="65"/>
      <c r="I226" s="66">
        <f t="shared" si="78"/>
        <v>0</v>
      </c>
      <c r="J226" s="65"/>
      <c r="K226" s="66">
        <f t="shared" si="79"/>
        <v>0</v>
      </c>
      <c r="L226" s="66">
        <v>21</v>
      </c>
      <c r="M226" s="66">
        <f t="shared" si="80"/>
        <v>0</v>
      </c>
      <c r="N226" s="66">
        <v>0</v>
      </c>
      <c r="O226" s="66">
        <f t="shared" si="81"/>
        <v>0</v>
      </c>
      <c r="P226" s="66">
        <v>0</v>
      </c>
      <c r="Q226" s="66">
        <f t="shared" si="82"/>
        <v>0</v>
      </c>
      <c r="R226" s="66"/>
      <c r="S226" s="66" t="s">
        <v>587</v>
      </c>
      <c r="T226" s="70" t="s">
        <v>330</v>
      </c>
      <c r="U226" s="35">
        <v>0</v>
      </c>
      <c r="V226" s="35">
        <f t="shared" si="83"/>
        <v>0</v>
      </c>
      <c r="W226" s="35"/>
      <c r="X226" s="70"/>
      <c r="Y226" s="52"/>
      <c r="Z226" s="52"/>
      <c r="AA226" s="52"/>
      <c r="AB226" s="52"/>
      <c r="AC226" s="52"/>
      <c r="AD226" s="52"/>
      <c r="AE226" s="52"/>
      <c r="AF226" s="52"/>
      <c r="AG226" s="52" t="s">
        <v>1697</v>
      </c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</row>
    <row r="227" spans="1:60" outlineLevel="1" x14ac:dyDescent="0.2">
      <c r="A227" s="67">
        <v>207</v>
      </c>
      <c r="B227" s="68" t="s">
        <v>3732</v>
      </c>
      <c r="C227" s="69" t="s">
        <v>3733</v>
      </c>
      <c r="D227" s="63" t="s">
        <v>640</v>
      </c>
      <c r="E227" s="64">
        <v>800</v>
      </c>
      <c r="F227" s="65"/>
      <c r="G227" s="66">
        <f t="shared" si="77"/>
        <v>0</v>
      </c>
      <c r="H227" s="65"/>
      <c r="I227" s="66">
        <f t="shared" si="78"/>
        <v>0</v>
      </c>
      <c r="J227" s="65"/>
      <c r="K227" s="66">
        <f t="shared" si="79"/>
        <v>0</v>
      </c>
      <c r="L227" s="66">
        <v>21</v>
      </c>
      <c r="M227" s="66">
        <f t="shared" si="80"/>
        <v>0</v>
      </c>
      <c r="N227" s="66">
        <v>0</v>
      </c>
      <c r="O227" s="66">
        <f t="shared" si="81"/>
        <v>0</v>
      </c>
      <c r="P227" s="66">
        <v>0</v>
      </c>
      <c r="Q227" s="66">
        <f t="shared" si="82"/>
        <v>0</v>
      </c>
      <c r="R227" s="66"/>
      <c r="S227" s="66" t="s">
        <v>587</v>
      </c>
      <c r="T227" s="70" t="s">
        <v>330</v>
      </c>
      <c r="U227" s="35">
        <v>0</v>
      </c>
      <c r="V227" s="35">
        <f t="shared" si="83"/>
        <v>0</v>
      </c>
      <c r="W227" s="35"/>
      <c r="X227" s="70"/>
      <c r="Y227" s="52"/>
      <c r="Z227" s="52"/>
      <c r="AA227" s="52"/>
      <c r="AB227" s="52"/>
      <c r="AC227" s="52"/>
      <c r="AD227" s="52"/>
      <c r="AE227" s="52"/>
      <c r="AF227" s="52"/>
      <c r="AG227" s="52" t="s">
        <v>1697</v>
      </c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</row>
    <row r="228" spans="1:60" outlineLevel="1" x14ac:dyDescent="0.2">
      <c r="A228" s="67">
        <v>208</v>
      </c>
      <c r="B228" s="68" t="s">
        <v>3734</v>
      </c>
      <c r="C228" s="69" t="s">
        <v>3735</v>
      </c>
      <c r="D228" s="63" t="s">
        <v>640</v>
      </c>
      <c r="E228" s="64">
        <v>50</v>
      </c>
      <c r="F228" s="65"/>
      <c r="G228" s="66">
        <f t="shared" si="77"/>
        <v>0</v>
      </c>
      <c r="H228" s="65"/>
      <c r="I228" s="66">
        <f t="shared" si="78"/>
        <v>0</v>
      </c>
      <c r="J228" s="65"/>
      <c r="K228" s="66">
        <f t="shared" si="79"/>
        <v>0</v>
      </c>
      <c r="L228" s="66">
        <v>21</v>
      </c>
      <c r="M228" s="66">
        <f t="shared" si="80"/>
        <v>0</v>
      </c>
      <c r="N228" s="66">
        <v>0</v>
      </c>
      <c r="O228" s="66">
        <f t="shared" si="81"/>
        <v>0</v>
      </c>
      <c r="P228" s="66">
        <v>0</v>
      </c>
      <c r="Q228" s="66">
        <f t="shared" si="82"/>
        <v>0</v>
      </c>
      <c r="R228" s="66"/>
      <c r="S228" s="66" t="s">
        <v>587</v>
      </c>
      <c r="T228" s="70" t="s">
        <v>330</v>
      </c>
      <c r="U228" s="35">
        <v>0</v>
      </c>
      <c r="V228" s="35">
        <f t="shared" si="83"/>
        <v>0</v>
      </c>
      <c r="W228" s="35"/>
      <c r="X228" s="70"/>
      <c r="Y228" s="52"/>
      <c r="Z228" s="52"/>
      <c r="AA228" s="52"/>
      <c r="AB228" s="52"/>
      <c r="AC228" s="52"/>
      <c r="AD228" s="52"/>
      <c r="AE228" s="52"/>
      <c r="AF228" s="52"/>
      <c r="AG228" s="52" t="s">
        <v>1697</v>
      </c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</row>
    <row r="229" spans="1:60" outlineLevel="1" x14ac:dyDescent="0.2">
      <c r="A229" s="67">
        <v>209</v>
      </c>
      <c r="B229" s="68" t="s">
        <v>3736</v>
      </c>
      <c r="C229" s="69" t="s">
        <v>3737</v>
      </c>
      <c r="D229" s="63" t="s">
        <v>640</v>
      </c>
      <c r="E229" s="64">
        <v>5</v>
      </c>
      <c r="F229" s="65"/>
      <c r="G229" s="66">
        <f t="shared" si="77"/>
        <v>0</v>
      </c>
      <c r="H229" s="65"/>
      <c r="I229" s="66">
        <f t="shared" si="78"/>
        <v>0</v>
      </c>
      <c r="J229" s="65"/>
      <c r="K229" s="66">
        <f t="shared" si="79"/>
        <v>0</v>
      </c>
      <c r="L229" s="66">
        <v>21</v>
      </c>
      <c r="M229" s="66">
        <f t="shared" si="80"/>
        <v>0</v>
      </c>
      <c r="N229" s="66">
        <v>0</v>
      </c>
      <c r="O229" s="66">
        <f t="shared" si="81"/>
        <v>0</v>
      </c>
      <c r="P229" s="66">
        <v>0</v>
      </c>
      <c r="Q229" s="66">
        <f t="shared" si="82"/>
        <v>0</v>
      </c>
      <c r="R229" s="66"/>
      <c r="S229" s="66" t="s">
        <v>587</v>
      </c>
      <c r="T229" s="70" t="s">
        <v>330</v>
      </c>
      <c r="U229" s="35">
        <v>0</v>
      </c>
      <c r="V229" s="35">
        <f t="shared" si="83"/>
        <v>0</v>
      </c>
      <c r="W229" s="35"/>
      <c r="X229" s="70"/>
      <c r="Y229" s="52"/>
      <c r="Z229" s="52"/>
      <c r="AA229" s="52"/>
      <c r="AB229" s="52"/>
      <c r="AC229" s="52"/>
      <c r="AD229" s="52"/>
      <c r="AE229" s="52"/>
      <c r="AF229" s="52"/>
      <c r="AG229" s="52" t="s">
        <v>1697</v>
      </c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</row>
    <row r="230" spans="1:60" outlineLevel="1" x14ac:dyDescent="0.2">
      <c r="A230" s="67">
        <v>210</v>
      </c>
      <c r="B230" s="68" t="s">
        <v>3738</v>
      </c>
      <c r="C230" s="69" t="s">
        <v>3739</v>
      </c>
      <c r="D230" s="63" t="s">
        <v>640</v>
      </c>
      <c r="E230" s="64">
        <v>1000</v>
      </c>
      <c r="F230" s="65"/>
      <c r="G230" s="66">
        <f t="shared" si="77"/>
        <v>0</v>
      </c>
      <c r="H230" s="65"/>
      <c r="I230" s="66">
        <f t="shared" si="78"/>
        <v>0</v>
      </c>
      <c r="J230" s="65"/>
      <c r="K230" s="66">
        <f t="shared" si="79"/>
        <v>0</v>
      </c>
      <c r="L230" s="66">
        <v>21</v>
      </c>
      <c r="M230" s="66">
        <f t="shared" si="80"/>
        <v>0</v>
      </c>
      <c r="N230" s="66">
        <v>0</v>
      </c>
      <c r="O230" s="66">
        <f t="shared" si="81"/>
        <v>0</v>
      </c>
      <c r="P230" s="66">
        <v>0</v>
      </c>
      <c r="Q230" s="66">
        <f t="shared" si="82"/>
        <v>0</v>
      </c>
      <c r="R230" s="66"/>
      <c r="S230" s="66" t="s">
        <v>587</v>
      </c>
      <c r="T230" s="70" t="s">
        <v>330</v>
      </c>
      <c r="U230" s="35">
        <v>0</v>
      </c>
      <c r="V230" s="35">
        <f t="shared" si="83"/>
        <v>0</v>
      </c>
      <c r="W230" s="35"/>
      <c r="X230" s="70"/>
      <c r="Y230" s="52"/>
      <c r="Z230" s="52"/>
      <c r="AA230" s="52"/>
      <c r="AB230" s="52"/>
      <c r="AC230" s="52"/>
      <c r="AD230" s="52"/>
      <c r="AE230" s="52"/>
      <c r="AF230" s="52"/>
      <c r="AG230" s="52" t="s">
        <v>1697</v>
      </c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</row>
    <row r="231" spans="1:60" outlineLevel="1" x14ac:dyDescent="0.2">
      <c r="A231" s="67">
        <v>211</v>
      </c>
      <c r="B231" s="68" t="s">
        <v>3740</v>
      </c>
      <c r="C231" s="69" t="s">
        <v>3741</v>
      </c>
      <c r="D231" s="63" t="s">
        <v>640</v>
      </c>
      <c r="E231" s="64">
        <v>2</v>
      </c>
      <c r="F231" s="65"/>
      <c r="G231" s="66">
        <f t="shared" si="77"/>
        <v>0</v>
      </c>
      <c r="H231" s="65"/>
      <c r="I231" s="66">
        <f t="shared" si="78"/>
        <v>0</v>
      </c>
      <c r="J231" s="65"/>
      <c r="K231" s="66">
        <f t="shared" si="79"/>
        <v>0</v>
      </c>
      <c r="L231" s="66">
        <v>21</v>
      </c>
      <c r="M231" s="66">
        <f t="shared" si="80"/>
        <v>0</v>
      </c>
      <c r="N231" s="66">
        <v>0</v>
      </c>
      <c r="O231" s="66">
        <f t="shared" si="81"/>
        <v>0</v>
      </c>
      <c r="P231" s="66">
        <v>0</v>
      </c>
      <c r="Q231" s="66">
        <f t="shared" si="82"/>
        <v>0</v>
      </c>
      <c r="R231" s="66"/>
      <c r="S231" s="66" t="s">
        <v>587</v>
      </c>
      <c r="T231" s="70" t="s">
        <v>330</v>
      </c>
      <c r="U231" s="35">
        <v>0</v>
      </c>
      <c r="V231" s="35">
        <f t="shared" si="83"/>
        <v>0</v>
      </c>
      <c r="W231" s="35"/>
      <c r="X231" s="70"/>
      <c r="Y231" s="52"/>
      <c r="Z231" s="52"/>
      <c r="AA231" s="52"/>
      <c r="AB231" s="52"/>
      <c r="AC231" s="52"/>
      <c r="AD231" s="52"/>
      <c r="AE231" s="52"/>
      <c r="AF231" s="52"/>
      <c r="AG231" s="52" t="s">
        <v>1697</v>
      </c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</row>
    <row r="232" spans="1:60" outlineLevel="1" x14ac:dyDescent="0.2">
      <c r="A232" s="67">
        <v>212</v>
      </c>
      <c r="B232" s="68" t="s">
        <v>3742</v>
      </c>
      <c r="C232" s="69" t="s">
        <v>3743</v>
      </c>
      <c r="D232" s="63" t="s">
        <v>640</v>
      </c>
      <c r="E232" s="64">
        <v>35</v>
      </c>
      <c r="F232" s="65"/>
      <c r="G232" s="66">
        <f t="shared" si="77"/>
        <v>0</v>
      </c>
      <c r="H232" s="65"/>
      <c r="I232" s="66">
        <f t="shared" si="78"/>
        <v>0</v>
      </c>
      <c r="J232" s="65"/>
      <c r="K232" s="66">
        <f t="shared" si="79"/>
        <v>0</v>
      </c>
      <c r="L232" s="66">
        <v>21</v>
      </c>
      <c r="M232" s="66">
        <f t="shared" si="80"/>
        <v>0</v>
      </c>
      <c r="N232" s="66">
        <v>0</v>
      </c>
      <c r="O232" s="66">
        <f t="shared" si="81"/>
        <v>0</v>
      </c>
      <c r="P232" s="66">
        <v>0</v>
      </c>
      <c r="Q232" s="66">
        <f t="shared" si="82"/>
        <v>0</v>
      </c>
      <c r="R232" s="66"/>
      <c r="S232" s="66" t="s">
        <v>587</v>
      </c>
      <c r="T232" s="70" t="s">
        <v>330</v>
      </c>
      <c r="U232" s="35">
        <v>0</v>
      </c>
      <c r="V232" s="35">
        <f t="shared" si="83"/>
        <v>0</v>
      </c>
      <c r="W232" s="35"/>
      <c r="X232" s="70"/>
      <c r="Y232" s="52"/>
      <c r="Z232" s="52"/>
      <c r="AA232" s="52"/>
      <c r="AB232" s="52"/>
      <c r="AC232" s="52"/>
      <c r="AD232" s="52"/>
      <c r="AE232" s="52"/>
      <c r="AF232" s="52"/>
      <c r="AG232" s="52" t="s">
        <v>1697</v>
      </c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</row>
    <row r="233" spans="1:60" outlineLevel="1" x14ac:dyDescent="0.2">
      <c r="A233" s="67">
        <v>213</v>
      </c>
      <c r="B233" s="68" t="s">
        <v>3744</v>
      </c>
      <c r="C233" s="69" t="s">
        <v>3745</v>
      </c>
      <c r="D233" s="63" t="s">
        <v>640</v>
      </c>
      <c r="E233" s="64">
        <v>10</v>
      </c>
      <c r="F233" s="65"/>
      <c r="G233" s="66">
        <f t="shared" si="77"/>
        <v>0</v>
      </c>
      <c r="H233" s="65"/>
      <c r="I233" s="66">
        <f t="shared" si="78"/>
        <v>0</v>
      </c>
      <c r="J233" s="65"/>
      <c r="K233" s="66">
        <f t="shared" si="79"/>
        <v>0</v>
      </c>
      <c r="L233" s="66">
        <v>21</v>
      </c>
      <c r="M233" s="66">
        <f t="shared" si="80"/>
        <v>0</v>
      </c>
      <c r="N233" s="66">
        <v>0</v>
      </c>
      <c r="O233" s="66">
        <f t="shared" si="81"/>
        <v>0</v>
      </c>
      <c r="P233" s="66">
        <v>0</v>
      </c>
      <c r="Q233" s="66">
        <f t="shared" si="82"/>
        <v>0</v>
      </c>
      <c r="R233" s="66"/>
      <c r="S233" s="66" t="s">
        <v>587</v>
      </c>
      <c r="T233" s="70" t="s">
        <v>330</v>
      </c>
      <c r="U233" s="35">
        <v>0</v>
      </c>
      <c r="V233" s="35">
        <f t="shared" si="83"/>
        <v>0</v>
      </c>
      <c r="W233" s="35"/>
      <c r="X233" s="70"/>
      <c r="Y233" s="52"/>
      <c r="Z233" s="52"/>
      <c r="AA233" s="52"/>
      <c r="AB233" s="52"/>
      <c r="AC233" s="52"/>
      <c r="AD233" s="52"/>
      <c r="AE233" s="52"/>
      <c r="AF233" s="52"/>
      <c r="AG233" s="52" t="s">
        <v>1697</v>
      </c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</row>
    <row r="234" spans="1:60" outlineLevel="1" x14ac:dyDescent="0.2">
      <c r="A234" s="67">
        <v>214</v>
      </c>
      <c r="B234" s="68" t="s">
        <v>3746</v>
      </c>
      <c r="C234" s="69" t="s">
        <v>3747</v>
      </c>
      <c r="D234" s="63" t="s">
        <v>640</v>
      </c>
      <c r="E234" s="64">
        <v>30</v>
      </c>
      <c r="F234" s="65"/>
      <c r="G234" s="66">
        <f t="shared" si="77"/>
        <v>0</v>
      </c>
      <c r="H234" s="65"/>
      <c r="I234" s="66">
        <f t="shared" si="78"/>
        <v>0</v>
      </c>
      <c r="J234" s="65"/>
      <c r="K234" s="66">
        <f t="shared" si="79"/>
        <v>0</v>
      </c>
      <c r="L234" s="66">
        <v>21</v>
      </c>
      <c r="M234" s="66">
        <f t="shared" si="80"/>
        <v>0</v>
      </c>
      <c r="N234" s="66">
        <v>0</v>
      </c>
      <c r="O234" s="66">
        <f t="shared" si="81"/>
        <v>0</v>
      </c>
      <c r="P234" s="66">
        <v>0</v>
      </c>
      <c r="Q234" s="66">
        <f t="shared" si="82"/>
        <v>0</v>
      </c>
      <c r="R234" s="66"/>
      <c r="S234" s="66" t="s">
        <v>587</v>
      </c>
      <c r="T234" s="70" t="s">
        <v>330</v>
      </c>
      <c r="U234" s="35">
        <v>0</v>
      </c>
      <c r="V234" s="35">
        <f t="shared" si="83"/>
        <v>0</v>
      </c>
      <c r="W234" s="35"/>
      <c r="X234" s="70"/>
      <c r="Y234" s="52"/>
      <c r="Z234" s="52"/>
      <c r="AA234" s="52"/>
      <c r="AB234" s="52"/>
      <c r="AC234" s="52"/>
      <c r="AD234" s="52"/>
      <c r="AE234" s="52"/>
      <c r="AF234" s="52"/>
      <c r="AG234" s="52" t="s">
        <v>1697</v>
      </c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</row>
    <row r="235" spans="1:60" outlineLevel="1" x14ac:dyDescent="0.2">
      <c r="A235" s="67">
        <v>215</v>
      </c>
      <c r="B235" s="68" t="s">
        <v>3748</v>
      </c>
      <c r="C235" s="69" t="s">
        <v>3554</v>
      </c>
      <c r="D235" s="63" t="s">
        <v>1817</v>
      </c>
      <c r="E235" s="64">
        <v>1</v>
      </c>
      <c r="F235" s="65"/>
      <c r="G235" s="66">
        <f t="shared" si="77"/>
        <v>0</v>
      </c>
      <c r="H235" s="65"/>
      <c r="I235" s="66">
        <f t="shared" si="78"/>
        <v>0</v>
      </c>
      <c r="J235" s="65"/>
      <c r="K235" s="66">
        <f t="shared" si="79"/>
        <v>0</v>
      </c>
      <c r="L235" s="66">
        <v>21</v>
      </c>
      <c r="M235" s="66">
        <f t="shared" si="80"/>
        <v>0</v>
      </c>
      <c r="N235" s="66">
        <v>0</v>
      </c>
      <c r="O235" s="66">
        <f t="shared" si="81"/>
        <v>0</v>
      </c>
      <c r="P235" s="66">
        <v>0</v>
      </c>
      <c r="Q235" s="66">
        <f t="shared" si="82"/>
        <v>0</v>
      </c>
      <c r="R235" s="66"/>
      <c r="S235" s="66" t="s">
        <v>587</v>
      </c>
      <c r="T235" s="70" t="s">
        <v>330</v>
      </c>
      <c r="U235" s="35">
        <v>0</v>
      </c>
      <c r="V235" s="35">
        <f t="shared" si="83"/>
        <v>0</v>
      </c>
      <c r="W235" s="35"/>
      <c r="X235" s="70"/>
      <c r="Y235" s="52"/>
      <c r="Z235" s="52"/>
      <c r="AA235" s="52"/>
      <c r="AB235" s="52"/>
      <c r="AC235" s="52"/>
      <c r="AD235" s="52"/>
      <c r="AE235" s="52"/>
      <c r="AF235" s="52"/>
      <c r="AG235" s="52" t="s">
        <v>1697</v>
      </c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</row>
    <row r="236" spans="1:60" x14ac:dyDescent="0.2">
      <c r="A236" s="18" t="s">
        <v>324</v>
      </c>
      <c r="B236" s="19" t="s">
        <v>212</v>
      </c>
      <c r="C236" s="20" t="s">
        <v>213</v>
      </c>
      <c r="D236" s="21"/>
      <c r="E236" s="22"/>
      <c r="F236" s="23"/>
      <c r="G236" s="23">
        <f>SUMIF(AG237:AG259,"&lt;&gt;NOR",G237:G259)</f>
        <v>0</v>
      </c>
      <c r="H236" s="23"/>
      <c r="I236" s="23">
        <f>SUM(I237:I259)</f>
        <v>0</v>
      </c>
      <c r="J236" s="23"/>
      <c r="K236" s="23">
        <f>SUM(K237:K259)</f>
        <v>0</v>
      </c>
      <c r="L236" s="23"/>
      <c r="M236" s="23">
        <f>SUM(M237:M259)</f>
        <v>0</v>
      </c>
      <c r="N236" s="23"/>
      <c r="O236" s="23">
        <f>SUM(O237:O259)</f>
        <v>0</v>
      </c>
      <c r="P236" s="23"/>
      <c r="Q236" s="23">
        <f>SUM(Q237:Q259)</f>
        <v>0</v>
      </c>
      <c r="R236" s="23"/>
      <c r="S236" s="23"/>
      <c r="T236" s="46"/>
      <c r="U236" s="47"/>
      <c r="V236" s="47">
        <f>SUM(V237:V259)</f>
        <v>0</v>
      </c>
      <c r="W236" s="47"/>
      <c r="X236" s="46"/>
      <c r="AG236" t="s">
        <v>325</v>
      </c>
    </row>
    <row r="237" spans="1:60" outlineLevel="1" x14ac:dyDescent="0.2">
      <c r="A237" s="67">
        <v>216</v>
      </c>
      <c r="B237" s="68" t="s">
        <v>3749</v>
      </c>
      <c r="C237" s="69" t="s">
        <v>3703</v>
      </c>
      <c r="D237" s="63" t="s">
        <v>640</v>
      </c>
      <c r="E237" s="64">
        <v>3000</v>
      </c>
      <c r="F237" s="65"/>
      <c r="G237" s="66">
        <f t="shared" ref="G237:G259" si="84">ROUND(E237*F237,2)</f>
        <v>0</v>
      </c>
      <c r="H237" s="65"/>
      <c r="I237" s="66">
        <f t="shared" ref="I237:I259" si="85">ROUND(E237*H237,2)</f>
        <v>0</v>
      </c>
      <c r="J237" s="65"/>
      <c r="K237" s="66">
        <f t="shared" ref="K237:K259" si="86">ROUND(E237*J237,2)</f>
        <v>0</v>
      </c>
      <c r="L237" s="66">
        <v>21</v>
      </c>
      <c r="M237" s="66">
        <f t="shared" ref="M237:M259" si="87">G237*(1+L237/100)</f>
        <v>0</v>
      </c>
      <c r="N237" s="66">
        <v>0</v>
      </c>
      <c r="O237" s="66">
        <f t="shared" ref="O237:O259" si="88">ROUND(E237*N237,2)</f>
        <v>0</v>
      </c>
      <c r="P237" s="66">
        <v>0</v>
      </c>
      <c r="Q237" s="66">
        <f t="shared" ref="Q237:Q259" si="89">ROUND(E237*P237,2)</f>
        <v>0</v>
      </c>
      <c r="R237" s="66"/>
      <c r="S237" s="66" t="s">
        <v>587</v>
      </c>
      <c r="T237" s="70" t="s">
        <v>330</v>
      </c>
      <c r="U237" s="35">
        <v>0</v>
      </c>
      <c r="V237" s="35">
        <f t="shared" ref="V237:V259" si="90">ROUND(E237*U237,2)</f>
        <v>0</v>
      </c>
      <c r="W237" s="35"/>
      <c r="X237" s="70"/>
      <c r="Y237" s="52"/>
      <c r="Z237" s="52"/>
      <c r="AA237" s="52"/>
      <c r="AB237" s="52"/>
      <c r="AC237" s="52"/>
      <c r="AD237" s="52"/>
      <c r="AE237" s="52"/>
      <c r="AF237" s="52"/>
      <c r="AG237" s="52" t="s">
        <v>1697</v>
      </c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</row>
    <row r="238" spans="1:60" outlineLevel="1" x14ac:dyDescent="0.2">
      <c r="A238" s="67">
        <v>217</v>
      </c>
      <c r="B238" s="68" t="s">
        <v>3750</v>
      </c>
      <c r="C238" s="69" t="s">
        <v>3705</v>
      </c>
      <c r="D238" s="63" t="s">
        <v>456</v>
      </c>
      <c r="E238" s="64">
        <v>250</v>
      </c>
      <c r="F238" s="65"/>
      <c r="G238" s="66">
        <f t="shared" si="84"/>
        <v>0</v>
      </c>
      <c r="H238" s="65"/>
      <c r="I238" s="66">
        <f t="shared" si="85"/>
        <v>0</v>
      </c>
      <c r="J238" s="65"/>
      <c r="K238" s="66">
        <f t="shared" si="86"/>
        <v>0</v>
      </c>
      <c r="L238" s="66">
        <v>21</v>
      </c>
      <c r="M238" s="66">
        <f t="shared" si="87"/>
        <v>0</v>
      </c>
      <c r="N238" s="66">
        <v>0</v>
      </c>
      <c r="O238" s="66">
        <f t="shared" si="88"/>
        <v>0</v>
      </c>
      <c r="P238" s="66">
        <v>0</v>
      </c>
      <c r="Q238" s="66">
        <f t="shared" si="89"/>
        <v>0</v>
      </c>
      <c r="R238" s="66"/>
      <c r="S238" s="66" t="s">
        <v>587</v>
      </c>
      <c r="T238" s="70" t="s">
        <v>330</v>
      </c>
      <c r="U238" s="35">
        <v>0</v>
      </c>
      <c r="V238" s="35">
        <f t="shared" si="90"/>
        <v>0</v>
      </c>
      <c r="W238" s="35"/>
      <c r="X238" s="70"/>
      <c r="Y238" s="52"/>
      <c r="Z238" s="52"/>
      <c r="AA238" s="52"/>
      <c r="AB238" s="52"/>
      <c r="AC238" s="52"/>
      <c r="AD238" s="52"/>
      <c r="AE238" s="52"/>
      <c r="AF238" s="52"/>
      <c r="AG238" s="52" t="s">
        <v>1697</v>
      </c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</row>
    <row r="239" spans="1:60" outlineLevel="1" x14ac:dyDescent="0.2">
      <c r="A239" s="67">
        <v>218</v>
      </c>
      <c r="B239" s="68" t="s">
        <v>3751</v>
      </c>
      <c r="C239" s="69" t="s">
        <v>3707</v>
      </c>
      <c r="D239" s="63" t="s">
        <v>456</v>
      </c>
      <c r="E239" s="64">
        <v>540</v>
      </c>
      <c r="F239" s="65"/>
      <c r="G239" s="66">
        <f t="shared" si="84"/>
        <v>0</v>
      </c>
      <c r="H239" s="65"/>
      <c r="I239" s="66">
        <f t="shared" si="85"/>
        <v>0</v>
      </c>
      <c r="J239" s="65"/>
      <c r="K239" s="66">
        <f t="shared" si="86"/>
        <v>0</v>
      </c>
      <c r="L239" s="66">
        <v>21</v>
      </c>
      <c r="M239" s="66">
        <f t="shared" si="87"/>
        <v>0</v>
      </c>
      <c r="N239" s="66">
        <v>0</v>
      </c>
      <c r="O239" s="66">
        <f t="shared" si="88"/>
        <v>0</v>
      </c>
      <c r="P239" s="66">
        <v>0</v>
      </c>
      <c r="Q239" s="66">
        <f t="shared" si="89"/>
        <v>0</v>
      </c>
      <c r="R239" s="66"/>
      <c r="S239" s="66" t="s">
        <v>587</v>
      </c>
      <c r="T239" s="70" t="s">
        <v>330</v>
      </c>
      <c r="U239" s="35">
        <v>0</v>
      </c>
      <c r="V239" s="35">
        <f t="shared" si="90"/>
        <v>0</v>
      </c>
      <c r="W239" s="35"/>
      <c r="X239" s="70"/>
      <c r="Y239" s="52"/>
      <c r="Z239" s="52"/>
      <c r="AA239" s="52"/>
      <c r="AB239" s="52"/>
      <c r="AC239" s="52"/>
      <c r="AD239" s="52"/>
      <c r="AE239" s="52"/>
      <c r="AF239" s="52"/>
      <c r="AG239" s="52" t="s">
        <v>2953</v>
      </c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</row>
    <row r="240" spans="1:60" outlineLevel="1" x14ac:dyDescent="0.2">
      <c r="A240" s="67">
        <v>219</v>
      </c>
      <c r="B240" s="68" t="s">
        <v>3752</v>
      </c>
      <c r="C240" s="69" t="s">
        <v>3709</v>
      </c>
      <c r="D240" s="63" t="s">
        <v>456</v>
      </c>
      <c r="E240" s="64">
        <v>130</v>
      </c>
      <c r="F240" s="65"/>
      <c r="G240" s="66">
        <f t="shared" si="84"/>
        <v>0</v>
      </c>
      <c r="H240" s="65"/>
      <c r="I240" s="66">
        <f t="shared" si="85"/>
        <v>0</v>
      </c>
      <c r="J240" s="65"/>
      <c r="K240" s="66">
        <f t="shared" si="86"/>
        <v>0</v>
      </c>
      <c r="L240" s="66">
        <v>21</v>
      </c>
      <c r="M240" s="66">
        <f t="shared" si="87"/>
        <v>0</v>
      </c>
      <c r="N240" s="66">
        <v>0</v>
      </c>
      <c r="O240" s="66">
        <f t="shared" si="88"/>
        <v>0</v>
      </c>
      <c r="P240" s="66">
        <v>0</v>
      </c>
      <c r="Q240" s="66">
        <f t="shared" si="89"/>
        <v>0</v>
      </c>
      <c r="R240" s="66"/>
      <c r="S240" s="66" t="s">
        <v>587</v>
      </c>
      <c r="T240" s="70" t="s">
        <v>330</v>
      </c>
      <c r="U240" s="35">
        <v>0</v>
      </c>
      <c r="V240" s="35">
        <f t="shared" si="90"/>
        <v>0</v>
      </c>
      <c r="W240" s="35"/>
      <c r="X240" s="70"/>
      <c r="Y240" s="52"/>
      <c r="Z240" s="52"/>
      <c r="AA240" s="52"/>
      <c r="AB240" s="52"/>
      <c r="AC240" s="52"/>
      <c r="AD240" s="52"/>
      <c r="AE240" s="52"/>
      <c r="AF240" s="52"/>
      <c r="AG240" s="52" t="s">
        <v>2953</v>
      </c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</row>
    <row r="241" spans="1:60" outlineLevel="1" x14ac:dyDescent="0.2">
      <c r="A241" s="67">
        <v>220</v>
      </c>
      <c r="B241" s="68" t="s">
        <v>3753</v>
      </c>
      <c r="C241" s="69" t="s">
        <v>3754</v>
      </c>
      <c r="D241" s="63" t="s">
        <v>456</v>
      </c>
      <c r="E241" s="64">
        <v>35</v>
      </c>
      <c r="F241" s="65"/>
      <c r="G241" s="66">
        <f t="shared" si="84"/>
        <v>0</v>
      </c>
      <c r="H241" s="65"/>
      <c r="I241" s="66">
        <f t="shared" si="85"/>
        <v>0</v>
      </c>
      <c r="J241" s="65"/>
      <c r="K241" s="66">
        <f t="shared" si="86"/>
        <v>0</v>
      </c>
      <c r="L241" s="66">
        <v>21</v>
      </c>
      <c r="M241" s="66">
        <f t="shared" si="87"/>
        <v>0</v>
      </c>
      <c r="N241" s="66">
        <v>0</v>
      </c>
      <c r="O241" s="66">
        <f t="shared" si="88"/>
        <v>0</v>
      </c>
      <c r="P241" s="66">
        <v>0</v>
      </c>
      <c r="Q241" s="66">
        <f t="shared" si="89"/>
        <v>0</v>
      </c>
      <c r="R241" s="66"/>
      <c r="S241" s="66" t="s">
        <v>587</v>
      </c>
      <c r="T241" s="70" t="s">
        <v>330</v>
      </c>
      <c r="U241" s="35">
        <v>0</v>
      </c>
      <c r="V241" s="35">
        <f t="shared" si="90"/>
        <v>0</v>
      </c>
      <c r="W241" s="35"/>
      <c r="X241" s="70"/>
      <c r="Y241" s="52"/>
      <c r="Z241" s="52"/>
      <c r="AA241" s="52"/>
      <c r="AB241" s="52"/>
      <c r="AC241" s="52"/>
      <c r="AD241" s="52"/>
      <c r="AE241" s="52"/>
      <c r="AF241" s="52"/>
      <c r="AG241" s="52" t="s">
        <v>2953</v>
      </c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</row>
    <row r="242" spans="1:60" outlineLevel="1" x14ac:dyDescent="0.2">
      <c r="A242" s="67">
        <v>221</v>
      </c>
      <c r="B242" s="68" t="s">
        <v>3755</v>
      </c>
      <c r="C242" s="69" t="s">
        <v>3713</v>
      </c>
      <c r="D242" s="63" t="s">
        <v>640</v>
      </c>
      <c r="E242" s="64">
        <v>600</v>
      </c>
      <c r="F242" s="65"/>
      <c r="G242" s="66">
        <f t="shared" si="84"/>
        <v>0</v>
      </c>
      <c r="H242" s="65"/>
      <c r="I242" s="66">
        <f t="shared" si="85"/>
        <v>0</v>
      </c>
      <c r="J242" s="65"/>
      <c r="K242" s="66">
        <f t="shared" si="86"/>
        <v>0</v>
      </c>
      <c r="L242" s="66">
        <v>21</v>
      </c>
      <c r="M242" s="66">
        <f t="shared" si="87"/>
        <v>0</v>
      </c>
      <c r="N242" s="66">
        <v>0</v>
      </c>
      <c r="O242" s="66">
        <f t="shared" si="88"/>
        <v>0</v>
      </c>
      <c r="P242" s="66">
        <v>0</v>
      </c>
      <c r="Q242" s="66">
        <f t="shared" si="89"/>
        <v>0</v>
      </c>
      <c r="R242" s="66"/>
      <c r="S242" s="66" t="s">
        <v>587</v>
      </c>
      <c r="T242" s="70" t="s">
        <v>330</v>
      </c>
      <c r="U242" s="35">
        <v>0</v>
      </c>
      <c r="V242" s="35">
        <f t="shared" si="90"/>
        <v>0</v>
      </c>
      <c r="W242" s="35"/>
      <c r="X242" s="70"/>
      <c r="Y242" s="52"/>
      <c r="Z242" s="52"/>
      <c r="AA242" s="52"/>
      <c r="AB242" s="52"/>
      <c r="AC242" s="52"/>
      <c r="AD242" s="52"/>
      <c r="AE242" s="52"/>
      <c r="AF242" s="52"/>
      <c r="AG242" s="52" t="s">
        <v>1697</v>
      </c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</row>
    <row r="243" spans="1:60" outlineLevel="1" x14ac:dyDescent="0.2">
      <c r="A243" s="67">
        <v>222</v>
      </c>
      <c r="B243" s="68" t="s">
        <v>3756</v>
      </c>
      <c r="C243" s="69" t="s">
        <v>3715</v>
      </c>
      <c r="D243" s="63" t="s">
        <v>640</v>
      </c>
      <c r="E243" s="64">
        <v>200</v>
      </c>
      <c r="F243" s="65"/>
      <c r="G243" s="66">
        <f t="shared" si="84"/>
        <v>0</v>
      </c>
      <c r="H243" s="65"/>
      <c r="I243" s="66">
        <f t="shared" si="85"/>
        <v>0</v>
      </c>
      <c r="J243" s="65"/>
      <c r="K243" s="66">
        <f t="shared" si="86"/>
        <v>0</v>
      </c>
      <c r="L243" s="66">
        <v>21</v>
      </c>
      <c r="M243" s="66">
        <f t="shared" si="87"/>
        <v>0</v>
      </c>
      <c r="N243" s="66">
        <v>0</v>
      </c>
      <c r="O243" s="66">
        <f t="shared" si="88"/>
        <v>0</v>
      </c>
      <c r="P243" s="66">
        <v>0</v>
      </c>
      <c r="Q243" s="66">
        <f t="shared" si="89"/>
        <v>0</v>
      </c>
      <c r="R243" s="66"/>
      <c r="S243" s="66" t="s">
        <v>587</v>
      </c>
      <c r="T243" s="70" t="s">
        <v>330</v>
      </c>
      <c r="U243" s="35">
        <v>0</v>
      </c>
      <c r="V243" s="35">
        <f t="shared" si="90"/>
        <v>0</v>
      </c>
      <c r="W243" s="35"/>
      <c r="X243" s="70"/>
      <c r="Y243" s="52"/>
      <c r="Z243" s="52"/>
      <c r="AA243" s="52"/>
      <c r="AB243" s="52"/>
      <c r="AC243" s="52"/>
      <c r="AD243" s="52"/>
      <c r="AE243" s="52"/>
      <c r="AF243" s="52"/>
      <c r="AG243" s="52" t="s">
        <v>1697</v>
      </c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</row>
    <row r="244" spans="1:60" outlineLevel="1" x14ac:dyDescent="0.2">
      <c r="A244" s="67">
        <v>223</v>
      </c>
      <c r="B244" s="68" t="s">
        <v>3757</v>
      </c>
      <c r="C244" s="69" t="s">
        <v>3717</v>
      </c>
      <c r="D244" s="63" t="s">
        <v>456</v>
      </c>
      <c r="E244" s="64">
        <v>100</v>
      </c>
      <c r="F244" s="65"/>
      <c r="G244" s="66">
        <f t="shared" si="84"/>
        <v>0</v>
      </c>
      <c r="H244" s="65"/>
      <c r="I244" s="66">
        <f t="shared" si="85"/>
        <v>0</v>
      </c>
      <c r="J244" s="65"/>
      <c r="K244" s="66">
        <f t="shared" si="86"/>
        <v>0</v>
      </c>
      <c r="L244" s="66">
        <v>21</v>
      </c>
      <c r="M244" s="66">
        <f t="shared" si="87"/>
        <v>0</v>
      </c>
      <c r="N244" s="66">
        <v>0</v>
      </c>
      <c r="O244" s="66">
        <f t="shared" si="88"/>
        <v>0</v>
      </c>
      <c r="P244" s="66">
        <v>0</v>
      </c>
      <c r="Q244" s="66">
        <f t="shared" si="89"/>
        <v>0</v>
      </c>
      <c r="R244" s="66"/>
      <c r="S244" s="66" t="s">
        <v>587</v>
      </c>
      <c r="T244" s="70" t="s">
        <v>330</v>
      </c>
      <c r="U244" s="35">
        <v>0</v>
      </c>
      <c r="V244" s="35">
        <f t="shared" si="90"/>
        <v>0</v>
      </c>
      <c r="W244" s="35"/>
      <c r="X244" s="70"/>
      <c r="Y244" s="52"/>
      <c r="Z244" s="52"/>
      <c r="AA244" s="52"/>
      <c r="AB244" s="52"/>
      <c r="AC244" s="52"/>
      <c r="AD244" s="52"/>
      <c r="AE244" s="52"/>
      <c r="AF244" s="52"/>
      <c r="AG244" s="52" t="s">
        <v>1697</v>
      </c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</row>
    <row r="245" spans="1:60" outlineLevel="1" x14ac:dyDescent="0.2">
      <c r="A245" s="67">
        <v>224</v>
      </c>
      <c r="B245" s="68" t="s">
        <v>3758</v>
      </c>
      <c r="C245" s="69" t="s">
        <v>3719</v>
      </c>
      <c r="D245" s="63" t="s">
        <v>640</v>
      </c>
      <c r="E245" s="64">
        <v>60</v>
      </c>
      <c r="F245" s="65"/>
      <c r="G245" s="66">
        <f t="shared" si="84"/>
        <v>0</v>
      </c>
      <c r="H245" s="65"/>
      <c r="I245" s="66">
        <f t="shared" si="85"/>
        <v>0</v>
      </c>
      <c r="J245" s="65"/>
      <c r="K245" s="66">
        <f t="shared" si="86"/>
        <v>0</v>
      </c>
      <c r="L245" s="66">
        <v>21</v>
      </c>
      <c r="M245" s="66">
        <f t="shared" si="87"/>
        <v>0</v>
      </c>
      <c r="N245" s="66">
        <v>0</v>
      </c>
      <c r="O245" s="66">
        <f t="shared" si="88"/>
        <v>0</v>
      </c>
      <c r="P245" s="66">
        <v>0</v>
      </c>
      <c r="Q245" s="66">
        <f t="shared" si="89"/>
        <v>0</v>
      </c>
      <c r="R245" s="66"/>
      <c r="S245" s="66" t="s">
        <v>587</v>
      </c>
      <c r="T245" s="70" t="s">
        <v>330</v>
      </c>
      <c r="U245" s="35">
        <v>0</v>
      </c>
      <c r="V245" s="35">
        <f t="shared" si="90"/>
        <v>0</v>
      </c>
      <c r="W245" s="35"/>
      <c r="X245" s="70"/>
      <c r="Y245" s="52"/>
      <c r="Z245" s="52"/>
      <c r="AA245" s="52"/>
      <c r="AB245" s="52"/>
      <c r="AC245" s="52"/>
      <c r="AD245" s="52"/>
      <c r="AE245" s="52"/>
      <c r="AF245" s="52"/>
      <c r="AG245" s="52" t="s">
        <v>1697</v>
      </c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</row>
    <row r="246" spans="1:60" outlineLevel="1" x14ac:dyDescent="0.2">
      <c r="A246" s="67">
        <v>225</v>
      </c>
      <c r="B246" s="68" t="s">
        <v>3759</v>
      </c>
      <c r="C246" s="69" t="s">
        <v>3721</v>
      </c>
      <c r="D246" s="63" t="s">
        <v>456</v>
      </c>
      <c r="E246" s="64">
        <v>470</v>
      </c>
      <c r="F246" s="65"/>
      <c r="G246" s="66">
        <f t="shared" si="84"/>
        <v>0</v>
      </c>
      <c r="H246" s="65"/>
      <c r="I246" s="66">
        <f t="shared" si="85"/>
        <v>0</v>
      </c>
      <c r="J246" s="65"/>
      <c r="K246" s="66">
        <f t="shared" si="86"/>
        <v>0</v>
      </c>
      <c r="L246" s="66">
        <v>21</v>
      </c>
      <c r="M246" s="66">
        <f t="shared" si="87"/>
        <v>0</v>
      </c>
      <c r="N246" s="66">
        <v>0</v>
      </c>
      <c r="O246" s="66">
        <f t="shared" si="88"/>
        <v>0</v>
      </c>
      <c r="P246" s="66">
        <v>0</v>
      </c>
      <c r="Q246" s="66">
        <f t="shared" si="89"/>
        <v>0</v>
      </c>
      <c r="R246" s="66"/>
      <c r="S246" s="66" t="s">
        <v>587</v>
      </c>
      <c r="T246" s="70" t="s">
        <v>330</v>
      </c>
      <c r="U246" s="35">
        <v>0</v>
      </c>
      <c r="V246" s="35">
        <f t="shared" si="90"/>
        <v>0</v>
      </c>
      <c r="W246" s="35"/>
      <c r="X246" s="70"/>
      <c r="Y246" s="52"/>
      <c r="Z246" s="52"/>
      <c r="AA246" s="52"/>
      <c r="AB246" s="52"/>
      <c r="AC246" s="52"/>
      <c r="AD246" s="52"/>
      <c r="AE246" s="52"/>
      <c r="AF246" s="52"/>
      <c r="AG246" s="52" t="s">
        <v>1697</v>
      </c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</row>
    <row r="247" spans="1:60" outlineLevel="1" x14ac:dyDescent="0.2">
      <c r="A247" s="67">
        <v>226</v>
      </c>
      <c r="B247" s="68" t="s">
        <v>3760</v>
      </c>
      <c r="C247" s="69" t="s">
        <v>3723</v>
      </c>
      <c r="D247" s="63" t="s">
        <v>640</v>
      </c>
      <c r="E247" s="64">
        <v>100</v>
      </c>
      <c r="F247" s="65"/>
      <c r="G247" s="66">
        <f t="shared" si="84"/>
        <v>0</v>
      </c>
      <c r="H247" s="65"/>
      <c r="I247" s="66">
        <f t="shared" si="85"/>
        <v>0</v>
      </c>
      <c r="J247" s="65"/>
      <c r="K247" s="66">
        <f t="shared" si="86"/>
        <v>0</v>
      </c>
      <c r="L247" s="66">
        <v>21</v>
      </c>
      <c r="M247" s="66">
        <f t="shared" si="87"/>
        <v>0</v>
      </c>
      <c r="N247" s="66">
        <v>0</v>
      </c>
      <c r="O247" s="66">
        <f t="shared" si="88"/>
        <v>0</v>
      </c>
      <c r="P247" s="66">
        <v>0</v>
      </c>
      <c r="Q247" s="66">
        <f t="shared" si="89"/>
        <v>0</v>
      </c>
      <c r="R247" s="66"/>
      <c r="S247" s="66" t="s">
        <v>587</v>
      </c>
      <c r="T247" s="70" t="s">
        <v>330</v>
      </c>
      <c r="U247" s="35">
        <v>0</v>
      </c>
      <c r="V247" s="35">
        <f t="shared" si="90"/>
        <v>0</v>
      </c>
      <c r="W247" s="35"/>
      <c r="X247" s="70"/>
      <c r="Y247" s="52"/>
      <c r="Z247" s="52"/>
      <c r="AA247" s="52"/>
      <c r="AB247" s="52"/>
      <c r="AC247" s="52"/>
      <c r="AD247" s="52"/>
      <c r="AE247" s="52"/>
      <c r="AF247" s="52"/>
      <c r="AG247" s="52" t="s">
        <v>1697</v>
      </c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</row>
    <row r="248" spans="1:60" outlineLevel="1" x14ac:dyDescent="0.2">
      <c r="A248" s="67">
        <v>227</v>
      </c>
      <c r="B248" s="68" t="s">
        <v>3761</v>
      </c>
      <c r="C248" s="69" t="s">
        <v>3725</v>
      </c>
      <c r="D248" s="63" t="s">
        <v>640</v>
      </c>
      <c r="E248" s="64">
        <v>40</v>
      </c>
      <c r="F248" s="65"/>
      <c r="G248" s="66">
        <f t="shared" si="84"/>
        <v>0</v>
      </c>
      <c r="H248" s="65"/>
      <c r="I248" s="66">
        <f t="shared" si="85"/>
        <v>0</v>
      </c>
      <c r="J248" s="65"/>
      <c r="K248" s="66">
        <f t="shared" si="86"/>
        <v>0</v>
      </c>
      <c r="L248" s="66">
        <v>21</v>
      </c>
      <c r="M248" s="66">
        <f t="shared" si="87"/>
        <v>0</v>
      </c>
      <c r="N248" s="66">
        <v>0</v>
      </c>
      <c r="O248" s="66">
        <f t="shared" si="88"/>
        <v>0</v>
      </c>
      <c r="P248" s="66">
        <v>0</v>
      </c>
      <c r="Q248" s="66">
        <f t="shared" si="89"/>
        <v>0</v>
      </c>
      <c r="R248" s="66"/>
      <c r="S248" s="66" t="s">
        <v>587</v>
      </c>
      <c r="T248" s="70" t="s">
        <v>330</v>
      </c>
      <c r="U248" s="35">
        <v>0</v>
      </c>
      <c r="V248" s="35">
        <f t="shared" si="90"/>
        <v>0</v>
      </c>
      <c r="W248" s="35"/>
      <c r="X248" s="70"/>
      <c r="Y248" s="52"/>
      <c r="Z248" s="52"/>
      <c r="AA248" s="52"/>
      <c r="AB248" s="52"/>
      <c r="AC248" s="52"/>
      <c r="AD248" s="52"/>
      <c r="AE248" s="52"/>
      <c r="AF248" s="52"/>
      <c r="AG248" s="52" t="s">
        <v>1697</v>
      </c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</row>
    <row r="249" spans="1:60" outlineLevel="1" x14ac:dyDescent="0.2">
      <c r="A249" s="67">
        <v>228</v>
      </c>
      <c r="B249" s="68" t="s">
        <v>3762</v>
      </c>
      <c r="C249" s="69" t="s">
        <v>3727</v>
      </c>
      <c r="D249" s="63" t="s">
        <v>456</v>
      </c>
      <c r="E249" s="64">
        <v>500</v>
      </c>
      <c r="F249" s="65"/>
      <c r="G249" s="66">
        <f t="shared" si="84"/>
        <v>0</v>
      </c>
      <c r="H249" s="65"/>
      <c r="I249" s="66">
        <f t="shared" si="85"/>
        <v>0</v>
      </c>
      <c r="J249" s="65"/>
      <c r="K249" s="66">
        <f t="shared" si="86"/>
        <v>0</v>
      </c>
      <c r="L249" s="66">
        <v>21</v>
      </c>
      <c r="M249" s="66">
        <f t="shared" si="87"/>
        <v>0</v>
      </c>
      <c r="N249" s="66">
        <v>0</v>
      </c>
      <c r="O249" s="66">
        <f t="shared" si="88"/>
        <v>0</v>
      </c>
      <c r="P249" s="66">
        <v>0</v>
      </c>
      <c r="Q249" s="66">
        <f t="shared" si="89"/>
        <v>0</v>
      </c>
      <c r="R249" s="66"/>
      <c r="S249" s="66" t="s">
        <v>587</v>
      </c>
      <c r="T249" s="70" t="s">
        <v>330</v>
      </c>
      <c r="U249" s="35">
        <v>0</v>
      </c>
      <c r="V249" s="35">
        <f t="shared" si="90"/>
        <v>0</v>
      </c>
      <c r="W249" s="35"/>
      <c r="X249" s="70"/>
      <c r="Y249" s="52"/>
      <c r="Z249" s="52"/>
      <c r="AA249" s="52"/>
      <c r="AB249" s="52"/>
      <c r="AC249" s="52"/>
      <c r="AD249" s="52"/>
      <c r="AE249" s="52"/>
      <c r="AF249" s="52"/>
      <c r="AG249" s="52" t="s">
        <v>1697</v>
      </c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</row>
    <row r="250" spans="1:60" outlineLevel="1" x14ac:dyDescent="0.2">
      <c r="A250" s="67">
        <v>229</v>
      </c>
      <c r="B250" s="68" t="s">
        <v>3763</v>
      </c>
      <c r="C250" s="69" t="s">
        <v>3729</v>
      </c>
      <c r="D250" s="63" t="s">
        <v>456</v>
      </c>
      <c r="E250" s="64">
        <v>700</v>
      </c>
      <c r="F250" s="65"/>
      <c r="G250" s="66">
        <f t="shared" si="84"/>
        <v>0</v>
      </c>
      <c r="H250" s="65"/>
      <c r="I250" s="66">
        <f t="shared" si="85"/>
        <v>0</v>
      </c>
      <c r="J250" s="65"/>
      <c r="K250" s="66">
        <f t="shared" si="86"/>
        <v>0</v>
      </c>
      <c r="L250" s="66">
        <v>21</v>
      </c>
      <c r="M250" s="66">
        <f t="shared" si="87"/>
        <v>0</v>
      </c>
      <c r="N250" s="66">
        <v>0</v>
      </c>
      <c r="O250" s="66">
        <f t="shared" si="88"/>
        <v>0</v>
      </c>
      <c r="P250" s="66">
        <v>0</v>
      </c>
      <c r="Q250" s="66">
        <f t="shared" si="89"/>
        <v>0</v>
      </c>
      <c r="R250" s="66"/>
      <c r="S250" s="66" t="s">
        <v>587</v>
      </c>
      <c r="T250" s="70" t="s">
        <v>330</v>
      </c>
      <c r="U250" s="35">
        <v>0</v>
      </c>
      <c r="V250" s="35">
        <f t="shared" si="90"/>
        <v>0</v>
      </c>
      <c r="W250" s="35"/>
      <c r="X250" s="70"/>
      <c r="Y250" s="52"/>
      <c r="Z250" s="52"/>
      <c r="AA250" s="52"/>
      <c r="AB250" s="52"/>
      <c r="AC250" s="52"/>
      <c r="AD250" s="52"/>
      <c r="AE250" s="52"/>
      <c r="AF250" s="52"/>
      <c r="AG250" s="52" t="s">
        <v>1697</v>
      </c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</row>
    <row r="251" spans="1:60" outlineLevel="1" x14ac:dyDescent="0.2">
      <c r="A251" s="67">
        <v>230</v>
      </c>
      <c r="B251" s="68" t="s">
        <v>3764</v>
      </c>
      <c r="C251" s="69" t="s">
        <v>3731</v>
      </c>
      <c r="D251" s="63" t="s">
        <v>640</v>
      </c>
      <c r="E251" s="64">
        <v>180</v>
      </c>
      <c r="F251" s="65"/>
      <c r="G251" s="66">
        <f t="shared" si="84"/>
        <v>0</v>
      </c>
      <c r="H251" s="65"/>
      <c r="I251" s="66">
        <f t="shared" si="85"/>
        <v>0</v>
      </c>
      <c r="J251" s="65"/>
      <c r="K251" s="66">
        <f t="shared" si="86"/>
        <v>0</v>
      </c>
      <c r="L251" s="66">
        <v>21</v>
      </c>
      <c r="M251" s="66">
        <f t="shared" si="87"/>
        <v>0</v>
      </c>
      <c r="N251" s="66">
        <v>0</v>
      </c>
      <c r="O251" s="66">
        <f t="shared" si="88"/>
        <v>0</v>
      </c>
      <c r="P251" s="66">
        <v>0</v>
      </c>
      <c r="Q251" s="66">
        <f t="shared" si="89"/>
        <v>0</v>
      </c>
      <c r="R251" s="66"/>
      <c r="S251" s="66" t="s">
        <v>587</v>
      </c>
      <c r="T251" s="70" t="s">
        <v>330</v>
      </c>
      <c r="U251" s="35">
        <v>0</v>
      </c>
      <c r="V251" s="35">
        <f t="shared" si="90"/>
        <v>0</v>
      </c>
      <c r="W251" s="35"/>
      <c r="X251" s="70"/>
      <c r="Y251" s="52"/>
      <c r="Z251" s="52"/>
      <c r="AA251" s="52"/>
      <c r="AB251" s="52"/>
      <c r="AC251" s="52"/>
      <c r="AD251" s="52"/>
      <c r="AE251" s="52"/>
      <c r="AF251" s="52"/>
      <c r="AG251" s="52" t="s">
        <v>1697</v>
      </c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</row>
    <row r="252" spans="1:60" outlineLevel="1" x14ac:dyDescent="0.2">
      <c r="A252" s="67">
        <v>231</v>
      </c>
      <c r="B252" s="68" t="s">
        <v>3765</v>
      </c>
      <c r="C252" s="69" t="s">
        <v>3733</v>
      </c>
      <c r="D252" s="63" t="s">
        <v>640</v>
      </c>
      <c r="E252" s="64">
        <v>800</v>
      </c>
      <c r="F252" s="65"/>
      <c r="G252" s="66">
        <f t="shared" si="84"/>
        <v>0</v>
      </c>
      <c r="H252" s="65"/>
      <c r="I252" s="66">
        <f t="shared" si="85"/>
        <v>0</v>
      </c>
      <c r="J252" s="65"/>
      <c r="K252" s="66">
        <f t="shared" si="86"/>
        <v>0</v>
      </c>
      <c r="L252" s="66">
        <v>21</v>
      </c>
      <c r="M252" s="66">
        <f t="shared" si="87"/>
        <v>0</v>
      </c>
      <c r="N252" s="66">
        <v>0</v>
      </c>
      <c r="O252" s="66">
        <f t="shared" si="88"/>
        <v>0</v>
      </c>
      <c r="P252" s="66">
        <v>0</v>
      </c>
      <c r="Q252" s="66">
        <f t="shared" si="89"/>
        <v>0</v>
      </c>
      <c r="R252" s="66"/>
      <c r="S252" s="66" t="s">
        <v>587</v>
      </c>
      <c r="T252" s="70" t="s">
        <v>330</v>
      </c>
      <c r="U252" s="35">
        <v>0</v>
      </c>
      <c r="V252" s="35">
        <f t="shared" si="90"/>
        <v>0</v>
      </c>
      <c r="W252" s="35"/>
      <c r="X252" s="70"/>
      <c r="Y252" s="52"/>
      <c r="Z252" s="52"/>
      <c r="AA252" s="52"/>
      <c r="AB252" s="52"/>
      <c r="AC252" s="52"/>
      <c r="AD252" s="52"/>
      <c r="AE252" s="52"/>
      <c r="AF252" s="52"/>
      <c r="AG252" s="52" t="s">
        <v>1697</v>
      </c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</row>
    <row r="253" spans="1:60" outlineLevel="1" x14ac:dyDescent="0.2">
      <c r="A253" s="67">
        <v>232</v>
      </c>
      <c r="B253" s="68" t="s">
        <v>3766</v>
      </c>
      <c r="C253" s="69" t="s">
        <v>3735</v>
      </c>
      <c r="D253" s="63" t="s">
        <v>640</v>
      </c>
      <c r="E253" s="64">
        <v>50</v>
      </c>
      <c r="F253" s="65"/>
      <c r="G253" s="66">
        <f t="shared" si="84"/>
        <v>0</v>
      </c>
      <c r="H253" s="65"/>
      <c r="I253" s="66">
        <f t="shared" si="85"/>
        <v>0</v>
      </c>
      <c r="J253" s="65"/>
      <c r="K253" s="66">
        <f t="shared" si="86"/>
        <v>0</v>
      </c>
      <c r="L253" s="66">
        <v>21</v>
      </c>
      <c r="M253" s="66">
        <f t="shared" si="87"/>
        <v>0</v>
      </c>
      <c r="N253" s="66">
        <v>0</v>
      </c>
      <c r="O253" s="66">
        <f t="shared" si="88"/>
        <v>0</v>
      </c>
      <c r="P253" s="66">
        <v>0</v>
      </c>
      <c r="Q253" s="66">
        <f t="shared" si="89"/>
        <v>0</v>
      </c>
      <c r="R253" s="66"/>
      <c r="S253" s="66" t="s">
        <v>587</v>
      </c>
      <c r="T253" s="70" t="s">
        <v>330</v>
      </c>
      <c r="U253" s="35">
        <v>0</v>
      </c>
      <c r="V253" s="35">
        <f t="shared" si="90"/>
        <v>0</v>
      </c>
      <c r="W253" s="35"/>
      <c r="X253" s="70"/>
      <c r="Y253" s="52"/>
      <c r="Z253" s="52"/>
      <c r="AA253" s="52"/>
      <c r="AB253" s="52"/>
      <c r="AC253" s="52"/>
      <c r="AD253" s="52"/>
      <c r="AE253" s="52"/>
      <c r="AF253" s="52"/>
      <c r="AG253" s="52" t="s">
        <v>1697</v>
      </c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</row>
    <row r="254" spans="1:60" outlineLevel="1" x14ac:dyDescent="0.2">
      <c r="A254" s="67">
        <v>233</v>
      </c>
      <c r="B254" s="68" t="s">
        <v>3767</v>
      </c>
      <c r="C254" s="69" t="s">
        <v>3737</v>
      </c>
      <c r="D254" s="63" t="s">
        <v>640</v>
      </c>
      <c r="E254" s="64">
        <v>5</v>
      </c>
      <c r="F254" s="65"/>
      <c r="G254" s="66">
        <f t="shared" si="84"/>
        <v>0</v>
      </c>
      <c r="H254" s="65"/>
      <c r="I254" s="66">
        <f t="shared" si="85"/>
        <v>0</v>
      </c>
      <c r="J254" s="65"/>
      <c r="K254" s="66">
        <f t="shared" si="86"/>
        <v>0</v>
      </c>
      <c r="L254" s="66">
        <v>21</v>
      </c>
      <c r="M254" s="66">
        <f t="shared" si="87"/>
        <v>0</v>
      </c>
      <c r="N254" s="66">
        <v>0</v>
      </c>
      <c r="O254" s="66">
        <f t="shared" si="88"/>
        <v>0</v>
      </c>
      <c r="P254" s="66">
        <v>0</v>
      </c>
      <c r="Q254" s="66">
        <f t="shared" si="89"/>
        <v>0</v>
      </c>
      <c r="R254" s="66"/>
      <c r="S254" s="66" t="s">
        <v>587</v>
      </c>
      <c r="T254" s="70" t="s">
        <v>330</v>
      </c>
      <c r="U254" s="35">
        <v>0</v>
      </c>
      <c r="V254" s="35">
        <f t="shared" si="90"/>
        <v>0</v>
      </c>
      <c r="W254" s="35"/>
      <c r="X254" s="70"/>
      <c r="Y254" s="52"/>
      <c r="Z254" s="52"/>
      <c r="AA254" s="52"/>
      <c r="AB254" s="52"/>
      <c r="AC254" s="52"/>
      <c r="AD254" s="52"/>
      <c r="AE254" s="52"/>
      <c r="AF254" s="52"/>
      <c r="AG254" s="52" t="s">
        <v>1697</v>
      </c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</row>
    <row r="255" spans="1:60" outlineLevel="1" x14ac:dyDescent="0.2">
      <c r="A255" s="67">
        <v>234</v>
      </c>
      <c r="B255" s="68" t="s">
        <v>3768</v>
      </c>
      <c r="C255" s="69" t="s">
        <v>3739</v>
      </c>
      <c r="D255" s="63" t="s">
        <v>640</v>
      </c>
      <c r="E255" s="64">
        <v>1000</v>
      </c>
      <c r="F255" s="65"/>
      <c r="G255" s="66">
        <f t="shared" si="84"/>
        <v>0</v>
      </c>
      <c r="H255" s="65"/>
      <c r="I255" s="66">
        <f t="shared" si="85"/>
        <v>0</v>
      </c>
      <c r="J255" s="65"/>
      <c r="K255" s="66">
        <f t="shared" si="86"/>
        <v>0</v>
      </c>
      <c r="L255" s="66">
        <v>21</v>
      </c>
      <c r="M255" s="66">
        <f t="shared" si="87"/>
        <v>0</v>
      </c>
      <c r="N255" s="66">
        <v>0</v>
      </c>
      <c r="O255" s="66">
        <f t="shared" si="88"/>
        <v>0</v>
      </c>
      <c r="P255" s="66">
        <v>0</v>
      </c>
      <c r="Q255" s="66">
        <f t="shared" si="89"/>
        <v>0</v>
      </c>
      <c r="R255" s="66"/>
      <c r="S255" s="66" t="s">
        <v>587</v>
      </c>
      <c r="T255" s="70" t="s">
        <v>330</v>
      </c>
      <c r="U255" s="35">
        <v>0</v>
      </c>
      <c r="V255" s="35">
        <f t="shared" si="90"/>
        <v>0</v>
      </c>
      <c r="W255" s="35"/>
      <c r="X255" s="70"/>
      <c r="Y255" s="52"/>
      <c r="Z255" s="52"/>
      <c r="AA255" s="52"/>
      <c r="AB255" s="52"/>
      <c r="AC255" s="52"/>
      <c r="AD255" s="52"/>
      <c r="AE255" s="52"/>
      <c r="AF255" s="52"/>
      <c r="AG255" s="52" t="s">
        <v>1697</v>
      </c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</row>
    <row r="256" spans="1:60" outlineLevel="1" x14ac:dyDescent="0.2">
      <c r="A256" s="67">
        <v>235</v>
      </c>
      <c r="B256" s="68" t="s">
        <v>3769</v>
      </c>
      <c r="C256" s="69" t="s">
        <v>3770</v>
      </c>
      <c r="D256" s="63" t="s">
        <v>640</v>
      </c>
      <c r="E256" s="64">
        <v>2</v>
      </c>
      <c r="F256" s="65"/>
      <c r="G256" s="66">
        <f t="shared" si="84"/>
        <v>0</v>
      </c>
      <c r="H256" s="65"/>
      <c r="I256" s="66">
        <f t="shared" si="85"/>
        <v>0</v>
      </c>
      <c r="J256" s="65"/>
      <c r="K256" s="66">
        <f t="shared" si="86"/>
        <v>0</v>
      </c>
      <c r="L256" s="66">
        <v>21</v>
      </c>
      <c r="M256" s="66">
        <f t="shared" si="87"/>
        <v>0</v>
      </c>
      <c r="N256" s="66">
        <v>0</v>
      </c>
      <c r="O256" s="66">
        <f t="shared" si="88"/>
        <v>0</v>
      </c>
      <c r="P256" s="66">
        <v>0</v>
      </c>
      <c r="Q256" s="66">
        <f t="shared" si="89"/>
        <v>0</v>
      </c>
      <c r="R256" s="66"/>
      <c r="S256" s="66" t="s">
        <v>587</v>
      </c>
      <c r="T256" s="70" t="s">
        <v>330</v>
      </c>
      <c r="U256" s="35">
        <v>0</v>
      </c>
      <c r="V256" s="35">
        <f t="shared" si="90"/>
        <v>0</v>
      </c>
      <c r="W256" s="35"/>
      <c r="X256" s="70"/>
      <c r="Y256" s="52"/>
      <c r="Z256" s="52"/>
      <c r="AA256" s="52"/>
      <c r="AB256" s="52"/>
      <c r="AC256" s="52"/>
      <c r="AD256" s="52"/>
      <c r="AE256" s="52"/>
      <c r="AF256" s="52"/>
      <c r="AG256" s="52" t="s">
        <v>1697</v>
      </c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</row>
    <row r="257" spans="1:60" outlineLevel="1" x14ac:dyDescent="0.2">
      <c r="A257" s="67">
        <v>236</v>
      </c>
      <c r="B257" s="68" t="s">
        <v>3771</v>
      </c>
      <c r="C257" s="69" t="s">
        <v>3743</v>
      </c>
      <c r="D257" s="63" t="s">
        <v>640</v>
      </c>
      <c r="E257" s="64">
        <v>35</v>
      </c>
      <c r="F257" s="65"/>
      <c r="G257" s="66">
        <f t="shared" si="84"/>
        <v>0</v>
      </c>
      <c r="H257" s="65"/>
      <c r="I257" s="66">
        <f t="shared" si="85"/>
        <v>0</v>
      </c>
      <c r="J257" s="65"/>
      <c r="K257" s="66">
        <f t="shared" si="86"/>
        <v>0</v>
      </c>
      <c r="L257" s="66">
        <v>21</v>
      </c>
      <c r="M257" s="66">
        <f t="shared" si="87"/>
        <v>0</v>
      </c>
      <c r="N257" s="66">
        <v>0</v>
      </c>
      <c r="O257" s="66">
        <f t="shared" si="88"/>
        <v>0</v>
      </c>
      <c r="P257" s="66">
        <v>0</v>
      </c>
      <c r="Q257" s="66">
        <f t="shared" si="89"/>
        <v>0</v>
      </c>
      <c r="R257" s="66"/>
      <c r="S257" s="66" t="s">
        <v>587</v>
      </c>
      <c r="T257" s="70" t="s">
        <v>330</v>
      </c>
      <c r="U257" s="35">
        <v>0</v>
      </c>
      <c r="V257" s="35">
        <f t="shared" si="90"/>
        <v>0</v>
      </c>
      <c r="W257" s="35"/>
      <c r="X257" s="70"/>
      <c r="Y257" s="52"/>
      <c r="Z257" s="52"/>
      <c r="AA257" s="52"/>
      <c r="AB257" s="52"/>
      <c r="AC257" s="52"/>
      <c r="AD257" s="52"/>
      <c r="AE257" s="52"/>
      <c r="AF257" s="52"/>
      <c r="AG257" s="52" t="s">
        <v>1697</v>
      </c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</row>
    <row r="258" spans="1:60" outlineLevel="1" x14ac:dyDescent="0.2">
      <c r="A258" s="67">
        <v>237</v>
      </c>
      <c r="B258" s="68" t="s">
        <v>3772</v>
      </c>
      <c r="C258" s="69" t="s">
        <v>3745</v>
      </c>
      <c r="D258" s="63" t="s">
        <v>640</v>
      </c>
      <c r="E258" s="64">
        <v>10</v>
      </c>
      <c r="F258" s="65"/>
      <c r="G258" s="66">
        <f t="shared" si="84"/>
        <v>0</v>
      </c>
      <c r="H258" s="65"/>
      <c r="I258" s="66">
        <f t="shared" si="85"/>
        <v>0</v>
      </c>
      <c r="J258" s="65"/>
      <c r="K258" s="66">
        <f t="shared" si="86"/>
        <v>0</v>
      </c>
      <c r="L258" s="66">
        <v>21</v>
      </c>
      <c r="M258" s="66">
        <f t="shared" si="87"/>
        <v>0</v>
      </c>
      <c r="N258" s="66">
        <v>0</v>
      </c>
      <c r="O258" s="66">
        <f t="shared" si="88"/>
        <v>0</v>
      </c>
      <c r="P258" s="66">
        <v>0</v>
      </c>
      <c r="Q258" s="66">
        <f t="shared" si="89"/>
        <v>0</v>
      </c>
      <c r="R258" s="66"/>
      <c r="S258" s="66" t="s">
        <v>587</v>
      </c>
      <c r="T258" s="70" t="s">
        <v>330</v>
      </c>
      <c r="U258" s="35">
        <v>0</v>
      </c>
      <c r="V258" s="35">
        <f t="shared" si="90"/>
        <v>0</v>
      </c>
      <c r="W258" s="35"/>
      <c r="X258" s="70"/>
      <c r="Y258" s="52"/>
      <c r="Z258" s="52"/>
      <c r="AA258" s="52"/>
      <c r="AB258" s="52"/>
      <c r="AC258" s="52"/>
      <c r="AD258" s="52"/>
      <c r="AE258" s="52"/>
      <c r="AF258" s="52"/>
      <c r="AG258" s="52" t="s">
        <v>1697</v>
      </c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</row>
    <row r="259" spans="1:60" outlineLevel="1" x14ac:dyDescent="0.2">
      <c r="A259" s="67">
        <v>238</v>
      </c>
      <c r="B259" s="68" t="s">
        <v>3773</v>
      </c>
      <c r="C259" s="69" t="s">
        <v>3747</v>
      </c>
      <c r="D259" s="63" t="s">
        <v>640</v>
      </c>
      <c r="E259" s="64">
        <v>30</v>
      </c>
      <c r="F259" s="65"/>
      <c r="G259" s="66">
        <f t="shared" si="84"/>
        <v>0</v>
      </c>
      <c r="H259" s="65"/>
      <c r="I259" s="66">
        <f t="shared" si="85"/>
        <v>0</v>
      </c>
      <c r="J259" s="65"/>
      <c r="K259" s="66">
        <f t="shared" si="86"/>
        <v>0</v>
      </c>
      <c r="L259" s="66">
        <v>21</v>
      </c>
      <c r="M259" s="66">
        <f t="shared" si="87"/>
        <v>0</v>
      </c>
      <c r="N259" s="66">
        <v>0</v>
      </c>
      <c r="O259" s="66">
        <f t="shared" si="88"/>
        <v>0</v>
      </c>
      <c r="P259" s="66">
        <v>0</v>
      </c>
      <c r="Q259" s="66">
        <f t="shared" si="89"/>
        <v>0</v>
      </c>
      <c r="R259" s="66"/>
      <c r="S259" s="66" t="s">
        <v>587</v>
      </c>
      <c r="T259" s="70" t="s">
        <v>330</v>
      </c>
      <c r="U259" s="35">
        <v>0</v>
      </c>
      <c r="V259" s="35">
        <f t="shared" si="90"/>
        <v>0</v>
      </c>
      <c r="W259" s="35"/>
      <c r="X259" s="70"/>
      <c r="Y259" s="52"/>
      <c r="Z259" s="52"/>
      <c r="AA259" s="52"/>
      <c r="AB259" s="52"/>
      <c r="AC259" s="52"/>
      <c r="AD259" s="52"/>
      <c r="AE259" s="52"/>
      <c r="AF259" s="52"/>
      <c r="AG259" s="52" t="s">
        <v>1697</v>
      </c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</row>
    <row r="260" spans="1:60" x14ac:dyDescent="0.2">
      <c r="A260" s="18" t="s">
        <v>324</v>
      </c>
      <c r="B260" s="19" t="s">
        <v>214</v>
      </c>
      <c r="C260" s="20" t="s">
        <v>215</v>
      </c>
      <c r="D260" s="21"/>
      <c r="E260" s="22"/>
      <c r="F260" s="23"/>
      <c r="G260" s="23">
        <f>SUMIF(AG261:AG282,"&lt;&gt;NOR",G261:G282)</f>
        <v>0</v>
      </c>
      <c r="H260" s="23"/>
      <c r="I260" s="23">
        <f>SUM(I261:I282)</f>
        <v>0</v>
      </c>
      <c r="J260" s="23"/>
      <c r="K260" s="23">
        <f>SUM(K261:K282)</f>
        <v>0</v>
      </c>
      <c r="L260" s="23"/>
      <c r="M260" s="23">
        <f>SUM(M261:M282)</f>
        <v>0</v>
      </c>
      <c r="N260" s="23"/>
      <c r="O260" s="23">
        <f>SUM(O261:O282)</f>
        <v>0</v>
      </c>
      <c r="P260" s="23"/>
      <c r="Q260" s="23">
        <f>SUM(Q261:Q282)</f>
        <v>0</v>
      </c>
      <c r="R260" s="23"/>
      <c r="S260" s="23"/>
      <c r="T260" s="46"/>
      <c r="U260" s="47"/>
      <c r="V260" s="47">
        <f>SUM(V261:V282)</f>
        <v>0</v>
      </c>
      <c r="W260" s="47"/>
      <c r="X260" s="46"/>
      <c r="AG260" t="s">
        <v>325</v>
      </c>
    </row>
    <row r="261" spans="1:60" outlineLevel="1" x14ac:dyDescent="0.2">
      <c r="A261" s="67">
        <v>239</v>
      </c>
      <c r="B261" s="68" t="s">
        <v>3774</v>
      </c>
      <c r="C261" s="69" t="s">
        <v>3775</v>
      </c>
      <c r="D261" s="63" t="s">
        <v>456</v>
      </c>
      <c r="E261" s="64">
        <v>250</v>
      </c>
      <c r="F261" s="65"/>
      <c r="G261" s="66">
        <f t="shared" ref="G261:G282" si="91">ROUND(E261*F261,2)</f>
        <v>0</v>
      </c>
      <c r="H261" s="65"/>
      <c r="I261" s="66">
        <f t="shared" ref="I261:I282" si="92">ROUND(E261*H261,2)</f>
        <v>0</v>
      </c>
      <c r="J261" s="65"/>
      <c r="K261" s="66">
        <f t="shared" ref="K261:K282" si="93">ROUND(E261*J261,2)</f>
        <v>0</v>
      </c>
      <c r="L261" s="66">
        <v>21</v>
      </c>
      <c r="M261" s="66">
        <f t="shared" ref="M261:M282" si="94">G261*(1+L261/100)</f>
        <v>0</v>
      </c>
      <c r="N261" s="66">
        <v>0</v>
      </c>
      <c r="O261" s="66">
        <f t="shared" ref="O261:O282" si="95">ROUND(E261*N261,2)</f>
        <v>0</v>
      </c>
      <c r="P261" s="66">
        <v>0</v>
      </c>
      <c r="Q261" s="66">
        <f t="shared" ref="Q261:Q282" si="96">ROUND(E261*P261,2)</f>
        <v>0</v>
      </c>
      <c r="R261" s="66"/>
      <c r="S261" s="66" t="s">
        <v>587</v>
      </c>
      <c r="T261" s="70" t="s">
        <v>330</v>
      </c>
      <c r="U261" s="35">
        <v>0</v>
      </c>
      <c r="V261" s="35">
        <f t="shared" ref="V261:V282" si="97">ROUND(E261*U261,2)</f>
        <v>0</v>
      </c>
      <c r="W261" s="35"/>
      <c r="X261" s="70"/>
      <c r="Y261" s="52"/>
      <c r="Z261" s="52"/>
      <c r="AA261" s="52"/>
      <c r="AB261" s="52"/>
      <c r="AC261" s="52"/>
      <c r="AD261" s="52"/>
      <c r="AE261" s="52"/>
      <c r="AF261" s="52"/>
      <c r="AG261" s="52" t="s">
        <v>2953</v>
      </c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</row>
    <row r="262" spans="1:60" outlineLevel="1" x14ac:dyDescent="0.2">
      <c r="A262" s="67">
        <v>240</v>
      </c>
      <c r="B262" s="68" t="s">
        <v>3776</v>
      </c>
      <c r="C262" s="69" t="s">
        <v>3777</v>
      </c>
      <c r="D262" s="63" t="s">
        <v>640</v>
      </c>
      <c r="E262" s="64">
        <v>200</v>
      </c>
      <c r="F262" s="65"/>
      <c r="G262" s="66">
        <f t="shared" si="91"/>
        <v>0</v>
      </c>
      <c r="H262" s="65"/>
      <c r="I262" s="66">
        <f t="shared" si="92"/>
        <v>0</v>
      </c>
      <c r="J262" s="65"/>
      <c r="K262" s="66">
        <f t="shared" si="93"/>
        <v>0</v>
      </c>
      <c r="L262" s="66">
        <v>21</v>
      </c>
      <c r="M262" s="66">
        <f t="shared" si="94"/>
        <v>0</v>
      </c>
      <c r="N262" s="66">
        <v>0</v>
      </c>
      <c r="O262" s="66">
        <f t="shared" si="95"/>
        <v>0</v>
      </c>
      <c r="P262" s="66">
        <v>0</v>
      </c>
      <c r="Q262" s="66">
        <f t="shared" si="96"/>
        <v>0</v>
      </c>
      <c r="R262" s="66"/>
      <c r="S262" s="66" t="s">
        <v>587</v>
      </c>
      <c r="T262" s="70" t="s">
        <v>330</v>
      </c>
      <c r="U262" s="35">
        <v>0</v>
      </c>
      <c r="V262" s="35">
        <f t="shared" si="97"/>
        <v>0</v>
      </c>
      <c r="W262" s="35"/>
      <c r="X262" s="70"/>
      <c r="Y262" s="52"/>
      <c r="Z262" s="52"/>
      <c r="AA262" s="52"/>
      <c r="AB262" s="52"/>
      <c r="AC262" s="52"/>
      <c r="AD262" s="52"/>
      <c r="AE262" s="52"/>
      <c r="AF262" s="52"/>
      <c r="AG262" s="52" t="s">
        <v>1697</v>
      </c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</row>
    <row r="263" spans="1:60" outlineLevel="1" x14ac:dyDescent="0.2">
      <c r="A263" s="67">
        <v>241</v>
      </c>
      <c r="B263" s="68" t="s">
        <v>3778</v>
      </c>
      <c r="C263" s="69" t="s">
        <v>3779</v>
      </c>
      <c r="D263" s="63" t="s">
        <v>456</v>
      </c>
      <c r="E263" s="64">
        <v>800</v>
      </c>
      <c r="F263" s="65"/>
      <c r="G263" s="66">
        <f t="shared" si="91"/>
        <v>0</v>
      </c>
      <c r="H263" s="65"/>
      <c r="I263" s="66">
        <f t="shared" si="92"/>
        <v>0</v>
      </c>
      <c r="J263" s="65"/>
      <c r="K263" s="66">
        <f t="shared" si="93"/>
        <v>0</v>
      </c>
      <c r="L263" s="66">
        <v>21</v>
      </c>
      <c r="M263" s="66">
        <f t="shared" si="94"/>
        <v>0</v>
      </c>
      <c r="N263" s="66">
        <v>0</v>
      </c>
      <c r="O263" s="66">
        <f t="shared" si="95"/>
        <v>0</v>
      </c>
      <c r="P263" s="66">
        <v>0</v>
      </c>
      <c r="Q263" s="66">
        <f t="shared" si="96"/>
        <v>0</v>
      </c>
      <c r="R263" s="66"/>
      <c r="S263" s="66" t="s">
        <v>587</v>
      </c>
      <c r="T263" s="70" t="s">
        <v>330</v>
      </c>
      <c r="U263" s="35">
        <v>0</v>
      </c>
      <c r="V263" s="35">
        <f t="shared" si="97"/>
        <v>0</v>
      </c>
      <c r="W263" s="35"/>
      <c r="X263" s="70"/>
      <c r="Y263" s="52"/>
      <c r="Z263" s="52"/>
      <c r="AA263" s="52"/>
      <c r="AB263" s="52"/>
      <c r="AC263" s="52"/>
      <c r="AD263" s="52"/>
      <c r="AE263" s="52"/>
      <c r="AF263" s="52"/>
      <c r="AG263" s="52" t="s">
        <v>2953</v>
      </c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</row>
    <row r="264" spans="1:60" outlineLevel="1" x14ac:dyDescent="0.2">
      <c r="A264" s="67">
        <v>242</v>
      </c>
      <c r="B264" s="68" t="s">
        <v>3780</v>
      </c>
      <c r="C264" s="69" t="s">
        <v>3781</v>
      </c>
      <c r="D264" s="63" t="s">
        <v>640</v>
      </c>
      <c r="E264" s="64">
        <v>400</v>
      </c>
      <c r="F264" s="65"/>
      <c r="G264" s="66">
        <f t="shared" si="91"/>
        <v>0</v>
      </c>
      <c r="H264" s="65"/>
      <c r="I264" s="66">
        <f t="shared" si="92"/>
        <v>0</v>
      </c>
      <c r="J264" s="65"/>
      <c r="K264" s="66">
        <f t="shared" si="93"/>
        <v>0</v>
      </c>
      <c r="L264" s="66">
        <v>21</v>
      </c>
      <c r="M264" s="66">
        <f t="shared" si="94"/>
        <v>0</v>
      </c>
      <c r="N264" s="66">
        <v>0</v>
      </c>
      <c r="O264" s="66">
        <f t="shared" si="95"/>
        <v>0</v>
      </c>
      <c r="P264" s="66">
        <v>0</v>
      </c>
      <c r="Q264" s="66">
        <f t="shared" si="96"/>
        <v>0</v>
      </c>
      <c r="R264" s="66"/>
      <c r="S264" s="66" t="s">
        <v>587</v>
      </c>
      <c r="T264" s="70" t="s">
        <v>330</v>
      </c>
      <c r="U264" s="35">
        <v>0</v>
      </c>
      <c r="V264" s="35">
        <f t="shared" si="97"/>
        <v>0</v>
      </c>
      <c r="W264" s="35"/>
      <c r="X264" s="70"/>
      <c r="Y264" s="52"/>
      <c r="Z264" s="52"/>
      <c r="AA264" s="52"/>
      <c r="AB264" s="52"/>
      <c r="AC264" s="52"/>
      <c r="AD264" s="52"/>
      <c r="AE264" s="52"/>
      <c r="AF264" s="52"/>
      <c r="AG264" s="52" t="s">
        <v>1697</v>
      </c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</row>
    <row r="265" spans="1:60" outlineLevel="1" x14ac:dyDescent="0.2">
      <c r="A265" s="67">
        <v>243</v>
      </c>
      <c r="B265" s="68" t="s">
        <v>3782</v>
      </c>
      <c r="C265" s="69" t="s">
        <v>3783</v>
      </c>
      <c r="D265" s="63" t="s">
        <v>640</v>
      </c>
      <c r="E265" s="64">
        <v>22</v>
      </c>
      <c r="F265" s="65"/>
      <c r="G265" s="66">
        <f t="shared" si="91"/>
        <v>0</v>
      </c>
      <c r="H265" s="65"/>
      <c r="I265" s="66">
        <f t="shared" si="92"/>
        <v>0</v>
      </c>
      <c r="J265" s="65"/>
      <c r="K265" s="66">
        <f t="shared" si="93"/>
        <v>0</v>
      </c>
      <c r="L265" s="66">
        <v>21</v>
      </c>
      <c r="M265" s="66">
        <f t="shared" si="94"/>
        <v>0</v>
      </c>
      <c r="N265" s="66">
        <v>0</v>
      </c>
      <c r="O265" s="66">
        <f t="shared" si="95"/>
        <v>0</v>
      </c>
      <c r="P265" s="66">
        <v>0</v>
      </c>
      <c r="Q265" s="66">
        <f t="shared" si="96"/>
        <v>0</v>
      </c>
      <c r="R265" s="66"/>
      <c r="S265" s="66" t="s">
        <v>587</v>
      </c>
      <c r="T265" s="70" t="s">
        <v>330</v>
      </c>
      <c r="U265" s="35">
        <v>0</v>
      </c>
      <c r="V265" s="35">
        <f t="shared" si="97"/>
        <v>0</v>
      </c>
      <c r="W265" s="35"/>
      <c r="X265" s="70"/>
      <c r="Y265" s="52"/>
      <c r="Z265" s="52"/>
      <c r="AA265" s="52"/>
      <c r="AB265" s="52"/>
      <c r="AC265" s="52"/>
      <c r="AD265" s="52"/>
      <c r="AE265" s="52"/>
      <c r="AF265" s="52"/>
      <c r="AG265" s="52" t="s">
        <v>1697</v>
      </c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</row>
    <row r="266" spans="1:60" outlineLevel="1" x14ac:dyDescent="0.2">
      <c r="A266" s="67">
        <v>244</v>
      </c>
      <c r="B266" s="68" t="s">
        <v>3784</v>
      </c>
      <c r="C266" s="69" t="s">
        <v>3785</v>
      </c>
      <c r="D266" s="63" t="s">
        <v>640</v>
      </c>
      <c r="E266" s="64">
        <v>700</v>
      </c>
      <c r="F266" s="65"/>
      <c r="G266" s="66">
        <f t="shared" si="91"/>
        <v>0</v>
      </c>
      <c r="H266" s="65"/>
      <c r="I266" s="66">
        <f t="shared" si="92"/>
        <v>0</v>
      </c>
      <c r="J266" s="65"/>
      <c r="K266" s="66">
        <f t="shared" si="93"/>
        <v>0</v>
      </c>
      <c r="L266" s="66">
        <v>21</v>
      </c>
      <c r="M266" s="66">
        <f t="shared" si="94"/>
        <v>0</v>
      </c>
      <c r="N266" s="66">
        <v>0</v>
      </c>
      <c r="O266" s="66">
        <f t="shared" si="95"/>
        <v>0</v>
      </c>
      <c r="P266" s="66">
        <v>0</v>
      </c>
      <c r="Q266" s="66">
        <f t="shared" si="96"/>
        <v>0</v>
      </c>
      <c r="R266" s="66"/>
      <c r="S266" s="66" t="s">
        <v>587</v>
      </c>
      <c r="T266" s="70" t="s">
        <v>330</v>
      </c>
      <c r="U266" s="35">
        <v>0</v>
      </c>
      <c r="V266" s="35">
        <f t="shared" si="97"/>
        <v>0</v>
      </c>
      <c r="W266" s="35"/>
      <c r="X266" s="70"/>
      <c r="Y266" s="52"/>
      <c r="Z266" s="52"/>
      <c r="AA266" s="52"/>
      <c r="AB266" s="52"/>
      <c r="AC266" s="52"/>
      <c r="AD266" s="52"/>
      <c r="AE266" s="52"/>
      <c r="AF266" s="52"/>
      <c r="AG266" s="52" t="s">
        <v>1697</v>
      </c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</row>
    <row r="267" spans="1:60" outlineLevel="1" x14ac:dyDescent="0.2">
      <c r="A267" s="67">
        <v>245</v>
      </c>
      <c r="B267" s="68" t="s">
        <v>3786</v>
      </c>
      <c r="C267" s="69" t="s">
        <v>3787</v>
      </c>
      <c r="D267" s="63" t="s">
        <v>640</v>
      </c>
      <c r="E267" s="64">
        <v>22</v>
      </c>
      <c r="F267" s="65"/>
      <c r="G267" s="66">
        <f t="shared" si="91"/>
        <v>0</v>
      </c>
      <c r="H267" s="65"/>
      <c r="I267" s="66">
        <f t="shared" si="92"/>
        <v>0</v>
      </c>
      <c r="J267" s="65"/>
      <c r="K267" s="66">
        <f t="shared" si="93"/>
        <v>0</v>
      </c>
      <c r="L267" s="66">
        <v>21</v>
      </c>
      <c r="M267" s="66">
        <f t="shared" si="94"/>
        <v>0</v>
      </c>
      <c r="N267" s="66">
        <v>0</v>
      </c>
      <c r="O267" s="66">
        <f t="shared" si="95"/>
        <v>0</v>
      </c>
      <c r="P267" s="66">
        <v>0</v>
      </c>
      <c r="Q267" s="66">
        <f t="shared" si="96"/>
        <v>0</v>
      </c>
      <c r="R267" s="66"/>
      <c r="S267" s="66" t="s">
        <v>587</v>
      </c>
      <c r="T267" s="70" t="s">
        <v>330</v>
      </c>
      <c r="U267" s="35">
        <v>0</v>
      </c>
      <c r="V267" s="35">
        <f t="shared" si="97"/>
        <v>0</v>
      </c>
      <c r="W267" s="35"/>
      <c r="X267" s="70"/>
      <c r="Y267" s="52"/>
      <c r="Z267" s="52"/>
      <c r="AA267" s="52"/>
      <c r="AB267" s="52"/>
      <c r="AC267" s="52"/>
      <c r="AD267" s="52"/>
      <c r="AE267" s="52"/>
      <c r="AF267" s="52"/>
      <c r="AG267" s="52" t="s">
        <v>1697</v>
      </c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</row>
    <row r="268" spans="1:60" outlineLevel="1" x14ac:dyDescent="0.2">
      <c r="A268" s="67">
        <v>246</v>
      </c>
      <c r="B268" s="68" t="s">
        <v>3788</v>
      </c>
      <c r="C268" s="69" t="s">
        <v>3789</v>
      </c>
      <c r="D268" s="63" t="s">
        <v>640</v>
      </c>
      <c r="E268" s="64">
        <v>44</v>
      </c>
      <c r="F268" s="65"/>
      <c r="G268" s="66">
        <f t="shared" si="91"/>
        <v>0</v>
      </c>
      <c r="H268" s="65"/>
      <c r="I268" s="66">
        <f t="shared" si="92"/>
        <v>0</v>
      </c>
      <c r="J268" s="65"/>
      <c r="K268" s="66">
        <f t="shared" si="93"/>
        <v>0</v>
      </c>
      <c r="L268" s="66">
        <v>21</v>
      </c>
      <c r="M268" s="66">
        <f t="shared" si="94"/>
        <v>0</v>
      </c>
      <c r="N268" s="66">
        <v>0</v>
      </c>
      <c r="O268" s="66">
        <f t="shared" si="95"/>
        <v>0</v>
      </c>
      <c r="P268" s="66">
        <v>0</v>
      </c>
      <c r="Q268" s="66">
        <f t="shared" si="96"/>
        <v>0</v>
      </c>
      <c r="R268" s="66"/>
      <c r="S268" s="66" t="s">
        <v>587</v>
      </c>
      <c r="T268" s="70" t="s">
        <v>330</v>
      </c>
      <c r="U268" s="35">
        <v>0</v>
      </c>
      <c r="V268" s="35">
        <f t="shared" si="97"/>
        <v>0</v>
      </c>
      <c r="W268" s="35"/>
      <c r="X268" s="70"/>
      <c r="Y268" s="52"/>
      <c r="Z268" s="52"/>
      <c r="AA268" s="52"/>
      <c r="AB268" s="52"/>
      <c r="AC268" s="52"/>
      <c r="AD268" s="52"/>
      <c r="AE268" s="52"/>
      <c r="AF268" s="52"/>
      <c r="AG268" s="52" t="s">
        <v>1697</v>
      </c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</row>
    <row r="269" spans="1:60" outlineLevel="1" x14ac:dyDescent="0.2">
      <c r="A269" s="67">
        <v>247</v>
      </c>
      <c r="B269" s="68" t="s">
        <v>3790</v>
      </c>
      <c r="C269" s="69" t="s">
        <v>3791</v>
      </c>
      <c r="D269" s="63" t="s">
        <v>640</v>
      </c>
      <c r="E269" s="64">
        <v>200</v>
      </c>
      <c r="F269" s="65"/>
      <c r="G269" s="66">
        <f t="shared" si="91"/>
        <v>0</v>
      </c>
      <c r="H269" s="65"/>
      <c r="I269" s="66">
        <f t="shared" si="92"/>
        <v>0</v>
      </c>
      <c r="J269" s="65"/>
      <c r="K269" s="66">
        <f t="shared" si="93"/>
        <v>0</v>
      </c>
      <c r="L269" s="66">
        <v>21</v>
      </c>
      <c r="M269" s="66">
        <f t="shared" si="94"/>
        <v>0</v>
      </c>
      <c r="N269" s="66">
        <v>0</v>
      </c>
      <c r="O269" s="66">
        <f t="shared" si="95"/>
        <v>0</v>
      </c>
      <c r="P269" s="66">
        <v>0</v>
      </c>
      <c r="Q269" s="66">
        <f t="shared" si="96"/>
        <v>0</v>
      </c>
      <c r="R269" s="66"/>
      <c r="S269" s="66" t="s">
        <v>587</v>
      </c>
      <c r="T269" s="70" t="s">
        <v>330</v>
      </c>
      <c r="U269" s="35">
        <v>0</v>
      </c>
      <c r="V269" s="35">
        <f t="shared" si="97"/>
        <v>0</v>
      </c>
      <c r="W269" s="35"/>
      <c r="X269" s="70"/>
      <c r="Y269" s="52"/>
      <c r="Z269" s="52"/>
      <c r="AA269" s="52"/>
      <c r="AB269" s="52"/>
      <c r="AC269" s="52"/>
      <c r="AD269" s="52"/>
      <c r="AE269" s="52"/>
      <c r="AF269" s="52"/>
      <c r="AG269" s="52" t="s">
        <v>1697</v>
      </c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</row>
    <row r="270" spans="1:60" outlineLevel="1" x14ac:dyDescent="0.2">
      <c r="A270" s="67">
        <v>248</v>
      </c>
      <c r="B270" s="68" t="s">
        <v>3792</v>
      </c>
      <c r="C270" s="69" t="s">
        <v>3793</v>
      </c>
      <c r="D270" s="63" t="s">
        <v>1817</v>
      </c>
      <c r="E270" s="64">
        <v>3</v>
      </c>
      <c r="F270" s="65"/>
      <c r="G270" s="66">
        <f t="shared" si="91"/>
        <v>0</v>
      </c>
      <c r="H270" s="65"/>
      <c r="I270" s="66">
        <f t="shared" si="92"/>
        <v>0</v>
      </c>
      <c r="J270" s="65"/>
      <c r="K270" s="66">
        <f t="shared" si="93"/>
        <v>0</v>
      </c>
      <c r="L270" s="66">
        <v>21</v>
      </c>
      <c r="M270" s="66">
        <f t="shared" si="94"/>
        <v>0</v>
      </c>
      <c r="N270" s="66">
        <v>0</v>
      </c>
      <c r="O270" s="66">
        <f t="shared" si="95"/>
        <v>0</v>
      </c>
      <c r="P270" s="66">
        <v>0</v>
      </c>
      <c r="Q270" s="66">
        <f t="shared" si="96"/>
        <v>0</v>
      </c>
      <c r="R270" s="66"/>
      <c r="S270" s="66" t="s">
        <v>587</v>
      </c>
      <c r="T270" s="70" t="s">
        <v>330</v>
      </c>
      <c r="U270" s="35">
        <v>0</v>
      </c>
      <c r="V270" s="35">
        <f t="shared" si="97"/>
        <v>0</v>
      </c>
      <c r="W270" s="35"/>
      <c r="X270" s="70"/>
      <c r="Y270" s="52"/>
      <c r="Z270" s="52"/>
      <c r="AA270" s="52"/>
      <c r="AB270" s="52"/>
      <c r="AC270" s="52"/>
      <c r="AD270" s="52"/>
      <c r="AE270" s="52"/>
      <c r="AF270" s="52"/>
      <c r="AG270" s="52" t="s">
        <v>1697</v>
      </c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</row>
    <row r="271" spans="1:60" outlineLevel="1" x14ac:dyDescent="0.2">
      <c r="A271" s="67">
        <v>249</v>
      </c>
      <c r="B271" s="68" t="s">
        <v>3794</v>
      </c>
      <c r="C271" s="69" t="s">
        <v>3795</v>
      </c>
      <c r="D271" s="63" t="s">
        <v>1817</v>
      </c>
      <c r="E271" s="64">
        <v>9</v>
      </c>
      <c r="F271" s="65"/>
      <c r="G271" s="66">
        <f t="shared" si="91"/>
        <v>0</v>
      </c>
      <c r="H271" s="65"/>
      <c r="I271" s="66">
        <f t="shared" si="92"/>
        <v>0</v>
      </c>
      <c r="J271" s="65"/>
      <c r="K271" s="66">
        <f t="shared" si="93"/>
        <v>0</v>
      </c>
      <c r="L271" s="66">
        <v>21</v>
      </c>
      <c r="M271" s="66">
        <f t="shared" si="94"/>
        <v>0</v>
      </c>
      <c r="N271" s="66">
        <v>0</v>
      </c>
      <c r="O271" s="66">
        <f t="shared" si="95"/>
        <v>0</v>
      </c>
      <c r="P271" s="66">
        <v>0</v>
      </c>
      <c r="Q271" s="66">
        <f t="shared" si="96"/>
        <v>0</v>
      </c>
      <c r="R271" s="66"/>
      <c r="S271" s="66" t="s">
        <v>587</v>
      </c>
      <c r="T271" s="70" t="s">
        <v>330</v>
      </c>
      <c r="U271" s="35">
        <v>0</v>
      </c>
      <c r="V271" s="35">
        <f t="shared" si="97"/>
        <v>0</v>
      </c>
      <c r="W271" s="35"/>
      <c r="X271" s="70"/>
      <c r="Y271" s="52"/>
      <c r="Z271" s="52"/>
      <c r="AA271" s="52"/>
      <c r="AB271" s="52"/>
      <c r="AC271" s="52"/>
      <c r="AD271" s="52"/>
      <c r="AE271" s="52"/>
      <c r="AF271" s="52"/>
      <c r="AG271" s="52" t="s">
        <v>1697</v>
      </c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</row>
    <row r="272" spans="1:60" outlineLevel="1" x14ac:dyDescent="0.2">
      <c r="A272" s="67">
        <v>250</v>
      </c>
      <c r="B272" s="68" t="s">
        <v>3796</v>
      </c>
      <c r="C272" s="69" t="s">
        <v>3797</v>
      </c>
      <c r="D272" s="63" t="s">
        <v>640</v>
      </c>
      <c r="E272" s="64">
        <v>24</v>
      </c>
      <c r="F272" s="65"/>
      <c r="G272" s="66">
        <f t="shared" si="91"/>
        <v>0</v>
      </c>
      <c r="H272" s="65"/>
      <c r="I272" s="66">
        <f t="shared" si="92"/>
        <v>0</v>
      </c>
      <c r="J272" s="65"/>
      <c r="K272" s="66">
        <f t="shared" si="93"/>
        <v>0</v>
      </c>
      <c r="L272" s="66">
        <v>21</v>
      </c>
      <c r="M272" s="66">
        <f t="shared" si="94"/>
        <v>0</v>
      </c>
      <c r="N272" s="66">
        <v>0</v>
      </c>
      <c r="O272" s="66">
        <f t="shared" si="95"/>
        <v>0</v>
      </c>
      <c r="P272" s="66">
        <v>0</v>
      </c>
      <c r="Q272" s="66">
        <f t="shared" si="96"/>
        <v>0</v>
      </c>
      <c r="R272" s="66"/>
      <c r="S272" s="66" t="s">
        <v>587</v>
      </c>
      <c r="T272" s="70" t="s">
        <v>330</v>
      </c>
      <c r="U272" s="35">
        <v>0</v>
      </c>
      <c r="V272" s="35">
        <f t="shared" si="97"/>
        <v>0</v>
      </c>
      <c r="W272" s="35"/>
      <c r="X272" s="70"/>
      <c r="Y272" s="52"/>
      <c r="Z272" s="52"/>
      <c r="AA272" s="52"/>
      <c r="AB272" s="52"/>
      <c r="AC272" s="52"/>
      <c r="AD272" s="52"/>
      <c r="AE272" s="52"/>
      <c r="AF272" s="52"/>
      <c r="AG272" s="52" t="s">
        <v>1697</v>
      </c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</row>
    <row r="273" spans="1:60" outlineLevel="1" x14ac:dyDescent="0.2">
      <c r="A273" s="67">
        <v>251</v>
      </c>
      <c r="B273" s="68" t="s">
        <v>3798</v>
      </c>
      <c r="C273" s="69" t="s">
        <v>3799</v>
      </c>
      <c r="D273" s="63" t="s">
        <v>640</v>
      </c>
      <c r="E273" s="64">
        <v>24</v>
      </c>
      <c r="F273" s="65"/>
      <c r="G273" s="66">
        <f t="shared" si="91"/>
        <v>0</v>
      </c>
      <c r="H273" s="65"/>
      <c r="I273" s="66">
        <f t="shared" si="92"/>
        <v>0</v>
      </c>
      <c r="J273" s="65"/>
      <c r="K273" s="66">
        <f t="shared" si="93"/>
        <v>0</v>
      </c>
      <c r="L273" s="66">
        <v>21</v>
      </c>
      <c r="M273" s="66">
        <f t="shared" si="94"/>
        <v>0</v>
      </c>
      <c r="N273" s="66">
        <v>0</v>
      </c>
      <c r="O273" s="66">
        <f t="shared" si="95"/>
        <v>0</v>
      </c>
      <c r="P273" s="66">
        <v>0</v>
      </c>
      <c r="Q273" s="66">
        <f t="shared" si="96"/>
        <v>0</v>
      </c>
      <c r="R273" s="66"/>
      <c r="S273" s="66" t="s">
        <v>587</v>
      </c>
      <c r="T273" s="70" t="s">
        <v>330</v>
      </c>
      <c r="U273" s="35">
        <v>0</v>
      </c>
      <c r="V273" s="35">
        <f t="shared" si="97"/>
        <v>0</v>
      </c>
      <c r="W273" s="35"/>
      <c r="X273" s="70"/>
      <c r="Y273" s="52"/>
      <c r="Z273" s="52"/>
      <c r="AA273" s="52"/>
      <c r="AB273" s="52"/>
      <c r="AC273" s="52"/>
      <c r="AD273" s="52"/>
      <c r="AE273" s="52"/>
      <c r="AF273" s="52"/>
      <c r="AG273" s="52" t="s">
        <v>1697</v>
      </c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</row>
    <row r="274" spans="1:60" outlineLevel="1" x14ac:dyDescent="0.2">
      <c r="A274" s="67">
        <v>252</v>
      </c>
      <c r="B274" s="68" t="s">
        <v>3800</v>
      </c>
      <c r="C274" s="69" t="s">
        <v>3801</v>
      </c>
      <c r="D274" s="63" t="s">
        <v>640</v>
      </c>
      <c r="E274" s="64">
        <v>9</v>
      </c>
      <c r="F274" s="65"/>
      <c r="G274" s="66">
        <f t="shared" si="91"/>
        <v>0</v>
      </c>
      <c r="H274" s="65"/>
      <c r="I274" s="66">
        <f t="shared" si="92"/>
        <v>0</v>
      </c>
      <c r="J274" s="65"/>
      <c r="K274" s="66">
        <f t="shared" si="93"/>
        <v>0</v>
      </c>
      <c r="L274" s="66">
        <v>21</v>
      </c>
      <c r="M274" s="66">
        <f t="shared" si="94"/>
        <v>0</v>
      </c>
      <c r="N274" s="66">
        <v>0</v>
      </c>
      <c r="O274" s="66">
        <f t="shared" si="95"/>
        <v>0</v>
      </c>
      <c r="P274" s="66">
        <v>0</v>
      </c>
      <c r="Q274" s="66">
        <f t="shared" si="96"/>
        <v>0</v>
      </c>
      <c r="R274" s="66"/>
      <c r="S274" s="66" t="s">
        <v>587</v>
      </c>
      <c r="T274" s="70" t="s">
        <v>330</v>
      </c>
      <c r="U274" s="35">
        <v>0</v>
      </c>
      <c r="V274" s="35">
        <f t="shared" si="97"/>
        <v>0</v>
      </c>
      <c r="W274" s="35"/>
      <c r="X274" s="70"/>
      <c r="Y274" s="52"/>
      <c r="Z274" s="52"/>
      <c r="AA274" s="52"/>
      <c r="AB274" s="52"/>
      <c r="AC274" s="52"/>
      <c r="AD274" s="52"/>
      <c r="AE274" s="52"/>
      <c r="AF274" s="52"/>
      <c r="AG274" s="52" t="s">
        <v>1697</v>
      </c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</row>
    <row r="275" spans="1:60" outlineLevel="1" x14ac:dyDescent="0.2">
      <c r="A275" s="67">
        <v>253</v>
      </c>
      <c r="B275" s="68" t="s">
        <v>3802</v>
      </c>
      <c r="C275" s="69" t="s">
        <v>3803</v>
      </c>
      <c r="D275" s="63" t="s">
        <v>640</v>
      </c>
      <c r="E275" s="64">
        <v>9</v>
      </c>
      <c r="F275" s="65"/>
      <c r="G275" s="66">
        <f t="shared" si="91"/>
        <v>0</v>
      </c>
      <c r="H275" s="65"/>
      <c r="I275" s="66">
        <f t="shared" si="92"/>
        <v>0</v>
      </c>
      <c r="J275" s="65"/>
      <c r="K275" s="66">
        <f t="shared" si="93"/>
        <v>0</v>
      </c>
      <c r="L275" s="66">
        <v>21</v>
      </c>
      <c r="M275" s="66">
        <f t="shared" si="94"/>
        <v>0</v>
      </c>
      <c r="N275" s="66">
        <v>0</v>
      </c>
      <c r="O275" s="66">
        <f t="shared" si="95"/>
        <v>0</v>
      </c>
      <c r="P275" s="66">
        <v>0</v>
      </c>
      <c r="Q275" s="66">
        <f t="shared" si="96"/>
        <v>0</v>
      </c>
      <c r="R275" s="66"/>
      <c r="S275" s="66" t="s">
        <v>587</v>
      </c>
      <c r="T275" s="70" t="s">
        <v>330</v>
      </c>
      <c r="U275" s="35">
        <v>0</v>
      </c>
      <c r="V275" s="35">
        <f t="shared" si="97"/>
        <v>0</v>
      </c>
      <c r="W275" s="35"/>
      <c r="X275" s="70"/>
      <c r="Y275" s="52"/>
      <c r="Z275" s="52"/>
      <c r="AA275" s="52"/>
      <c r="AB275" s="52"/>
      <c r="AC275" s="52"/>
      <c r="AD275" s="52"/>
      <c r="AE275" s="52"/>
      <c r="AF275" s="52"/>
      <c r="AG275" s="52" t="s">
        <v>1697</v>
      </c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</row>
    <row r="276" spans="1:60" outlineLevel="1" x14ac:dyDescent="0.2">
      <c r="A276" s="67">
        <v>254</v>
      </c>
      <c r="B276" s="68" t="s">
        <v>3804</v>
      </c>
      <c r="C276" s="69" t="s">
        <v>3805</v>
      </c>
      <c r="D276" s="63" t="s">
        <v>640</v>
      </c>
      <c r="E276" s="64">
        <v>50</v>
      </c>
      <c r="F276" s="65"/>
      <c r="G276" s="66">
        <f t="shared" si="91"/>
        <v>0</v>
      </c>
      <c r="H276" s="65"/>
      <c r="I276" s="66">
        <f t="shared" si="92"/>
        <v>0</v>
      </c>
      <c r="J276" s="65"/>
      <c r="K276" s="66">
        <f t="shared" si="93"/>
        <v>0</v>
      </c>
      <c r="L276" s="66">
        <v>21</v>
      </c>
      <c r="M276" s="66">
        <f t="shared" si="94"/>
        <v>0</v>
      </c>
      <c r="N276" s="66">
        <v>0</v>
      </c>
      <c r="O276" s="66">
        <f t="shared" si="95"/>
        <v>0</v>
      </c>
      <c r="P276" s="66">
        <v>0</v>
      </c>
      <c r="Q276" s="66">
        <f t="shared" si="96"/>
        <v>0</v>
      </c>
      <c r="R276" s="66"/>
      <c r="S276" s="66" t="s">
        <v>587</v>
      </c>
      <c r="T276" s="70" t="s">
        <v>330</v>
      </c>
      <c r="U276" s="35">
        <v>0</v>
      </c>
      <c r="V276" s="35">
        <f t="shared" si="97"/>
        <v>0</v>
      </c>
      <c r="W276" s="35"/>
      <c r="X276" s="70"/>
      <c r="Y276" s="52"/>
      <c r="Z276" s="52"/>
      <c r="AA276" s="52"/>
      <c r="AB276" s="52"/>
      <c r="AC276" s="52"/>
      <c r="AD276" s="52"/>
      <c r="AE276" s="52"/>
      <c r="AF276" s="52"/>
      <c r="AG276" s="52" t="s">
        <v>1697</v>
      </c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</row>
    <row r="277" spans="1:60" outlineLevel="1" x14ac:dyDescent="0.2">
      <c r="A277" s="67">
        <v>255</v>
      </c>
      <c r="B277" s="68" t="s">
        <v>3806</v>
      </c>
      <c r="C277" s="69" t="s">
        <v>3807</v>
      </c>
      <c r="D277" s="63" t="s">
        <v>640</v>
      </c>
      <c r="E277" s="64">
        <v>100</v>
      </c>
      <c r="F277" s="65"/>
      <c r="G277" s="66">
        <f t="shared" si="91"/>
        <v>0</v>
      </c>
      <c r="H277" s="65"/>
      <c r="I277" s="66">
        <f t="shared" si="92"/>
        <v>0</v>
      </c>
      <c r="J277" s="65"/>
      <c r="K277" s="66">
        <f t="shared" si="93"/>
        <v>0</v>
      </c>
      <c r="L277" s="66">
        <v>21</v>
      </c>
      <c r="M277" s="66">
        <f t="shared" si="94"/>
        <v>0</v>
      </c>
      <c r="N277" s="66">
        <v>0</v>
      </c>
      <c r="O277" s="66">
        <f t="shared" si="95"/>
        <v>0</v>
      </c>
      <c r="P277" s="66">
        <v>0</v>
      </c>
      <c r="Q277" s="66">
        <f t="shared" si="96"/>
        <v>0</v>
      </c>
      <c r="R277" s="66"/>
      <c r="S277" s="66" t="s">
        <v>587</v>
      </c>
      <c r="T277" s="70" t="s">
        <v>330</v>
      </c>
      <c r="U277" s="35">
        <v>0</v>
      </c>
      <c r="V277" s="35">
        <f t="shared" si="97"/>
        <v>0</v>
      </c>
      <c r="W277" s="35"/>
      <c r="X277" s="70"/>
      <c r="Y277" s="52"/>
      <c r="Z277" s="52"/>
      <c r="AA277" s="52"/>
      <c r="AB277" s="52"/>
      <c r="AC277" s="52"/>
      <c r="AD277" s="52"/>
      <c r="AE277" s="52"/>
      <c r="AF277" s="52"/>
      <c r="AG277" s="52" t="s">
        <v>1697</v>
      </c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</row>
    <row r="278" spans="1:60" outlineLevel="1" x14ac:dyDescent="0.2">
      <c r="A278" s="67">
        <v>256</v>
      </c>
      <c r="B278" s="68" t="s">
        <v>3808</v>
      </c>
      <c r="C278" s="69" t="s">
        <v>3809</v>
      </c>
      <c r="D278" s="63" t="s">
        <v>640</v>
      </c>
      <c r="E278" s="64">
        <v>3</v>
      </c>
      <c r="F278" s="65"/>
      <c r="G278" s="66">
        <f t="shared" si="91"/>
        <v>0</v>
      </c>
      <c r="H278" s="65"/>
      <c r="I278" s="66">
        <f t="shared" si="92"/>
        <v>0</v>
      </c>
      <c r="J278" s="65"/>
      <c r="K278" s="66">
        <f t="shared" si="93"/>
        <v>0</v>
      </c>
      <c r="L278" s="66">
        <v>21</v>
      </c>
      <c r="M278" s="66">
        <f t="shared" si="94"/>
        <v>0</v>
      </c>
      <c r="N278" s="66">
        <v>0</v>
      </c>
      <c r="O278" s="66">
        <f t="shared" si="95"/>
        <v>0</v>
      </c>
      <c r="P278" s="66">
        <v>0</v>
      </c>
      <c r="Q278" s="66">
        <f t="shared" si="96"/>
        <v>0</v>
      </c>
      <c r="R278" s="66"/>
      <c r="S278" s="66" t="s">
        <v>587</v>
      </c>
      <c r="T278" s="70" t="s">
        <v>330</v>
      </c>
      <c r="U278" s="35">
        <v>0</v>
      </c>
      <c r="V278" s="35">
        <f t="shared" si="97"/>
        <v>0</v>
      </c>
      <c r="W278" s="35"/>
      <c r="X278" s="70"/>
      <c r="Y278" s="52"/>
      <c r="Z278" s="52"/>
      <c r="AA278" s="52"/>
      <c r="AB278" s="52"/>
      <c r="AC278" s="52"/>
      <c r="AD278" s="52"/>
      <c r="AE278" s="52"/>
      <c r="AF278" s="52"/>
      <c r="AG278" s="52" t="s">
        <v>1697</v>
      </c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</row>
    <row r="279" spans="1:60" outlineLevel="1" x14ac:dyDescent="0.2">
      <c r="A279" s="67">
        <v>257</v>
      </c>
      <c r="B279" s="68" t="s">
        <v>3810</v>
      </c>
      <c r="C279" s="69" t="s">
        <v>3811</v>
      </c>
      <c r="D279" s="63" t="s">
        <v>640</v>
      </c>
      <c r="E279" s="64">
        <v>3</v>
      </c>
      <c r="F279" s="65"/>
      <c r="G279" s="66">
        <f t="shared" si="91"/>
        <v>0</v>
      </c>
      <c r="H279" s="65"/>
      <c r="I279" s="66">
        <f t="shared" si="92"/>
        <v>0</v>
      </c>
      <c r="J279" s="65"/>
      <c r="K279" s="66">
        <f t="shared" si="93"/>
        <v>0</v>
      </c>
      <c r="L279" s="66">
        <v>21</v>
      </c>
      <c r="M279" s="66">
        <f t="shared" si="94"/>
        <v>0</v>
      </c>
      <c r="N279" s="66">
        <v>0</v>
      </c>
      <c r="O279" s="66">
        <f t="shared" si="95"/>
        <v>0</v>
      </c>
      <c r="P279" s="66">
        <v>0</v>
      </c>
      <c r="Q279" s="66">
        <f t="shared" si="96"/>
        <v>0</v>
      </c>
      <c r="R279" s="66"/>
      <c r="S279" s="66" t="s">
        <v>587</v>
      </c>
      <c r="T279" s="70" t="s">
        <v>330</v>
      </c>
      <c r="U279" s="35">
        <v>0</v>
      </c>
      <c r="V279" s="35">
        <f t="shared" si="97"/>
        <v>0</v>
      </c>
      <c r="W279" s="35"/>
      <c r="X279" s="70"/>
      <c r="Y279" s="52"/>
      <c r="Z279" s="52"/>
      <c r="AA279" s="52"/>
      <c r="AB279" s="52"/>
      <c r="AC279" s="52"/>
      <c r="AD279" s="52"/>
      <c r="AE279" s="52"/>
      <c r="AF279" s="52"/>
      <c r="AG279" s="52" t="s">
        <v>1697</v>
      </c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</row>
    <row r="280" spans="1:60" outlineLevel="1" x14ac:dyDescent="0.2">
      <c r="A280" s="67">
        <v>258</v>
      </c>
      <c r="B280" s="68" t="s">
        <v>3812</v>
      </c>
      <c r="C280" s="69" t="s">
        <v>3813</v>
      </c>
      <c r="D280" s="63" t="s">
        <v>640</v>
      </c>
      <c r="E280" s="64">
        <v>3</v>
      </c>
      <c r="F280" s="65"/>
      <c r="G280" s="66">
        <f t="shared" si="91"/>
        <v>0</v>
      </c>
      <c r="H280" s="65"/>
      <c r="I280" s="66">
        <f t="shared" si="92"/>
        <v>0</v>
      </c>
      <c r="J280" s="65"/>
      <c r="K280" s="66">
        <f t="shared" si="93"/>
        <v>0</v>
      </c>
      <c r="L280" s="66">
        <v>21</v>
      </c>
      <c r="M280" s="66">
        <f t="shared" si="94"/>
        <v>0</v>
      </c>
      <c r="N280" s="66">
        <v>0</v>
      </c>
      <c r="O280" s="66">
        <f t="shared" si="95"/>
        <v>0</v>
      </c>
      <c r="P280" s="66">
        <v>0</v>
      </c>
      <c r="Q280" s="66">
        <f t="shared" si="96"/>
        <v>0</v>
      </c>
      <c r="R280" s="66"/>
      <c r="S280" s="66" t="s">
        <v>587</v>
      </c>
      <c r="T280" s="70" t="s">
        <v>330</v>
      </c>
      <c r="U280" s="35">
        <v>0</v>
      </c>
      <c r="V280" s="35">
        <f t="shared" si="97"/>
        <v>0</v>
      </c>
      <c r="W280" s="35"/>
      <c r="X280" s="70"/>
      <c r="Y280" s="52"/>
      <c r="Z280" s="52"/>
      <c r="AA280" s="52"/>
      <c r="AB280" s="52"/>
      <c r="AC280" s="52"/>
      <c r="AD280" s="52"/>
      <c r="AE280" s="52"/>
      <c r="AF280" s="52"/>
      <c r="AG280" s="52" t="s">
        <v>1697</v>
      </c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</row>
    <row r="281" spans="1:60" outlineLevel="1" x14ac:dyDescent="0.2">
      <c r="A281" s="67">
        <v>259</v>
      </c>
      <c r="B281" s="68" t="s">
        <v>3814</v>
      </c>
      <c r="C281" s="69" t="s">
        <v>3815</v>
      </c>
      <c r="D281" s="63" t="s">
        <v>640</v>
      </c>
      <c r="E281" s="64">
        <v>22</v>
      </c>
      <c r="F281" s="65"/>
      <c r="G281" s="66">
        <f t="shared" si="91"/>
        <v>0</v>
      </c>
      <c r="H281" s="65"/>
      <c r="I281" s="66">
        <f t="shared" si="92"/>
        <v>0</v>
      </c>
      <c r="J281" s="65"/>
      <c r="K281" s="66">
        <f t="shared" si="93"/>
        <v>0</v>
      </c>
      <c r="L281" s="66">
        <v>21</v>
      </c>
      <c r="M281" s="66">
        <f t="shared" si="94"/>
        <v>0</v>
      </c>
      <c r="N281" s="66">
        <v>0</v>
      </c>
      <c r="O281" s="66">
        <f t="shared" si="95"/>
        <v>0</v>
      </c>
      <c r="P281" s="66">
        <v>0</v>
      </c>
      <c r="Q281" s="66">
        <f t="shared" si="96"/>
        <v>0</v>
      </c>
      <c r="R281" s="66"/>
      <c r="S281" s="66" t="s">
        <v>587</v>
      </c>
      <c r="T281" s="70" t="s">
        <v>330</v>
      </c>
      <c r="U281" s="35">
        <v>0</v>
      </c>
      <c r="V281" s="35">
        <f t="shared" si="97"/>
        <v>0</v>
      </c>
      <c r="W281" s="35"/>
      <c r="X281" s="70"/>
      <c r="Y281" s="52"/>
      <c r="Z281" s="52"/>
      <c r="AA281" s="52"/>
      <c r="AB281" s="52"/>
      <c r="AC281" s="52"/>
      <c r="AD281" s="52"/>
      <c r="AE281" s="52"/>
      <c r="AF281" s="52"/>
      <c r="AG281" s="52" t="s">
        <v>1697</v>
      </c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</row>
    <row r="282" spans="1:60" outlineLevel="1" x14ac:dyDescent="0.2">
      <c r="A282" s="67">
        <v>260</v>
      </c>
      <c r="B282" s="68" t="s">
        <v>3816</v>
      </c>
      <c r="C282" s="69" t="s">
        <v>3554</v>
      </c>
      <c r="D282" s="63" t="s">
        <v>1817</v>
      </c>
      <c r="E282" s="64">
        <v>1</v>
      </c>
      <c r="F282" s="65"/>
      <c r="G282" s="66">
        <f t="shared" si="91"/>
        <v>0</v>
      </c>
      <c r="H282" s="65"/>
      <c r="I282" s="66">
        <f t="shared" si="92"/>
        <v>0</v>
      </c>
      <c r="J282" s="65"/>
      <c r="K282" s="66">
        <f t="shared" si="93"/>
        <v>0</v>
      </c>
      <c r="L282" s="66">
        <v>21</v>
      </c>
      <c r="M282" s="66">
        <f t="shared" si="94"/>
        <v>0</v>
      </c>
      <c r="N282" s="66">
        <v>0</v>
      </c>
      <c r="O282" s="66">
        <f t="shared" si="95"/>
        <v>0</v>
      </c>
      <c r="P282" s="66">
        <v>0</v>
      </c>
      <c r="Q282" s="66">
        <f t="shared" si="96"/>
        <v>0</v>
      </c>
      <c r="R282" s="66"/>
      <c r="S282" s="66" t="s">
        <v>587</v>
      </c>
      <c r="T282" s="70" t="s">
        <v>330</v>
      </c>
      <c r="U282" s="35">
        <v>0</v>
      </c>
      <c r="V282" s="35">
        <f t="shared" si="97"/>
        <v>0</v>
      </c>
      <c r="W282" s="35"/>
      <c r="X282" s="70"/>
      <c r="Y282" s="52"/>
      <c r="Z282" s="52"/>
      <c r="AA282" s="52"/>
      <c r="AB282" s="52"/>
      <c r="AC282" s="52"/>
      <c r="AD282" s="52"/>
      <c r="AE282" s="52"/>
      <c r="AF282" s="52"/>
      <c r="AG282" s="52" t="s">
        <v>1697</v>
      </c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</row>
    <row r="283" spans="1:60" x14ac:dyDescent="0.2">
      <c r="A283" s="18" t="s">
        <v>324</v>
      </c>
      <c r="B283" s="19" t="s">
        <v>216</v>
      </c>
      <c r="C283" s="20" t="s">
        <v>217</v>
      </c>
      <c r="D283" s="21"/>
      <c r="E283" s="22"/>
      <c r="F283" s="23"/>
      <c r="G283" s="23">
        <f>SUMIF(AG284:AG304,"&lt;&gt;NOR",G284:G304)</f>
        <v>0</v>
      </c>
      <c r="H283" s="23"/>
      <c r="I283" s="23">
        <f>SUM(I284:I304)</f>
        <v>0</v>
      </c>
      <c r="J283" s="23"/>
      <c r="K283" s="23">
        <f>SUM(K284:K304)</f>
        <v>0</v>
      </c>
      <c r="L283" s="23"/>
      <c r="M283" s="23">
        <f>SUM(M284:M304)</f>
        <v>0</v>
      </c>
      <c r="N283" s="23"/>
      <c r="O283" s="23">
        <f>SUM(O284:O304)</f>
        <v>0</v>
      </c>
      <c r="P283" s="23"/>
      <c r="Q283" s="23">
        <f>SUM(Q284:Q304)</f>
        <v>0</v>
      </c>
      <c r="R283" s="23"/>
      <c r="S283" s="23"/>
      <c r="T283" s="46"/>
      <c r="U283" s="47"/>
      <c r="V283" s="47">
        <f>SUM(V284:V304)</f>
        <v>0</v>
      </c>
      <c r="W283" s="47"/>
      <c r="X283" s="46"/>
      <c r="AG283" t="s">
        <v>325</v>
      </c>
    </row>
    <row r="284" spans="1:60" outlineLevel="1" x14ac:dyDescent="0.2">
      <c r="A284" s="67">
        <v>261</v>
      </c>
      <c r="B284" s="68" t="s">
        <v>3817</v>
      </c>
      <c r="C284" s="69" t="s">
        <v>3775</v>
      </c>
      <c r="D284" s="63" t="s">
        <v>456</v>
      </c>
      <c r="E284" s="64">
        <v>250</v>
      </c>
      <c r="F284" s="65"/>
      <c r="G284" s="66">
        <f t="shared" ref="G284:G304" si="98">ROUND(E284*F284,2)</f>
        <v>0</v>
      </c>
      <c r="H284" s="65"/>
      <c r="I284" s="66">
        <f t="shared" ref="I284:I304" si="99">ROUND(E284*H284,2)</f>
        <v>0</v>
      </c>
      <c r="J284" s="65"/>
      <c r="K284" s="66">
        <f t="shared" ref="K284:K304" si="100">ROUND(E284*J284,2)</f>
        <v>0</v>
      </c>
      <c r="L284" s="66">
        <v>21</v>
      </c>
      <c r="M284" s="66">
        <f t="shared" ref="M284:M304" si="101">G284*(1+L284/100)</f>
        <v>0</v>
      </c>
      <c r="N284" s="66">
        <v>0</v>
      </c>
      <c r="O284" s="66">
        <f t="shared" ref="O284:O304" si="102">ROUND(E284*N284,2)</f>
        <v>0</v>
      </c>
      <c r="P284" s="66">
        <v>0</v>
      </c>
      <c r="Q284" s="66">
        <f t="shared" ref="Q284:Q304" si="103">ROUND(E284*P284,2)</f>
        <v>0</v>
      </c>
      <c r="R284" s="66"/>
      <c r="S284" s="66" t="s">
        <v>587</v>
      </c>
      <c r="T284" s="70" t="s">
        <v>330</v>
      </c>
      <c r="U284" s="35">
        <v>0</v>
      </c>
      <c r="V284" s="35">
        <f t="shared" ref="V284:V304" si="104">ROUND(E284*U284,2)</f>
        <v>0</v>
      </c>
      <c r="W284" s="35"/>
      <c r="X284" s="70"/>
      <c r="Y284" s="52"/>
      <c r="Z284" s="52"/>
      <c r="AA284" s="52"/>
      <c r="AB284" s="52"/>
      <c r="AC284" s="52"/>
      <c r="AD284" s="52"/>
      <c r="AE284" s="52"/>
      <c r="AF284" s="52"/>
      <c r="AG284" s="52" t="s">
        <v>2953</v>
      </c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</row>
    <row r="285" spans="1:60" outlineLevel="1" x14ac:dyDescent="0.2">
      <c r="A285" s="67">
        <v>262</v>
      </c>
      <c r="B285" s="68" t="s">
        <v>3818</v>
      </c>
      <c r="C285" s="69" t="s">
        <v>3777</v>
      </c>
      <c r="D285" s="63" t="s">
        <v>640</v>
      </c>
      <c r="E285" s="64">
        <v>200</v>
      </c>
      <c r="F285" s="65"/>
      <c r="G285" s="66">
        <f t="shared" si="98"/>
        <v>0</v>
      </c>
      <c r="H285" s="65"/>
      <c r="I285" s="66">
        <f t="shared" si="99"/>
        <v>0</v>
      </c>
      <c r="J285" s="65"/>
      <c r="K285" s="66">
        <f t="shared" si="100"/>
        <v>0</v>
      </c>
      <c r="L285" s="66">
        <v>21</v>
      </c>
      <c r="M285" s="66">
        <f t="shared" si="101"/>
        <v>0</v>
      </c>
      <c r="N285" s="66">
        <v>0</v>
      </c>
      <c r="O285" s="66">
        <f t="shared" si="102"/>
        <v>0</v>
      </c>
      <c r="P285" s="66">
        <v>0</v>
      </c>
      <c r="Q285" s="66">
        <f t="shared" si="103"/>
        <v>0</v>
      </c>
      <c r="R285" s="66"/>
      <c r="S285" s="66" t="s">
        <v>587</v>
      </c>
      <c r="T285" s="70" t="s">
        <v>330</v>
      </c>
      <c r="U285" s="35">
        <v>0</v>
      </c>
      <c r="V285" s="35">
        <f t="shared" si="104"/>
        <v>0</v>
      </c>
      <c r="W285" s="35"/>
      <c r="X285" s="70"/>
      <c r="Y285" s="52"/>
      <c r="Z285" s="52"/>
      <c r="AA285" s="52"/>
      <c r="AB285" s="52"/>
      <c r="AC285" s="52"/>
      <c r="AD285" s="52"/>
      <c r="AE285" s="52"/>
      <c r="AF285" s="52"/>
      <c r="AG285" s="52" t="s">
        <v>1697</v>
      </c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</row>
    <row r="286" spans="1:60" outlineLevel="1" x14ac:dyDescent="0.2">
      <c r="A286" s="67">
        <v>263</v>
      </c>
      <c r="B286" s="68" t="s">
        <v>3819</v>
      </c>
      <c r="C286" s="69" t="s">
        <v>3779</v>
      </c>
      <c r="D286" s="63" t="s">
        <v>456</v>
      </c>
      <c r="E286" s="64">
        <v>800</v>
      </c>
      <c r="F286" s="65"/>
      <c r="G286" s="66">
        <f t="shared" si="98"/>
        <v>0</v>
      </c>
      <c r="H286" s="65"/>
      <c r="I286" s="66">
        <f t="shared" si="99"/>
        <v>0</v>
      </c>
      <c r="J286" s="65"/>
      <c r="K286" s="66">
        <f t="shared" si="100"/>
        <v>0</v>
      </c>
      <c r="L286" s="66">
        <v>21</v>
      </c>
      <c r="M286" s="66">
        <f t="shared" si="101"/>
        <v>0</v>
      </c>
      <c r="N286" s="66">
        <v>0</v>
      </c>
      <c r="O286" s="66">
        <f t="shared" si="102"/>
        <v>0</v>
      </c>
      <c r="P286" s="66">
        <v>0</v>
      </c>
      <c r="Q286" s="66">
        <f t="shared" si="103"/>
        <v>0</v>
      </c>
      <c r="R286" s="66"/>
      <c r="S286" s="66" t="s">
        <v>587</v>
      </c>
      <c r="T286" s="70" t="s">
        <v>330</v>
      </c>
      <c r="U286" s="35">
        <v>0</v>
      </c>
      <c r="V286" s="35">
        <f t="shared" si="104"/>
        <v>0</v>
      </c>
      <c r="W286" s="35"/>
      <c r="X286" s="70"/>
      <c r="Y286" s="52"/>
      <c r="Z286" s="52"/>
      <c r="AA286" s="52"/>
      <c r="AB286" s="52"/>
      <c r="AC286" s="52"/>
      <c r="AD286" s="52"/>
      <c r="AE286" s="52"/>
      <c r="AF286" s="52"/>
      <c r="AG286" s="52" t="s">
        <v>2953</v>
      </c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</row>
    <row r="287" spans="1:60" outlineLevel="1" x14ac:dyDescent="0.2">
      <c r="A287" s="67">
        <v>264</v>
      </c>
      <c r="B287" s="68" t="s">
        <v>3820</v>
      </c>
      <c r="C287" s="69" t="s">
        <v>3781</v>
      </c>
      <c r="D287" s="63" t="s">
        <v>640</v>
      </c>
      <c r="E287" s="64">
        <v>400</v>
      </c>
      <c r="F287" s="65"/>
      <c r="G287" s="66">
        <f t="shared" si="98"/>
        <v>0</v>
      </c>
      <c r="H287" s="65"/>
      <c r="I287" s="66">
        <f t="shared" si="99"/>
        <v>0</v>
      </c>
      <c r="J287" s="65"/>
      <c r="K287" s="66">
        <f t="shared" si="100"/>
        <v>0</v>
      </c>
      <c r="L287" s="66">
        <v>21</v>
      </c>
      <c r="M287" s="66">
        <f t="shared" si="101"/>
        <v>0</v>
      </c>
      <c r="N287" s="66">
        <v>0</v>
      </c>
      <c r="O287" s="66">
        <f t="shared" si="102"/>
        <v>0</v>
      </c>
      <c r="P287" s="66">
        <v>0</v>
      </c>
      <c r="Q287" s="66">
        <f t="shared" si="103"/>
        <v>0</v>
      </c>
      <c r="R287" s="66"/>
      <c r="S287" s="66" t="s">
        <v>587</v>
      </c>
      <c r="T287" s="70" t="s">
        <v>330</v>
      </c>
      <c r="U287" s="35">
        <v>0</v>
      </c>
      <c r="V287" s="35">
        <f t="shared" si="104"/>
        <v>0</v>
      </c>
      <c r="W287" s="35"/>
      <c r="X287" s="70"/>
      <c r="Y287" s="52"/>
      <c r="Z287" s="52"/>
      <c r="AA287" s="52"/>
      <c r="AB287" s="52"/>
      <c r="AC287" s="52"/>
      <c r="AD287" s="52"/>
      <c r="AE287" s="52"/>
      <c r="AF287" s="52"/>
      <c r="AG287" s="52" t="s">
        <v>1697</v>
      </c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</row>
    <row r="288" spans="1:60" outlineLevel="1" x14ac:dyDescent="0.2">
      <c r="A288" s="67">
        <v>265</v>
      </c>
      <c r="B288" s="68" t="s">
        <v>3821</v>
      </c>
      <c r="C288" s="69" t="s">
        <v>3783</v>
      </c>
      <c r="D288" s="63" t="s">
        <v>640</v>
      </c>
      <c r="E288" s="64">
        <v>22</v>
      </c>
      <c r="F288" s="65"/>
      <c r="G288" s="66">
        <f t="shared" si="98"/>
        <v>0</v>
      </c>
      <c r="H288" s="65"/>
      <c r="I288" s="66">
        <f t="shared" si="99"/>
        <v>0</v>
      </c>
      <c r="J288" s="65"/>
      <c r="K288" s="66">
        <f t="shared" si="100"/>
        <v>0</v>
      </c>
      <c r="L288" s="66">
        <v>21</v>
      </c>
      <c r="M288" s="66">
        <f t="shared" si="101"/>
        <v>0</v>
      </c>
      <c r="N288" s="66">
        <v>0</v>
      </c>
      <c r="O288" s="66">
        <f t="shared" si="102"/>
        <v>0</v>
      </c>
      <c r="P288" s="66">
        <v>0</v>
      </c>
      <c r="Q288" s="66">
        <f t="shared" si="103"/>
        <v>0</v>
      </c>
      <c r="R288" s="66"/>
      <c r="S288" s="66" t="s">
        <v>587</v>
      </c>
      <c r="T288" s="70" t="s">
        <v>330</v>
      </c>
      <c r="U288" s="35">
        <v>0</v>
      </c>
      <c r="V288" s="35">
        <f t="shared" si="104"/>
        <v>0</v>
      </c>
      <c r="W288" s="35"/>
      <c r="X288" s="70"/>
      <c r="Y288" s="52"/>
      <c r="Z288" s="52"/>
      <c r="AA288" s="52"/>
      <c r="AB288" s="52"/>
      <c r="AC288" s="52"/>
      <c r="AD288" s="52"/>
      <c r="AE288" s="52"/>
      <c r="AF288" s="52"/>
      <c r="AG288" s="52" t="s">
        <v>1697</v>
      </c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</row>
    <row r="289" spans="1:60" outlineLevel="1" x14ac:dyDescent="0.2">
      <c r="A289" s="67">
        <v>266</v>
      </c>
      <c r="B289" s="68" t="s">
        <v>3822</v>
      </c>
      <c r="C289" s="69" t="s">
        <v>3785</v>
      </c>
      <c r="D289" s="63" t="s">
        <v>640</v>
      </c>
      <c r="E289" s="64">
        <v>700</v>
      </c>
      <c r="F289" s="65"/>
      <c r="G289" s="66">
        <f t="shared" si="98"/>
        <v>0</v>
      </c>
      <c r="H289" s="65"/>
      <c r="I289" s="66">
        <f t="shared" si="99"/>
        <v>0</v>
      </c>
      <c r="J289" s="65"/>
      <c r="K289" s="66">
        <f t="shared" si="100"/>
        <v>0</v>
      </c>
      <c r="L289" s="66">
        <v>21</v>
      </c>
      <c r="M289" s="66">
        <f t="shared" si="101"/>
        <v>0</v>
      </c>
      <c r="N289" s="66">
        <v>0</v>
      </c>
      <c r="O289" s="66">
        <f t="shared" si="102"/>
        <v>0</v>
      </c>
      <c r="P289" s="66">
        <v>0</v>
      </c>
      <c r="Q289" s="66">
        <f t="shared" si="103"/>
        <v>0</v>
      </c>
      <c r="R289" s="66"/>
      <c r="S289" s="66" t="s">
        <v>587</v>
      </c>
      <c r="T289" s="70" t="s">
        <v>330</v>
      </c>
      <c r="U289" s="35">
        <v>0</v>
      </c>
      <c r="V289" s="35">
        <f t="shared" si="104"/>
        <v>0</v>
      </c>
      <c r="W289" s="35"/>
      <c r="X289" s="70"/>
      <c r="Y289" s="52"/>
      <c r="Z289" s="52"/>
      <c r="AA289" s="52"/>
      <c r="AB289" s="52"/>
      <c r="AC289" s="52"/>
      <c r="AD289" s="52"/>
      <c r="AE289" s="52"/>
      <c r="AF289" s="52"/>
      <c r="AG289" s="52" t="s">
        <v>1697</v>
      </c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</row>
    <row r="290" spans="1:60" outlineLevel="1" x14ac:dyDescent="0.2">
      <c r="A290" s="67">
        <v>267</v>
      </c>
      <c r="B290" s="68" t="s">
        <v>3823</v>
      </c>
      <c r="C290" s="69" t="s">
        <v>3787</v>
      </c>
      <c r="D290" s="63" t="s">
        <v>640</v>
      </c>
      <c r="E290" s="64">
        <v>22</v>
      </c>
      <c r="F290" s="65"/>
      <c r="G290" s="66">
        <f t="shared" si="98"/>
        <v>0</v>
      </c>
      <c r="H290" s="65"/>
      <c r="I290" s="66">
        <f t="shared" si="99"/>
        <v>0</v>
      </c>
      <c r="J290" s="65"/>
      <c r="K290" s="66">
        <f t="shared" si="100"/>
        <v>0</v>
      </c>
      <c r="L290" s="66">
        <v>21</v>
      </c>
      <c r="M290" s="66">
        <f t="shared" si="101"/>
        <v>0</v>
      </c>
      <c r="N290" s="66">
        <v>0</v>
      </c>
      <c r="O290" s="66">
        <f t="shared" si="102"/>
        <v>0</v>
      </c>
      <c r="P290" s="66">
        <v>0</v>
      </c>
      <c r="Q290" s="66">
        <f t="shared" si="103"/>
        <v>0</v>
      </c>
      <c r="R290" s="66"/>
      <c r="S290" s="66" t="s">
        <v>587</v>
      </c>
      <c r="T290" s="70" t="s">
        <v>330</v>
      </c>
      <c r="U290" s="35">
        <v>0</v>
      </c>
      <c r="V290" s="35">
        <f t="shared" si="104"/>
        <v>0</v>
      </c>
      <c r="W290" s="35"/>
      <c r="X290" s="70"/>
      <c r="Y290" s="52"/>
      <c r="Z290" s="52"/>
      <c r="AA290" s="52"/>
      <c r="AB290" s="52"/>
      <c r="AC290" s="52"/>
      <c r="AD290" s="52"/>
      <c r="AE290" s="52"/>
      <c r="AF290" s="52"/>
      <c r="AG290" s="52" t="s">
        <v>1697</v>
      </c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</row>
    <row r="291" spans="1:60" outlineLevel="1" x14ac:dyDescent="0.2">
      <c r="A291" s="67">
        <v>268</v>
      </c>
      <c r="B291" s="68" t="s">
        <v>3824</v>
      </c>
      <c r="C291" s="69" t="s">
        <v>3789</v>
      </c>
      <c r="D291" s="63" t="s">
        <v>640</v>
      </c>
      <c r="E291" s="64">
        <v>44</v>
      </c>
      <c r="F291" s="65"/>
      <c r="G291" s="66">
        <f t="shared" si="98"/>
        <v>0</v>
      </c>
      <c r="H291" s="65"/>
      <c r="I291" s="66">
        <f t="shared" si="99"/>
        <v>0</v>
      </c>
      <c r="J291" s="65"/>
      <c r="K291" s="66">
        <f t="shared" si="100"/>
        <v>0</v>
      </c>
      <c r="L291" s="66">
        <v>21</v>
      </c>
      <c r="M291" s="66">
        <f t="shared" si="101"/>
        <v>0</v>
      </c>
      <c r="N291" s="66">
        <v>0</v>
      </c>
      <c r="O291" s="66">
        <f t="shared" si="102"/>
        <v>0</v>
      </c>
      <c r="P291" s="66">
        <v>0</v>
      </c>
      <c r="Q291" s="66">
        <f t="shared" si="103"/>
        <v>0</v>
      </c>
      <c r="R291" s="66"/>
      <c r="S291" s="66" t="s">
        <v>587</v>
      </c>
      <c r="T291" s="70" t="s">
        <v>330</v>
      </c>
      <c r="U291" s="35">
        <v>0</v>
      </c>
      <c r="V291" s="35">
        <f t="shared" si="104"/>
        <v>0</v>
      </c>
      <c r="W291" s="35"/>
      <c r="X291" s="70"/>
      <c r="Y291" s="52"/>
      <c r="Z291" s="52"/>
      <c r="AA291" s="52"/>
      <c r="AB291" s="52"/>
      <c r="AC291" s="52"/>
      <c r="AD291" s="52"/>
      <c r="AE291" s="52"/>
      <c r="AF291" s="52"/>
      <c r="AG291" s="52" t="s">
        <v>1697</v>
      </c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</row>
    <row r="292" spans="1:60" outlineLevel="1" x14ac:dyDescent="0.2">
      <c r="A292" s="67">
        <v>269</v>
      </c>
      <c r="B292" s="68" t="s">
        <v>3825</v>
      </c>
      <c r="C292" s="69" t="s">
        <v>3791</v>
      </c>
      <c r="D292" s="63" t="s">
        <v>640</v>
      </c>
      <c r="E292" s="64">
        <v>200</v>
      </c>
      <c r="F292" s="65"/>
      <c r="G292" s="66">
        <f t="shared" si="98"/>
        <v>0</v>
      </c>
      <c r="H292" s="65"/>
      <c r="I292" s="66">
        <f t="shared" si="99"/>
        <v>0</v>
      </c>
      <c r="J292" s="65"/>
      <c r="K292" s="66">
        <f t="shared" si="100"/>
        <v>0</v>
      </c>
      <c r="L292" s="66">
        <v>21</v>
      </c>
      <c r="M292" s="66">
        <f t="shared" si="101"/>
        <v>0</v>
      </c>
      <c r="N292" s="66">
        <v>0</v>
      </c>
      <c r="O292" s="66">
        <f t="shared" si="102"/>
        <v>0</v>
      </c>
      <c r="P292" s="66">
        <v>0</v>
      </c>
      <c r="Q292" s="66">
        <f t="shared" si="103"/>
        <v>0</v>
      </c>
      <c r="R292" s="66"/>
      <c r="S292" s="66" t="s">
        <v>587</v>
      </c>
      <c r="T292" s="70" t="s">
        <v>330</v>
      </c>
      <c r="U292" s="35">
        <v>0</v>
      </c>
      <c r="V292" s="35">
        <f t="shared" si="104"/>
        <v>0</v>
      </c>
      <c r="W292" s="35"/>
      <c r="X292" s="70"/>
      <c r="Y292" s="52"/>
      <c r="Z292" s="52"/>
      <c r="AA292" s="52"/>
      <c r="AB292" s="52"/>
      <c r="AC292" s="52"/>
      <c r="AD292" s="52"/>
      <c r="AE292" s="52"/>
      <c r="AF292" s="52"/>
      <c r="AG292" s="52" t="s">
        <v>1697</v>
      </c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</row>
    <row r="293" spans="1:60" outlineLevel="1" x14ac:dyDescent="0.2">
      <c r="A293" s="67">
        <v>270</v>
      </c>
      <c r="B293" s="68" t="s">
        <v>3826</v>
      </c>
      <c r="C293" s="69" t="s">
        <v>3793</v>
      </c>
      <c r="D293" s="63" t="s">
        <v>1817</v>
      </c>
      <c r="E293" s="64">
        <v>3</v>
      </c>
      <c r="F293" s="65"/>
      <c r="G293" s="66">
        <f t="shared" si="98"/>
        <v>0</v>
      </c>
      <c r="H293" s="65"/>
      <c r="I293" s="66">
        <f t="shared" si="99"/>
        <v>0</v>
      </c>
      <c r="J293" s="65"/>
      <c r="K293" s="66">
        <f t="shared" si="100"/>
        <v>0</v>
      </c>
      <c r="L293" s="66">
        <v>21</v>
      </c>
      <c r="M293" s="66">
        <f t="shared" si="101"/>
        <v>0</v>
      </c>
      <c r="N293" s="66">
        <v>0</v>
      </c>
      <c r="O293" s="66">
        <f t="shared" si="102"/>
        <v>0</v>
      </c>
      <c r="P293" s="66">
        <v>0</v>
      </c>
      <c r="Q293" s="66">
        <f t="shared" si="103"/>
        <v>0</v>
      </c>
      <c r="R293" s="66"/>
      <c r="S293" s="66" t="s">
        <v>587</v>
      </c>
      <c r="T293" s="70" t="s">
        <v>330</v>
      </c>
      <c r="U293" s="35">
        <v>0</v>
      </c>
      <c r="V293" s="35">
        <f t="shared" si="104"/>
        <v>0</v>
      </c>
      <c r="W293" s="35"/>
      <c r="X293" s="70"/>
      <c r="Y293" s="52"/>
      <c r="Z293" s="52"/>
      <c r="AA293" s="52"/>
      <c r="AB293" s="52"/>
      <c r="AC293" s="52"/>
      <c r="AD293" s="52"/>
      <c r="AE293" s="52"/>
      <c r="AF293" s="52"/>
      <c r="AG293" s="52" t="s">
        <v>1697</v>
      </c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</row>
    <row r="294" spans="1:60" outlineLevel="1" x14ac:dyDescent="0.2">
      <c r="A294" s="67">
        <v>271</v>
      </c>
      <c r="B294" s="68" t="s">
        <v>3827</v>
      </c>
      <c r="C294" s="69" t="s">
        <v>3795</v>
      </c>
      <c r="D294" s="63" t="s">
        <v>1817</v>
      </c>
      <c r="E294" s="64">
        <v>9</v>
      </c>
      <c r="F294" s="65"/>
      <c r="G294" s="66">
        <f t="shared" si="98"/>
        <v>0</v>
      </c>
      <c r="H294" s="65"/>
      <c r="I294" s="66">
        <f t="shared" si="99"/>
        <v>0</v>
      </c>
      <c r="J294" s="65"/>
      <c r="K294" s="66">
        <f t="shared" si="100"/>
        <v>0</v>
      </c>
      <c r="L294" s="66">
        <v>21</v>
      </c>
      <c r="M294" s="66">
        <f t="shared" si="101"/>
        <v>0</v>
      </c>
      <c r="N294" s="66">
        <v>0</v>
      </c>
      <c r="O294" s="66">
        <f t="shared" si="102"/>
        <v>0</v>
      </c>
      <c r="P294" s="66">
        <v>0</v>
      </c>
      <c r="Q294" s="66">
        <f t="shared" si="103"/>
        <v>0</v>
      </c>
      <c r="R294" s="66"/>
      <c r="S294" s="66" t="s">
        <v>587</v>
      </c>
      <c r="T294" s="70" t="s">
        <v>330</v>
      </c>
      <c r="U294" s="35">
        <v>0</v>
      </c>
      <c r="V294" s="35">
        <f t="shared" si="104"/>
        <v>0</v>
      </c>
      <c r="W294" s="35"/>
      <c r="X294" s="70"/>
      <c r="Y294" s="52"/>
      <c r="Z294" s="52"/>
      <c r="AA294" s="52"/>
      <c r="AB294" s="52"/>
      <c r="AC294" s="52"/>
      <c r="AD294" s="52"/>
      <c r="AE294" s="52"/>
      <c r="AF294" s="52"/>
      <c r="AG294" s="52" t="s">
        <v>1697</v>
      </c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</row>
    <row r="295" spans="1:60" outlineLevel="1" x14ac:dyDescent="0.2">
      <c r="A295" s="67">
        <v>272</v>
      </c>
      <c r="B295" s="68" t="s">
        <v>3828</v>
      </c>
      <c r="C295" s="69" t="s">
        <v>3797</v>
      </c>
      <c r="D295" s="63" t="s">
        <v>640</v>
      </c>
      <c r="E295" s="64">
        <v>24</v>
      </c>
      <c r="F295" s="65"/>
      <c r="G295" s="66">
        <f t="shared" si="98"/>
        <v>0</v>
      </c>
      <c r="H295" s="65"/>
      <c r="I295" s="66">
        <f t="shared" si="99"/>
        <v>0</v>
      </c>
      <c r="J295" s="65"/>
      <c r="K295" s="66">
        <f t="shared" si="100"/>
        <v>0</v>
      </c>
      <c r="L295" s="66">
        <v>21</v>
      </c>
      <c r="M295" s="66">
        <f t="shared" si="101"/>
        <v>0</v>
      </c>
      <c r="N295" s="66">
        <v>0</v>
      </c>
      <c r="O295" s="66">
        <f t="shared" si="102"/>
        <v>0</v>
      </c>
      <c r="P295" s="66">
        <v>0</v>
      </c>
      <c r="Q295" s="66">
        <f t="shared" si="103"/>
        <v>0</v>
      </c>
      <c r="R295" s="66"/>
      <c r="S295" s="66" t="s">
        <v>587</v>
      </c>
      <c r="T295" s="70" t="s">
        <v>330</v>
      </c>
      <c r="U295" s="35">
        <v>0</v>
      </c>
      <c r="V295" s="35">
        <f t="shared" si="104"/>
        <v>0</v>
      </c>
      <c r="W295" s="35"/>
      <c r="X295" s="70"/>
      <c r="Y295" s="52"/>
      <c r="Z295" s="52"/>
      <c r="AA295" s="52"/>
      <c r="AB295" s="52"/>
      <c r="AC295" s="52"/>
      <c r="AD295" s="52"/>
      <c r="AE295" s="52"/>
      <c r="AF295" s="52"/>
      <c r="AG295" s="52" t="s">
        <v>1697</v>
      </c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</row>
    <row r="296" spans="1:60" outlineLevel="1" x14ac:dyDescent="0.2">
      <c r="A296" s="67">
        <v>273</v>
      </c>
      <c r="B296" s="68" t="s">
        <v>3829</v>
      </c>
      <c r="C296" s="69" t="s">
        <v>3799</v>
      </c>
      <c r="D296" s="63" t="s">
        <v>640</v>
      </c>
      <c r="E296" s="64">
        <v>24</v>
      </c>
      <c r="F296" s="65"/>
      <c r="G296" s="66">
        <f t="shared" si="98"/>
        <v>0</v>
      </c>
      <c r="H296" s="65"/>
      <c r="I296" s="66">
        <f t="shared" si="99"/>
        <v>0</v>
      </c>
      <c r="J296" s="65"/>
      <c r="K296" s="66">
        <f t="shared" si="100"/>
        <v>0</v>
      </c>
      <c r="L296" s="66">
        <v>21</v>
      </c>
      <c r="M296" s="66">
        <f t="shared" si="101"/>
        <v>0</v>
      </c>
      <c r="N296" s="66">
        <v>0</v>
      </c>
      <c r="O296" s="66">
        <f t="shared" si="102"/>
        <v>0</v>
      </c>
      <c r="P296" s="66">
        <v>0</v>
      </c>
      <c r="Q296" s="66">
        <f t="shared" si="103"/>
        <v>0</v>
      </c>
      <c r="R296" s="66"/>
      <c r="S296" s="66" t="s">
        <v>587</v>
      </c>
      <c r="T296" s="70" t="s">
        <v>330</v>
      </c>
      <c r="U296" s="35">
        <v>0</v>
      </c>
      <c r="V296" s="35">
        <f t="shared" si="104"/>
        <v>0</v>
      </c>
      <c r="W296" s="35"/>
      <c r="X296" s="70"/>
      <c r="Y296" s="52"/>
      <c r="Z296" s="52"/>
      <c r="AA296" s="52"/>
      <c r="AB296" s="52"/>
      <c r="AC296" s="52"/>
      <c r="AD296" s="52"/>
      <c r="AE296" s="52"/>
      <c r="AF296" s="52"/>
      <c r="AG296" s="52" t="s">
        <v>1697</v>
      </c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</row>
    <row r="297" spans="1:60" outlineLevel="1" x14ac:dyDescent="0.2">
      <c r="A297" s="67">
        <v>274</v>
      </c>
      <c r="B297" s="68" t="s">
        <v>3830</v>
      </c>
      <c r="C297" s="69" t="s">
        <v>3801</v>
      </c>
      <c r="D297" s="63" t="s">
        <v>640</v>
      </c>
      <c r="E297" s="64">
        <v>9</v>
      </c>
      <c r="F297" s="65"/>
      <c r="G297" s="66">
        <f t="shared" si="98"/>
        <v>0</v>
      </c>
      <c r="H297" s="65"/>
      <c r="I297" s="66">
        <f t="shared" si="99"/>
        <v>0</v>
      </c>
      <c r="J297" s="65"/>
      <c r="K297" s="66">
        <f t="shared" si="100"/>
        <v>0</v>
      </c>
      <c r="L297" s="66">
        <v>21</v>
      </c>
      <c r="M297" s="66">
        <f t="shared" si="101"/>
        <v>0</v>
      </c>
      <c r="N297" s="66">
        <v>0</v>
      </c>
      <c r="O297" s="66">
        <f t="shared" si="102"/>
        <v>0</v>
      </c>
      <c r="P297" s="66">
        <v>0</v>
      </c>
      <c r="Q297" s="66">
        <f t="shared" si="103"/>
        <v>0</v>
      </c>
      <c r="R297" s="66"/>
      <c r="S297" s="66" t="s">
        <v>587</v>
      </c>
      <c r="T297" s="70" t="s">
        <v>330</v>
      </c>
      <c r="U297" s="35">
        <v>0</v>
      </c>
      <c r="V297" s="35">
        <f t="shared" si="104"/>
        <v>0</v>
      </c>
      <c r="W297" s="35"/>
      <c r="X297" s="70"/>
      <c r="Y297" s="52"/>
      <c r="Z297" s="52"/>
      <c r="AA297" s="52"/>
      <c r="AB297" s="52"/>
      <c r="AC297" s="52"/>
      <c r="AD297" s="52"/>
      <c r="AE297" s="52"/>
      <c r="AF297" s="52"/>
      <c r="AG297" s="52" t="s">
        <v>1697</v>
      </c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</row>
    <row r="298" spans="1:60" outlineLevel="1" x14ac:dyDescent="0.2">
      <c r="A298" s="67">
        <v>275</v>
      </c>
      <c r="B298" s="68" t="s">
        <v>3831</v>
      </c>
      <c r="C298" s="69" t="s">
        <v>3803</v>
      </c>
      <c r="D298" s="63" t="s">
        <v>640</v>
      </c>
      <c r="E298" s="64">
        <v>9</v>
      </c>
      <c r="F298" s="65"/>
      <c r="G298" s="66">
        <f t="shared" si="98"/>
        <v>0</v>
      </c>
      <c r="H298" s="65"/>
      <c r="I298" s="66">
        <f t="shared" si="99"/>
        <v>0</v>
      </c>
      <c r="J298" s="65"/>
      <c r="K298" s="66">
        <f t="shared" si="100"/>
        <v>0</v>
      </c>
      <c r="L298" s="66">
        <v>21</v>
      </c>
      <c r="M298" s="66">
        <f t="shared" si="101"/>
        <v>0</v>
      </c>
      <c r="N298" s="66">
        <v>0</v>
      </c>
      <c r="O298" s="66">
        <f t="shared" si="102"/>
        <v>0</v>
      </c>
      <c r="P298" s="66">
        <v>0</v>
      </c>
      <c r="Q298" s="66">
        <f t="shared" si="103"/>
        <v>0</v>
      </c>
      <c r="R298" s="66"/>
      <c r="S298" s="66" t="s">
        <v>587</v>
      </c>
      <c r="T298" s="70" t="s">
        <v>330</v>
      </c>
      <c r="U298" s="35">
        <v>0</v>
      </c>
      <c r="V298" s="35">
        <f t="shared" si="104"/>
        <v>0</v>
      </c>
      <c r="W298" s="35"/>
      <c r="X298" s="70"/>
      <c r="Y298" s="52"/>
      <c r="Z298" s="52"/>
      <c r="AA298" s="52"/>
      <c r="AB298" s="52"/>
      <c r="AC298" s="52"/>
      <c r="AD298" s="52"/>
      <c r="AE298" s="52"/>
      <c r="AF298" s="52"/>
      <c r="AG298" s="52" t="s">
        <v>1697</v>
      </c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</row>
    <row r="299" spans="1:60" outlineLevel="1" x14ac:dyDescent="0.2">
      <c r="A299" s="67">
        <v>276</v>
      </c>
      <c r="B299" s="68" t="s">
        <v>3832</v>
      </c>
      <c r="C299" s="69" t="s">
        <v>3805</v>
      </c>
      <c r="D299" s="63" t="s">
        <v>640</v>
      </c>
      <c r="E299" s="64">
        <v>50</v>
      </c>
      <c r="F299" s="65"/>
      <c r="G299" s="66">
        <f t="shared" si="98"/>
        <v>0</v>
      </c>
      <c r="H299" s="65"/>
      <c r="I299" s="66">
        <f t="shared" si="99"/>
        <v>0</v>
      </c>
      <c r="J299" s="65"/>
      <c r="K299" s="66">
        <f t="shared" si="100"/>
        <v>0</v>
      </c>
      <c r="L299" s="66">
        <v>21</v>
      </c>
      <c r="M299" s="66">
        <f t="shared" si="101"/>
        <v>0</v>
      </c>
      <c r="N299" s="66">
        <v>0</v>
      </c>
      <c r="O299" s="66">
        <f t="shared" si="102"/>
        <v>0</v>
      </c>
      <c r="P299" s="66">
        <v>0</v>
      </c>
      <c r="Q299" s="66">
        <f t="shared" si="103"/>
        <v>0</v>
      </c>
      <c r="R299" s="66"/>
      <c r="S299" s="66" t="s">
        <v>587</v>
      </c>
      <c r="T299" s="70" t="s">
        <v>330</v>
      </c>
      <c r="U299" s="35">
        <v>0</v>
      </c>
      <c r="V299" s="35">
        <f t="shared" si="104"/>
        <v>0</v>
      </c>
      <c r="W299" s="35"/>
      <c r="X299" s="70"/>
      <c r="Y299" s="52"/>
      <c r="Z299" s="52"/>
      <c r="AA299" s="52"/>
      <c r="AB299" s="52"/>
      <c r="AC299" s="52"/>
      <c r="AD299" s="52"/>
      <c r="AE299" s="52"/>
      <c r="AF299" s="52"/>
      <c r="AG299" s="52" t="s">
        <v>1697</v>
      </c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</row>
    <row r="300" spans="1:60" outlineLevel="1" x14ac:dyDescent="0.2">
      <c r="A300" s="67">
        <v>277</v>
      </c>
      <c r="B300" s="68" t="s">
        <v>3833</v>
      </c>
      <c r="C300" s="69" t="s">
        <v>3807</v>
      </c>
      <c r="D300" s="63" t="s">
        <v>640</v>
      </c>
      <c r="E300" s="64">
        <v>100</v>
      </c>
      <c r="F300" s="65"/>
      <c r="G300" s="66">
        <f t="shared" si="98"/>
        <v>0</v>
      </c>
      <c r="H300" s="65"/>
      <c r="I300" s="66">
        <f t="shared" si="99"/>
        <v>0</v>
      </c>
      <c r="J300" s="65"/>
      <c r="K300" s="66">
        <f t="shared" si="100"/>
        <v>0</v>
      </c>
      <c r="L300" s="66">
        <v>21</v>
      </c>
      <c r="M300" s="66">
        <f t="shared" si="101"/>
        <v>0</v>
      </c>
      <c r="N300" s="66">
        <v>0</v>
      </c>
      <c r="O300" s="66">
        <f t="shared" si="102"/>
        <v>0</v>
      </c>
      <c r="P300" s="66">
        <v>0</v>
      </c>
      <c r="Q300" s="66">
        <f t="shared" si="103"/>
        <v>0</v>
      </c>
      <c r="R300" s="66"/>
      <c r="S300" s="66" t="s">
        <v>587</v>
      </c>
      <c r="T300" s="70" t="s">
        <v>330</v>
      </c>
      <c r="U300" s="35">
        <v>0</v>
      </c>
      <c r="V300" s="35">
        <f t="shared" si="104"/>
        <v>0</v>
      </c>
      <c r="W300" s="35"/>
      <c r="X300" s="70"/>
      <c r="Y300" s="52"/>
      <c r="Z300" s="52"/>
      <c r="AA300" s="52"/>
      <c r="AB300" s="52"/>
      <c r="AC300" s="52"/>
      <c r="AD300" s="52"/>
      <c r="AE300" s="52"/>
      <c r="AF300" s="52"/>
      <c r="AG300" s="52" t="s">
        <v>1697</v>
      </c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</row>
    <row r="301" spans="1:60" outlineLevel="1" x14ac:dyDescent="0.2">
      <c r="A301" s="67">
        <v>278</v>
      </c>
      <c r="B301" s="68" t="s">
        <v>3834</v>
      </c>
      <c r="C301" s="69" t="s">
        <v>3809</v>
      </c>
      <c r="D301" s="63" t="s">
        <v>640</v>
      </c>
      <c r="E301" s="64">
        <v>3</v>
      </c>
      <c r="F301" s="65"/>
      <c r="G301" s="66">
        <f t="shared" si="98"/>
        <v>0</v>
      </c>
      <c r="H301" s="65"/>
      <c r="I301" s="66">
        <f t="shared" si="99"/>
        <v>0</v>
      </c>
      <c r="J301" s="65"/>
      <c r="K301" s="66">
        <f t="shared" si="100"/>
        <v>0</v>
      </c>
      <c r="L301" s="66">
        <v>21</v>
      </c>
      <c r="M301" s="66">
        <f t="shared" si="101"/>
        <v>0</v>
      </c>
      <c r="N301" s="66">
        <v>0</v>
      </c>
      <c r="O301" s="66">
        <f t="shared" si="102"/>
        <v>0</v>
      </c>
      <c r="P301" s="66">
        <v>0</v>
      </c>
      <c r="Q301" s="66">
        <f t="shared" si="103"/>
        <v>0</v>
      </c>
      <c r="R301" s="66"/>
      <c r="S301" s="66" t="s">
        <v>587</v>
      </c>
      <c r="T301" s="70" t="s">
        <v>330</v>
      </c>
      <c r="U301" s="35">
        <v>0</v>
      </c>
      <c r="V301" s="35">
        <f t="shared" si="104"/>
        <v>0</v>
      </c>
      <c r="W301" s="35"/>
      <c r="X301" s="70"/>
      <c r="Y301" s="52"/>
      <c r="Z301" s="52"/>
      <c r="AA301" s="52"/>
      <c r="AB301" s="52"/>
      <c r="AC301" s="52"/>
      <c r="AD301" s="52"/>
      <c r="AE301" s="52"/>
      <c r="AF301" s="52"/>
      <c r="AG301" s="52" t="s">
        <v>1697</v>
      </c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</row>
    <row r="302" spans="1:60" outlineLevel="1" x14ac:dyDescent="0.2">
      <c r="A302" s="67">
        <v>279</v>
      </c>
      <c r="B302" s="68" t="s">
        <v>3835</v>
      </c>
      <c r="C302" s="69" t="s">
        <v>3811</v>
      </c>
      <c r="D302" s="63" t="s">
        <v>640</v>
      </c>
      <c r="E302" s="64">
        <v>3</v>
      </c>
      <c r="F302" s="65"/>
      <c r="G302" s="66">
        <f t="shared" si="98"/>
        <v>0</v>
      </c>
      <c r="H302" s="65"/>
      <c r="I302" s="66">
        <f t="shared" si="99"/>
        <v>0</v>
      </c>
      <c r="J302" s="65"/>
      <c r="K302" s="66">
        <f t="shared" si="100"/>
        <v>0</v>
      </c>
      <c r="L302" s="66">
        <v>21</v>
      </c>
      <c r="M302" s="66">
        <f t="shared" si="101"/>
        <v>0</v>
      </c>
      <c r="N302" s="66">
        <v>0</v>
      </c>
      <c r="O302" s="66">
        <f t="shared" si="102"/>
        <v>0</v>
      </c>
      <c r="P302" s="66">
        <v>0</v>
      </c>
      <c r="Q302" s="66">
        <f t="shared" si="103"/>
        <v>0</v>
      </c>
      <c r="R302" s="66"/>
      <c r="S302" s="66" t="s">
        <v>587</v>
      </c>
      <c r="T302" s="70" t="s">
        <v>330</v>
      </c>
      <c r="U302" s="35">
        <v>0</v>
      </c>
      <c r="V302" s="35">
        <f t="shared" si="104"/>
        <v>0</v>
      </c>
      <c r="W302" s="35"/>
      <c r="X302" s="70"/>
      <c r="Y302" s="52"/>
      <c r="Z302" s="52"/>
      <c r="AA302" s="52"/>
      <c r="AB302" s="52"/>
      <c r="AC302" s="52"/>
      <c r="AD302" s="52"/>
      <c r="AE302" s="52"/>
      <c r="AF302" s="52"/>
      <c r="AG302" s="52" t="s">
        <v>1697</v>
      </c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</row>
    <row r="303" spans="1:60" outlineLevel="1" x14ac:dyDescent="0.2">
      <c r="A303" s="67">
        <v>280</v>
      </c>
      <c r="B303" s="68" t="s">
        <v>3836</v>
      </c>
      <c r="C303" s="69" t="s">
        <v>3813</v>
      </c>
      <c r="D303" s="63" t="s">
        <v>640</v>
      </c>
      <c r="E303" s="64">
        <v>3</v>
      </c>
      <c r="F303" s="65"/>
      <c r="G303" s="66">
        <f t="shared" si="98"/>
        <v>0</v>
      </c>
      <c r="H303" s="65"/>
      <c r="I303" s="66">
        <f t="shared" si="99"/>
        <v>0</v>
      </c>
      <c r="J303" s="65"/>
      <c r="K303" s="66">
        <f t="shared" si="100"/>
        <v>0</v>
      </c>
      <c r="L303" s="66">
        <v>21</v>
      </c>
      <c r="M303" s="66">
        <f t="shared" si="101"/>
        <v>0</v>
      </c>
      <c r="N303" s="66">
        <v>0</v>
      </c>
      <c r="O303" s="66">
        <f t="shared" si="102"/>
        <v>0</v>
      </c>
      <c r="P303" s="66">
        <v>0</v>
      </c>
      <c r="Q303" s="66">
        <f t="shared" si="103"/>
        <v>0</v>
      </c>
      <c r="R303" s="66"/>
      <c r="S303" s="66" t="s">
        <v>587</v>
      </c>
      <c r="T303" s="70" t="s">
        <v>330</v>
      </c>
      <c r="U303" s="35">
        <v>0</v>
      </c>
      <c r="V303" s="35">
        <f t="shared" si="104"/>
        <v>0</v>
      </c>
      <c r="W303" s="35"/>
      <c r="X303" s="70"/>
      <c r="Y303" s="52"/>
      <c r="Z303" s="52"/>
      <c r="AA303" s="52"/>
      <c r="AB303" s="52"/>
      <c r="AC303" s="52"/>
      <c r="AD303" s="52"/>
      <c r="AE303" s="52"/>
      <c r="AF303" s="52"/>
      <c r="AG303" s="52" t="s">
        <v>1697</v>
      </c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</row>
    <row r="304" spans="1:60" outlineLevel="1" x14ac:dyDescent="0.2">
      <c r="A304" s="67">
        <v>281</v>
      </c>
      <c r="B304" s="68" t="s">
        <v>3837</v>
      </c>
      <c r="C304" s="69" t="s">
        <v>3815</v>
      </c>
      <c r="D304" s="63" t="s">
        <v>640</v>
      </c>
      <c r="E304" s="64">
        <v>22</v>
      </c>
      <c r="F304" s="65"/>
      <c r="G304" s="66">
        <f t="shared" si="98"/>
        <v>0</v>
      </c>
      <c r="H304" s="65"/>
      <c r="I304" s="66">
        <f t="shared" si="99"/>
        <v>0</v>
      </c>
      <c r="J304" s="65"/>
      <c r="K304" s="66">
        <f t="shared" si="100"/>
        <v>0</v>
      </c>
      <c r="L304" s="66">
        <v>21</v>
      </c>
      <c r="M304" s="66">
        <f t="shared" si="101"/>
        <v>0</v>
      </c>
      <c r="N304" s="66">
        <v>0</v>
      </c>
      <c r="O304" s="66">
        <f t="shared" si="102"/>
        <v>0</v>
      </c>
      <c r="P304" s="66">
        <v>0</v>
      </c>
      <c r="Q304" s="66">
        <f t="shared" si="103"/>
        <v>0</v>
      </c>
      <c r="R304" s="66"/>
      <c r="S304" s="66" t="s">
        <v>587</v>
      </c>
      <c r="T304" s="70" t="s">
        <v>330</v>
      </c>
      <c r="U304" s="35">
        <v>0</v>
      </c>
      <c r="V304" s="35">
        <f t="shared" si="104"/>
        <v>0</v>
      </c>
      <c r="W304" s="35"/>
      <c r="X304" s="70"/>
      <c r="Y304" s="52"/>
      <c r="Z304" s="52"/>
      <c r="AA304" s="52"/>
      <c r="AB304" s="52"/>
      <c r="AC304" s="52"/>
      <c r="AD304" s="52"/>
      <c r="AE304" s="52"/>
      <c r="AF304" s="52"/>
      <c r="AG304" s="52" t="s">
        <v>1697</v>
      </c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</row>
    <row r="305" spans="1:60" x14ac:dyDescent="0.2">
      <c r="A305" s="18" t="s">
        <v>324</v>
      </c>
      <c r="B305" s="19" t="s">
        <v>218</v>
      </c>
      <c r="C305" s="20" t="s">
        <v>219</v>
      </c>
      <c r="D305" s="21"/>
      <c r="E305" s="22"/>
      <c r="F305" s="23"/>
      <c r="G305" s="23">
        <f>SUMIF(AG306:AG308,"&lt;&gt;NOR",G306:G308)</f>
        <v>0</v>
      </c>
      <c r="H305" s="23"/>
      <c r="I305" s="23">
        <f>SUM(I306:I308)</f>
        <v>0</v>
      </c>
      <c r="J305" s="23"/>
      <c r="K305" s="23">
        <f>SUM(K306:K308)</f>
        <v>0</v>
      </c>
      <c r="L305" s="23"/>
      <c r="M305" s="23">
        <f>SUM(M306:M308)</f>
        <v>0</v>
      </c>
      <c r="N305" s="23"/>
      <c r="O305" s="23">
        <f>SUM(O306:O308)</f>
        <v>0</v>
      </c>
      <c r="P305" s="23"/>
      <c r="Q305" s="23">
        <f>SUM(Q306:Q308)</f>
        <v>0</v>
      </c>
      <c r="R305" s="23"/>
      <c r="S305" s="23"/>
      <c r="T305" s="46"/>
      <c r="U305" s="47"/>
      <c r="V305" s="47">
        <f>SUM(V306:V308)</f>
        <v>0</v>
      </c>
      <c r="W305" s="47"/>
      <c r="X305" s="46"/>
      <c r="AG305" t="s">
        <v>325</v>
      </c>
    </row>
    <row r="306" spans="1:60" outlineLevel="1" x14ac:dyDescent="0.2">
      <c r="A306" s="67">
        <v>282</v>
      </c>
      <c r="B306" s="68" t="s">
        <v>3838</v>
      </c>
      <c r="C306" s="69" t="s">
        <v>3839</v>
      </c>
      <c r="D306" s="63" t="s">
        <v>456</v>
      </c>
      <c r="E306" s="64">
        <v>250</v>
      </c>
      <c r="F306" s="65"/>
      <c r="G306" s="66">
        <f>ROUND(E306*F306,2)</f>
        <v>0</v>
      </c>
      <c r="H306" s="65"/>
      <c r="I306" s="66">
        <f>ROUND(E306*H306,2)</f>
        <v>0</v>
      </c>
      <c r="J306" s="65"/>
      <c r="K306" s="66">
        <f>ROUND(E306*J306,2)</f>
        <v>0</v>
      </c>
      <c r="L306" s="66">
        <v>21</v>
      </c>
      <c r="M306" s="66">
        <f>G306*(1+L306/100)</f>
        <v>0</v>
      </c>
      <c r="N306" s="66">
        <v>0</v>
      </c>
      <c r="O306" s="66">
        <f>ROUND(E306*N306,2)</f>
        <v>0</v>
      </c>
      <c r="P306" s="66">
        <v>0</v>
      </c>
      <c r="Q306" s="66">
        <f>ROUND(E306*P306,2)</f>
        <v>0</v>
      </c>
      <c r="R306" s="66"/>
      <c r="S306" s="66" t="s">
        <v>587</v>
      </c>
      <c r="T306" s="70" t="s">
        <v>330</v>
      </c>
      <c r="U306" s="35">
        <v>0</v>
      </c>
      <c r="V306" s="35">
        <f>ROUND(E306*U306,2)</f>
        <v>0</v>
      </c>
      <c r="W306" s="35"/>
      <c r="X306" s="70"/>
      <c r="Y306" s="52"/>
      <c r="Z306" s="52"/>
      <c r="AA306" s="52"/>
      <c r="AB306" s="52"/>
      <c r="AC306" s="52"/>
      <c r="AD306" s="52"/>
      <c r="AE306" s="52"/>
      <c r="AF306" s="52"/>
      <c r="AG306" s="52" t="s">
        <v>1697</v>
      </c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</row>
    <row r="307" spans="1:60" outlineLevel="1" x14ac:dyDescent="0.2">
      <c r="A307" s="67">
        <v>283</v>
      </c>
      <c r="B307" s="68" t="s">
        <v>3840</v>
      </c>
      <c r="C307" s="69" t="s">
        <v>3841</v>
      </c>
      <c r="D307" s="63" t="s">
        <v>640</v>
      </c>
      <c r="E307" s="64">
        <v>60</v>
      </c>
      <c r="F307" s="65"/>
      <c r="G307" s="66">
        <f>ROUND(E307*F307,2)</f>
        <v>0</v>
      </c>
      <c r="H307" s="65"/>
      <c r="I307" s="66">
        <f>ROUND(E307*H307,2)</f>
        <v>0</v>
      </c>
      <c r="J307" s="65"/>
      <c r="K307" s="66">
        <f>ROUND(E307*J307,2)</f>
        <v>0</v>
      </c>
      <c r="L307" s="66">
        <v>21</v>
      </c>
      <c r="M307" s="66">
        <f>G307*(1+L307/100)</f>
        <v>0</v>
      </c>
      <c r="N307" s="66">
        <v>0</v>
      </c>
      <c r="O307" s="66">
        <f>ROUND(E307*N307,2)</f>
        <v>0</v>
      </c>
      <c r="P307" s="66">
        <v>0</v>
      </c>
      <c r="Q307" s="66">
        <f>ROUND(E307*P307,2)</f>
        <v>0</v>
      </c>
      <c r="R307" s="66"/>
      <c r="S307" s="66" t="s">
        <v>587</v>
      </c>
      <c r="T307" s="70" t="s">
        <v>330</v>
      </c>
      <c r="U307" s="35">
        <v>0</v>
      </c>
      <c r="V307" s="35">
        <f>ROUND(E307*U307,2)</f>
        <v>0</v>
      </c>
      <c r="W307" s="35"/>
      <c r="X307" s="70"/>
      <c r="Y307" s="52"/>
      <c r="Z307" s="52"/>
      <c r="AA307" s="52"/>
      <c r="AB307" s="52"/>
      <c r="AC307" s="52"/>
      <c r="AD307" s="52"/>
      <c r="AE307" s="52"/>
      <c r="AF307" s="52"/>
      <c r="AG307" s="52" t="s">
        <v>1697</v>
      </c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</row>
    <row r="308" spans="1:60" outlineLevel="1" x14ac:dyDescent="0.2">
      <c r="A308" s="72">
        <v>284</v>
      </c>
      <c r="B308" s="73" t="s">
        <v>3842</v>
      </c>
      <c r="C308" s="74" t="s">
        <v>3843</v>
      </c>
      <c r="D308" s="27" t="s">
        <v>640</v>
      </c>
      <c r="E308" s="28">
        <v>15</v>
      </c>
      <c r="F308" s="29"/>
      <c r="G308" s="30">
        <f>ROUND(E308*F308,2)</f>
        <v>0</v>
      </c>
      <c r="H308" s="29"/>
      <c r="I308" s="30">
        <f>ROUND(E308*H308,2)</f>
        <v>0</v>
      </c>
      <c r="J308" s="29"/>
      <c r="K308" s="30">
        <f>ROUND(E308*J308,2)</f>
        <v>0</v>
      </c>
      <c r="L308" s="30">
        <v>21</v>
      </c>
      <c r="M308" s="30">
        <f>G308*(1+L308/100)</f>
        <v>0</v>
      </c>
      <c r="N308" s="30">
        <v>0</v>
      </c>
      <c r="O308" s="30">
        <f>ROUND(E308*N308,2)</f>
        <v>0</v>
      </c>
      <c r="P308" s="30">
        <v>0</v>
      </c>
      <c r="Q308" s="30">
        <f>ROUND(E308*P308,2)</f>
        <v>0</v>
      </c>
      <c r="R308" s="30"/>
      <c r="S308" s="30" t="s">
        <v>587</v>
      </c>
      <c r="T308" s="49" t="s">
        <v>330</v>
      </c>
      <c r="U308" s="35">
        <v>0</v>
      </c>
      <c r="V308" s="35">
        <f>ROUND(E308*U308,2)</f>
        <v>0</v>
      </c>
      <c r="W308" s="35"/>
      <c r="X308" s="49"/>
      <c r="Y308" s="52"/>
      <c r="Z308" s="52"/>
      <c r="AA308" s="52"/>
      <c r="AB308" s="52"/>
      <c r="AC308" s="52"/>
      <c r="AD308" s="52"/>
      <c r="AE308" s="52"/>
      <c r="AF308" s="52"/>
      <c r="AG308" s="52" t="s">
        <v>1697</v>
      </c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</row>
    <row r="309" spans="1:60" x14ac:dyDescent="0.2">
      <c r="A309" s="13"/>
      <c r="B309" s="14"/>
      <c r="C309" s="36"/>
      <c r="D309" s="15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AE309">
        <v>15</v>
      </c>
      <c r="AF309">
        <v>21</v>
      </c>
    </row>
    <row r="310" spans="1:60" x14ac:dyDescent="0.2">
      <c r="A310" s="37"/>
      <c r="B310" s="38" t="s">
        <v>15</v>
      </c>
      <c r="C310" s="39"/>
      <c r="D310" s="40"/>
      <c r="E310" s="41"/>
      <c r="F310" s="41"/>
      <c r="G310" s="42">
        <f>G8+G18+G31+G43+G69+G96+G105+G113+G139+G164+G188+G211+G236+G260+G283+G305</f>
        <v>0</v>
      </c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AE310">
        <f>SUMIF(L7:L308,AE309,G7:G308)</f>
        <v>0</v>
      </c>
      <c r="AF310">
        <f>SUMIF(L7:L308,AF309,G7:G308)</f>
        <v>0</v>
      </c>
      <c r="AG310" t="s">
        <v>346</v>
      </c>
    </row>
    <row r="311" spans="1:60" x14ac:dyDescent="0.2">
      <c r="A311" s="300" t="s">
        <v>1687</v>
      </c>
      <c r="B311" s="300"/>
      <c r="C311" s="36"/>
      <c r="D311" s="15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60" x14ac:dyDescent="0.2">
      <c r="A312" s="13"/>
      <c r="B312" s="14" t="s">
        <v>1688</v>
      </c>
      <c r="C312" s="36" t="s">
        <v>1689</v>
      </c>
      <c r="D312" s="15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AG312" t="s">
        <v>1690</v>
      </c>
    </row>
    <row r="313" spans="1:60" x14ac:dyDescent="0.2">
      <c r="A313" s="13"/>
      <c r="B313" s="14" t="s">
        <v>1691</v>
      </c>
      <c r="C313" s="36" t="s">
        <v>1692</v>
      </c>
      <c r="D313" s="15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AG313" t="s">
        <v>1693</v>
      </c>
    </row>
    <row r="314" spans="1:60" x14ac:dyDescent="0.2">
      <c r="A314" s="13"/>
      <c r="B314" s="14"/>
      <c r="C314" s="36" t="s">
        <v>492</v>
      </c>
      <c r="D314" s="15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AG314" t="s">
        <v>1694</v>
      </c>
    </row>
    <row r="315" spans="1:60" x14ac:dyDescent="0.2">
      <c r="A315" s="13"/>
      <c r="B315" s="14"/>
      <c r="C315" s="36"/>
      <c r="D315" s="15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60" x14ac:dyDescent="0.2">
      <c r="C316" s="43"/>
      <c r="D316" s="7"/>
      <c r="AG316" t="s">
        <v>347</v>
      </c>
    </row>
    <row r="317" spans="1:60" x14ac:dyDescent="0.2">
      <c r="D317" s="7"/>
    </row>
    <row r="318" spans="1:60" x14ac:dyDescent="0.2">
      <c r="D318" s="7"/>
    </row>
    <row r="319" spans="1:60" x14ac:dyDescent="0.2">
      <c r="D319" s="7"/>
    </row>
    <row r="320" spans="1:60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6">
    <mergeCell ref="A311:B311"/>
    <mergeCell ref="A1:G1"/>
    <mergeCell ref="C2:G2"/>
    <mergeCell ref="C3:G3"/>
    <mergeCell ref="C4:G4"/>
    <mergeCell ref="C95:G95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67</v>
      </c>
      <c r="C4" s="285" t="s">
        <v>68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184</v>
      </c>
      <c r="C8" s="20" t="s">
        <v>185</v>
      </c>
      <c r="D8" s="21"/>
      <c r="E8" s="22"/>
      <c r="F8" s="23"/>
      <c r="G8" s="23">
        <f>SUMIF(AG9:AG34,"&lt;&gt;NOR",G9:G34)</f>
        <v>0</v>
      </c>
      <c r="H8" s="23"/>
      <c r="I8" s="23">
        <f>SUM(I9:I34)</f>
        <v>0</v>
      </c>
      <c r="J8" s="23"/>
      <c r="K8" s="23">
        <f>SUM(K9:K34)</f>
        <v>0</v>
      </c>
      <c r="L8" s="23"/>
      <c r="M8" s="23">
        <f>SUM(M9:M34)</f>
        <v>0</v>
      </c>
      <c r="N8" s="23"/>
      <c r="O8" s="23">
        <f>SUM(O9:O34)</f>
        <v>0</v>
      </c>
      <c r="P8" s="23"/>
      <c r="Q8" s="23">
        <f>SUM(Q9:Q34)</f>
        <v>0</v>
      </c>
      <c r="R8" s="23"/>
      <c r="S8" s="23"/>
      <c r="T8" s="46"/>
      <c r="U8" s="47"/>
      <c r="V8" s="47">
        <f>SUM(V9:V34)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3844</v>
      </c>
      <c r="C9" s="69" t="s">
        <v>3845</v>
      </c>
      <c r="D9" s="63" t="s">
        <v>456</v>
      </c>
      <c r="E9" s="64">
        <v>65</v>
      </c>
      <c r="F9" s="65"/>
      <c r="G9" s="66">
        <f t="shared" ref="G9:G34" si="0">ROUND(E9*F9,2)</f>
        <v>0</v>
      </c>
      <c r="H9" s="65"/>
      <c r="I9" s="66">
        <f t="shared" ref="I9:I34" si="1">ROUND(E9*H9,2)</f>
        <v>0</v>
      </c>
      <c r="J9" s="65"/>
      <c r="K9" s="66">
        <f t="shared" ref="K9:K34" si="2">ROUND(E9*J9,2)</f>
        <v>0</v>
      </c>
      <c r="L9" s="66">
        <v>21</v>
      </c>
      <c r="M9" s="66">
        <f t="shared" ref="M9:M34" si="3">G9*(1+L9/100)</f>
        <v>0</v>
      </c>
      <c r="N9" s="66">
        <v>0</v>
      </c>
      <c r="O9" s="66">
        <f t="shared" ref="O9:O34" si="4">ROUND(E9*N9,2)</f>
        <v>0</v>
      </c>
      <c r="P9" s="66">
        <v>0</v>
      </c>
      <c r="Q9" s="66">
        <f t="shared" ref="Q9:Q34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34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1697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3846</v>
      </c>
      <c r="C10" s="69" t="s">
        <v>3847</v>
      </c>
      <c r="D10" s="63" t="s">
        <v>640</v>
      </c>
      <c r="E10" s="64">
        <v>40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1697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3848</v>
      </c>
      <c r="C11" s="69" t="s">
        <v>3849</v>
      </c>
      <c r="D11" s="63" t="s">
        <v>640</v>
      </c>
      <c r="E11" s="64">
        <v>4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1697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ht="22.5" outlineLevel="1" x14ac:dyDescent="0.2">
      <c r="A12" s="67">
        <v>4</v>
      </c>
      <c r="B12" s="68" t="s">
        <v>3850</v>
      </c>
      <c r="C12" s="69" t="s">
        <v>3851</v>
      </c>
      <c r="D12" s="63" t="s">
        <v>640</v>
      </c>
      <c r="E12" s="64">
        <v>1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1697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3852</v>
      </c>
      <c r="C13" s="69" t="s">
        <v>3853</v>
      </c>
      <c r="D13" s="63" t="s">
        <v>1817</v>
      </c>
      <c r="E13" s="64">
        <v>1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2953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3854</v>
      </c>
      <c r="C14" s="69" t="s">
        <v>3855</v>
      </c>
      <c r="D14" s="63" t="s">
        <v>456</v>
      </c>
      <c r="E14" s="64">
        <v>18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2953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3856</v>
      </c>
      <c r="C15" s="69" t="s">
        <v>3857</v>
      </c>
      <c r="D15" s="63" t="s">
        <v>640</v>
      </c>
      <c r="E15" s="64">
        <v>6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2953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3858</v>
      </c>
      <c r="C16" s="69" t="s">
        <v>3859</v>
      </c>
      <c r="D16" s="63" t="s">
        <v>456</v>
      </c>
      <c r="E16" s="64">
        <v>12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1697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3860</v>
      </c>
      <c r="C17" s="69" t="s">
        <v>3861</v>
      </c>
      <c r="D17" s="63" t="s">
        <v>456</v>
      </c>
      <c r="E17" s="64">
        <v>12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0</v>
      </c>
      <c r="O17" s="66">
        <f t="shared" si="4"/>
        <v>0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1697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3862</v>
      </c>
      <c r="C18" s="69" t="s">
        <v>3863</v>
      </c>
      <c r="D18" s="63" t="s">
        <v>3864</v>
      </c>
      <c r="E18" s="64">
        <v>1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1697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11</v>
      </c>
      <c r="B19" s="68" t="s">
        <v>3865</v>
      </c>
      <c r="C19" s="69" t="s">
        <v>3866</v>
      </c>
      <c r="D19" s="63" t="s">
        <v>456</v>
      </c>
      <c r="E19" s="64">
        <v>15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0</v>
      </c>
      <c r="O19" s="66">
        <f t="shared" si="4"/>
        <v>0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1697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67">
        <v>12</v>
      </c>
      <c r="B20" s="68" t="s">
        <v>3867</v>
      </c>
      <c r="C20" s="69" t="s">
        <v>3868</v>
      </c>
      <c r="D20" s="63" t="s">
        <v>3864</v>
      </c>
      <c r="E20" s="64">
        <v>1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2953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13</v>
      </c>
      <c r="B21" s="68" t="s">
        <v>3869</v>
      </c>
      <c r="C21" s="69" t="s">
        <v>3870</v>
      </c>
      <c r="D21" s="63" t="s">
        <v>456</v>
      </c>
      <c r="E21" s="64">
        <v>30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0</v>
      </c>
      <c r="O21" s="66">
        <f t="shared" si="4"/>
        <v>0</v>
      </c>
      <c r="P21" s="66">
        <v>0</v>
      </c>
      <c r="Q21" s="66">
        <f t="shared" si="5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1697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14</v>
      </c>
      <c r="B22" s="68" t="s">
        <v>3871</v>
      </c>
      <c r="C22" s="69" t="s">
        <v>3872</v>
      </c>
      <c r="D22" s="63" t="s">
        <v>456</v>
      </c>
      <c r="E22" s="64">
        <v>10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1697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15</v>
      </c>
      <c r="B23" s="68" t="s">
        <v>3873</v>
      </c>
      <c r="C23" s="69" t="s">
        <v>3874</v>
      </c>
      <c r="D23" s="63" t="s">
        <v>640</v>
      </c>
      <c r="E23" s="64">
        <v>8</v>
      </c>
      <c r="F23" s="65"/>
      <c r="G23" s="66">
        <f t="shared" si="0"/>
        <v>0</v>
      </c>
      <c r="H23" s="65"/>
      <c r="I23" s="66">
        <f t="shared" si="1"/>
        <v>0</v>
      </c>
      <c r="J23" s="65"/>
      <c r="K23" s="66">
        <f t="shared" si="2"/>
        <v>0</v>
      </c>
      <c r="L23" s="66">
        <v>21</v>
      </c>
      <c r="M23" s="66">
        <f t="shared" si="3"/>
        <v>0</v>
      </c>
      <c r="N23" s="66">
        <v>0</v>
      </c>
      <c r="O23" s="66">
        <f t="shared" si="4"/>
        <v>0</v>
      </c>
      <c r="P23" s="66">
        <v>0</v>
      </c>
      <c r="Q23" s="66">
        <f t="shared" si="5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6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2953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16</v>
      </c>
      <c r="B24" s="68" t="s">
        <v>3875</v>
      </c>
      <c r="C24" s="69" t="s">
        <v>3876</v>
      </c>
      <c r="D24" s="63" t="s">
        <v>640</v>
      </c>
      <c r="E24" s="64">
        <v>3</v>
      </c>
      <c r="F24" s="65"/>
      <c r="G24" s="66">
        <f t="shared" si="0"/>
        <v>0</v>
      </c>
      <c r="H24" s="65"/>
      <c r="I24" s="66">
        <f t="shared" si="1"/>
        <v>0</v>
      </c>
      <c r="J24" s="65"/>
      <c r="K24" s="66">
        <f t="shared" si="2"/>
        <v>0</v>
      </c>
      <c r="L24" s="66">
        <v>21</v>
      </c>
      <c r="M24" s="66">
        <f t="shared" si="3"/>
        <v>0</v>
      </c>
      <c r="N24" s="66">
        <v>0</v>
      </c>
      <c r="O24" s="66">
        <f t="shared" si="4"/>
        <v>0</v>
      </c>
      <c r="P24" s="66">
        <v>0</v>
      </c>
      <c r="Q24" s="66">
        <f t="shared" si="5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6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1697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67">
        <v>17</v>
      </c>
      <c r="B25" s="68" t="s">
        <v>3877</v>
      </c>
      <c r="C25" s="69" t="s">
        <v>3878</v>
      </c>
      <c r="D25" s="63" t="s">
        <v>456</v>
      </c>
      <c r="E25" s="64">
        <v>5</v>
      </c>
      <c r="F25" s="65"/>
      <c r="G25" s="66">
        <f t="shared" si="0"/>
        <v>0</v>
      </c>
      <c r="H25" s="65"/>
      <c r="I25" s="66">
        <f t="shared" si="1"/>
        <v>0</v>
      </c>
      <c r="J25" s="65"/>
      <c r="K25" s="66">
        <f t="shared" si="2"/>
        <v>0</v>
      </c>
      <c r="L25" s="66">
        <v>21</v>
      </c>
      <c r="M25" s="66">
        <f t="shared" si="3"/>
        <v>0</v>
      </c>
      <c r="N25" s="66">
        <v>0</v>
      </c>
      <c r="O25" s="66">
        <f t="shared" si="4"/>
        <v>0</v>
      </c>
      <c r="P25" s="66">
        <v>0</v>
      </c>
      <c r="Q25" s="66">
        <f t="shared" si="5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6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2953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18</v>
      </c>
      <c r="B26" s="68" t="s">
        <v>3879</v>
      </c>
      <c r="C26" s="69" t="s">
        <v>3880</v>
      </c>
      <c r="D26" s="63" t="s">
        <v>1817</v>
      </c>
      <c r="E26" s="64">
        <v>1</v>
      </c>
      <c r="F26" s="65"/>
      <c r="G26" s="66">
        <f t="shared" si="0"/>
        <v>0</v>
      </c>
      <c r="H26" s="65"/>
      <c r="I26" s="66">
        <f t="shared" si="1"/>
        <v>0</v>
      </c>
      <c r="J26" s="65"/>
      <c r="K26" s="66">
        <f t="shared" si="2"/>
        <v>0</v>
      </c>
      <c r="L26" s="66">
        <v>21</v>
      </c>
      <c r="M26" s="66">
        <f t="shared" si="3"/>
        <v>0</v>
      </c>
      <c r="N26" s="66">
        <v>0</v>
      </c>
      <c r="O26" s="66">
        <f t="shared" si="4"/>
        <v>0</v>
      </c>
      <c r="P26" s="66">
        <v>0</v>
      </c>
      <c r="Q26" s="66">
        <f t="shared" si="5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6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1697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19</v>
      </c>
      <c r="B27" s="68" t="s">
        <v>3881</v>
      </c>
      <c r="C27" s="69" t="s">
        <v>3882</v>
      </c>
      <c r="D27" s="63" t="s">
        <v>456</v>
      </c>
      <c r="E27" s="64">
        <v>3</v>
      </c>
      <c r="F27" s="65"/>
      <c r="G27" s="66">
        <f t="shared" si="0"/>
        <v>0</v>
      </c>
      <c r="H27" s="65"/>
      <c r="I27" s="66">
        <f t="shared" si="1"/>
        <v>0</v>
      </c>
      <c r="J27" s="65"/>
      <c r="K27" s="66">
        <f t="shared" si="2"/>
        <v>0</v>
      </c>
      <c r="L27" s="66">
        <v>21</v>
      </c>
      <c r="M27" s="66">
        <f t="shared" si="3"/>
        <v>0</v>
      </c>
      <c r="N27" s="66">
        <v>0</v>
      </c>
      <c r="O27" s="66">
        <f t="shared" si="4"/>
        <v>0</v>
      </c>
      <c r="P27" s="66">
        <v>0</v>
      </c>
      <c r="Q27" s="66">
        <f t="shared" si="5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6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1697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20</v>
      </c>
      <c r="B28" s="68" t="s">
        <v>3883</v>
      </c>
      <c r="C28" s="69" t="s">
        <v>3884</v>
      </c>
      <c r="D28" s="63" t="s">
        <v>640</v>
      </c>
      <c r="E28" s="64">
        <v>2</v>
      </c>
      <c r="F28" s="65"/>
      <c r="G28" s="66">
        <f t="shared" si="0"/>
        <v>0</v>
      </c>
      <c r="H28" s="65"/>
      <c r="I28" s="66">
        <f t="shared" si="1"/>
        <v>0</v>
      </c>
      <c r="J28" s="65"/>
      <c r="K28" s="66">
        <f t="shared" si="2"/>
        <v>0</v>
      </c>
      <c r="L28" s="66">
        <v>21</v>
      </c>
      <c r="M28" s="66">
        <f t="shared" si="3"/>
        <v>0</v>
      </c>
      <c r="N28" s="66">
        <v>0</v>
      </c>
      <c r="O28" s="66">
        <f t="shared" si="4"/>
        <v>0</v>
      </c>
      <c r="P28" s="66">
        <v>0</v>
      </c>
      <c r="Q28" s="66">
        <f t="shared" si="5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6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1697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21</v>
      </c>
      <c r="B29" s="68" t="s">
        <v>3885</v>
      </c>
      <c r="C29" s="69" t="s">
        <v>3886</v>
      </c>
      <c r="D29" s="63" t="s">
        <v>640</v>
      </c>
      <c r="E29" s="64">
        <v>5</v>
      </c>
      <c r="F29" s="65"/>
      <c r="G29" s="66">
        <f t="shared" si="0"/>
        <v>0</v>
      </c>
      <c r="H29" s="65"/>
      <c r="I29" s="66">
        <f t="shared" si="1"/>
        <v>0</v>
      </c>
      <c r="J29" s="65"/>
      <c r="K29" s="66">
        <f t="shared" si="2"/>
        <v>0</v>
      </c>
      <c r="L29" s="66">
        <v>21</v>
      </c>
      <c r="M29" s="66">
        <f t="shared" si="3"/>
        <v>0</v>
      </c>
      <c r="N29" s="66">
        <v>0</v>
      </c>
      <c r="O29" s="66">
        <f t="shared" si="4"/>
        <v>0</v>
      </c>
      <c r="P29" s="66">
        <v>0</v>
      </c>
      <c r="Q29" s="66">
        <f t="shared" si="5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6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1697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22</v>
      </c>
      <c r="B30" s="68" t="s">
        <v>3887</v>
      </c>
      <c r="C30" s="69" t="s">
        <v>3888</v>
      </c>
      <c r="D30" s="63" t="s">
        <v>640</v>
      </c>
      <c r="E30" s="64">
        <v>5</v>
      </c>
      <c r="F30" s="65"/>
      <c r="G30" s="66">
        <f t="shared" si="0"/>
        <v>0</v>
      </c>
      <c r="H30" s="65"/>
      <c r="I30" s="66">
        <f t="shared" si="1"/>
        <v>0</v>
      </c>
      <c r="J30" s="65"/>
      <c r="K30" s="66">
        <f t="shared" si="2"/>
        <v>0</v>
      </c>
      <c r="L30" s="66">
        <v>21</v>
      </c>
      <c r="M30" s="66">
        <f t="shared" si="3"/>
        <v>0</v>
      </c>
      <c r="N30" s="66">
        <v>0</v>
      </c>
      <c r="O30" s="66">
        <f t="shared" si="4"/>
        <v>0</v>
      </c>
      <c r="P30" s="66">
        <v>0</v>
      </c>
      <c r="Q30" s="66">
        <f t="shared" si="5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6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1697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23</v>
      </c>
      <c r="B31" s="68" t="s">
        <v>3889</v>
      </c>
      <c r="C31" s="69" t="s">
        <v>3890</v>
      </c>
      <c r="D31" s="63" t="s">
        <v>640</v>
      </c>
      <c r="E31" s="64">
        <v>4</v>
      </c>
      <c r="F31" s="65"/>
      <c r="G31" s="66">
        <f t="shared" si="0"/>
        <v>0</v>
      </c>
      <c r="H31" s="65"/>
      <c r="I31" s="66">
        <f t="shared" si="1"/>
        <v>0</v>
      </c>
      <c r="J31" s="65"/>
      <c r="K31" s="66">
        <f t="shared" si="2"/>
        <v>0</v>
      </c>
      <c r="L31" s="66">
        <v>21</v>
      </c>
      <c r="M31" s="66">
        <f t="shared" si="3"/>
        <v>0</v>
      </c>
      <c r="N31" s="66">
        <v>0</v>
      </c>
      <c r="O31" s="66">
        <f t="shared" si="4"/>
        <v>0</v>
      </c>
      <c r="P31" s="66">
        <v>0</v>
      </c>
      <c r="Q31" s="66">
        <f t="shared" si="5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6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1697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67">
        <v>24</v>
      </c>
      <c r="B32" s="68" t="s">
        <v>3891</v>
      </c>
      <c r="C32" s="69" t="s">
        <v>3892</v>
      </c>
      <c r="D32" s="63" t="s">
        <v>1817</v>
      </c>
      <c r="E32" s="64">
        <v>1</v>
      </c>
      <c r="F32" s="65"/>
      <c r="G32" s="66">
        <f t="shared" si="0"/>
        <v>0</v>
      </c>
      <c r="H32" s="65"/>
      <c r="I32" s="66">
        <f t="shared" si="1"/>
        <v>0</v>
      </c>
      <c r="J32" s="65"/>
      <c r="K32" s="66">
        <f t="shared" si="2"/>
        <v>0</v>
      </c>
      <c r="L32" s="66">
        <v>21</v>
      </c>
      <c r="M32" s="66">
        <f t="shared" si="3"/>
        <v>0</v>
      </c>
      <c r="N32" s="66">
        <v>0</v>
      </c>
      <c r="O32" s="66">
        <f t="shared" si="4"/>
        <v>0</v>
      </c>
      <c r="P32" s="66">
        <v>0</v>
      </c>
      <c r="Q32" s="66">
        <f t="shared" si="5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6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2953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25</v>
      </c>
      <c r="B33" s="68" t="s">
        <v>3893</v>
      </c>
      <c r="C33" s="69" t="s">
        <v>3894</v>
      </c>
      <c r="D33" s="63" t="s">
        <v>1817</v>
      </c>
      <c r="E33" s="64">
        <v>1</v>
      </c>
      <c r="F33" s="65"/>
      <c r="G33" s="66">
        <f t="shared" si="0"/>
        <v>0</v>
      </c>
      <c r="H33" s="65"/>
      <c r="I33" s="66">
        <f t="shared" si="1"/>
        <v>0</v>
      </c>
      <c r="J33" s="65"/>
      <c r="K33" s="66">
        <f t="shared" si="2"/>
        <v>0</v>
      </c>
      <c r="L33" s="66">
        <v>21</v>
      </c>
      <c r="M33" s="66">
        <f t="shared" si="3"/>
        <v>0</v>
      </c>
      <c r="N33" s="66">
        <v>0</v>
      </c>
      <c r="O33" s="66">
        <f t="shared" si="4"/>
        <v>0</v>
      </c>
      <c r="P33" s="66">
        <v>0</v>
      </c>
      <c r="Q33" s="66">
        <f t="shared" si="5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6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2953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26</v>
      </c>
      <c r="B34" s="68" t="s">
        <v>3895</v>
      </c>
      <c r="C34" s="69" t="s">
        <v>3896</v>
      </c>
      <c r="D34" s="63" t="s">
        <v>1817</v>
      </c>
      <c r="E34" s="64">
        <v>1</v>
      </c>
      <c r="F34" s="65"/>
      <c r="G34" s="66">
        <f t="shared" si="0"/>
        <v>0</v>
      </c>
      <c r="H34" s="65"/>
      <c r="I34" s="66">
        <f t="shared" si="1"/>
        <v>0</v>
      </c>
      <c r="J34" s="65"/>
      <c r="K34" s="66">
        <f t="shared" si="2"/>
        <v>0</v>
      </c>
      <c r="L34" s="66">
        <v>21</v>
      </c>
      <c r="M34" s="66">
        <f t="shared" si="3"/>
        <v>0</v>
      </c>
      <c r="N34" s="66">
        <v>0</v>
      </c>
      <c r="O34" s="66">
        <f t="shared" si="4"/>
        <v>0</v>
      </c>
      <c r="P34" s="66">
        <v>0</v>
      </c>
      <c r="Q34" s="66">
        <f t="shared" si="5"/>
        <v>0</v>
      </c>
      <c r="R34" s="66"/>
      <c r="S34" s="66" t="s">
        <v>587</v>
      </c>
      <c r="T34" s="70" t="s">
        <v>330</v>
      </c>
      <c r="U34" s="35">
        <v>0</v>
      </c>
      <c r="V34" s="35">
        <f t="shared" si="6"/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1697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x14ac:dyDescent="0.2">
      <c r="A35" s="18" t="s">
        <v>324</v>
      </c>
      <c r="B35" s="19" t="s">
        <v>186</v>
      </c>
      <c r="C35" s="20" t="s">
        <v>187</v>
      </c>
      <c r="D35" s="21"/>
      <c r="E35" s="22"/>
      <c r="F35" s="23"/>
      <c r="G35" s="23">
        <f>SUMIF(AG36:AG61,"&lt;&gt;NOR",G36:G61)</f>
        <v>0</v>
      </c>
      <c r="H35" s="23"/>
      <c r="I35" s="23">
        <f>SUM(I36:I61)</f>
        <v>0</v>
      </c>
      <c r="J35" s="23"/>
      <c r="K35" s="23">
        <f>SUM(K36:K61)</f>
        <v>0</v>
      </c>
      <c r="L35" s="23"/>
      <c r="M35" s="23">
        <f>SUM(M36:M61)</f>
        <v>0</v>
      </c>
      <c r="N35" s="23"/>
      <c r="O35" s="23">
        <f>SUM(O36:O61)</f>
        <v>0</v>
      </c>
      <c r="P35" s="23"/>
      <c r="Q35" s="23">
        <f>SUM(Q36:Q61)</f>
        <v>0</v>
      </c>
      <c r="R35" s="23"/>
      <c r="S35" s="23"/>
      <c r="T35" s="46"/>
      <c r="U35" s="47"/>
      <c r="V35" s="47">
        <f>SUM(V36:V61)</f>
        <v>0</v>
      </c>
      <c r="W35" s="47"/>
      <c r="X35" s="46"/>
      <c r="AG35" t="s">
        <v>325</v>
      </c>
    </row>
    <row r="36" spans="1:60" outlineLevel="1" x14ac:dyDescent="0.2">
      <c r="A36" s="67">
        <v>27</v>
      </c>
      <c r="B36" s="68" t="s">
        <v>3897</v>
      </c>
      <c r="C36" s="69" t="s">
        <v>3845</v>
      </c>
      <c r="D36" s="63" t="s">
        <v>456</v>
      </c>
      <c r="E36" s="64">
        <v>65</v>
      </c>
      <c r="F36" s="65"/>
      <c r="G36" s="66">
        <f t="shared" ref="G36:G61" si="7">ROUND(E36*F36,2)</f>
        <v>0</v>
      </c>
      <c r="H36" s="65"/>
      <c r="I36" s="66">
        <f t="shared" ref="I36:I61" si="8">ROUND(E36*H36,2)</f>
        <v>0</v>
      </c>
      <c r="J36" s="65"/>
      <c r="K36" s="66">
        <f t="shared" ref="K36:K61" si="9">ROUND(E36*J36,2)</f>
        <v>0</v>
      </c>
      <c r="L36" s="66">
        <v>21</v>
      </c>
      <c r="M36" s="66">
        <f t="shared" ref="M36:M61" si="10">G36*(1+L36/100)</f>
        <v>0</v>
      </c>
      <c r="N36" s="66">
        <v>0</v>
      </c>
      <c r="O36" s="66">
        <f t="shared" ref="O36:O61" si="11">ROUND(E36*N36,2)</f>
        <v>0</v>
      </c>
      <c r="P36" s="66">
        <v>0</v>
      </c>
      <c r="Q36" s="66">
        <f t="shared" ref="Q36:Q61" si="12">ROUND(E36*P36,2)</f>
        <v>0</v>
      </c>
      <c r="R36" s="66"/>
      <c r="S36" s="66" t="s">
        <v>587</v>
      </c>
      <c r="T36" s="70" t="s">
        <v>330</v>
      </c>
      <c r="U36" s="35">
        <v>0</v>
      </c>
      <c r="V36" s="35">
        <f t="shared" ref="V36:V61" si="13">ROUND(E36*U36,2)</f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1697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67">
        <v>28</v>
      </c>
      <c r="B37" s="68" t="s">
        <v>3898</v>
      </c>
      <c r="C37" s="69" t="s">
        <v>3847</v>
      </c>
      <c r="D37" s="63" t="s">
        <v>640</v>
      </c>
      <c r="E37" s="64">
        <v>40</v>
      </c>
      <c r="F37" s="65"/>
      <c r="G37" s="66">
        <f t="shared" si="7"/>
        <v>0</v>
      </c>
      <c r="H37" s="65"/>
      <c r="I37" s="66">
        <f t="shared" si="8"/>
        <v>0</v>
      </c>
      <c r="J37" s="65"/>
      <c r="K37" s="66">
        <f t="shared" si="9"/>
        <v>0</v>
      </c>
      <c r="L37" s="66">
        <v>21</v>
      </c>
      <c r="M37" s="66">
        <f t="shared" si="10"/>
        <v>0</v>
      </c>
      <c r="N37" s="66">
        <v>0</v>
      </c>
      <c r="O37" s="66">
        <f t="shared" si="11"/>
        <v>0</v>
      </c>
      <c r="P37" s="66">
        <v>0</v>
      </c>
      <c r="Q37" s="66">
        <f t="shared" si="12"/>
        <v>0</v>
      </c>
      <c r="R37" s="66"/>
      <c r="S37" s="66" t="s">
        <v>587</v>
      </c>
      <c r="T37" s="70" t="s">
        <v>330</v>
      </c>
      <c r="U37" s="35">
        <v>0</v>
      </c>
      <c r="V37" s="35">
        <f t="shared" si="13"/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1697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67">
        <v>29</v>
      </c>
      <c r="B38" s="68" t="s">
        <v>3899</v>
      </c>
      <c r="C38" s="69" t="s">
        <v>3849</v>
      </c>
      <c r="D38" s="63" t="s">
        <v>640</v>
      </c>
      <c r="E38" s="64">
        <v>4</v>
      </c>
      <c r="F38" s="65"/>
      <c r="G38" s="66">
        <f t="shared" si="7"/>
        <v>0</v>
      </c>
      <c r="H38" s="65"/>
      <c r="I38" s="66">
        <f t="shared" si="8"/>
        <v>0</v>
      </c>
      <c r="J38" s="65"/>
      <c r="K38" s="66">
        <f t="shared" si="9"/>
        <v>0</v>
      </c>
      <c r="L38" s="66">
        <v>21</v>
      </c>
      <c r="M38" s="66">
        <f t="shared" si="10"/>
        <v>0</v>
      </c>
      <c r="N38" s="66">
        <v>0</v>
      </c>
      <c r="O38" s="66">
        <f t="shared" si="11"/>
        <v>0</v>
      </c>
      <c r="P38" s="66">
        <v>0</v>
      </c>
      <c r="Q38" s="66">
        <f t="shared" si="12"/>
        <v>0</v>
      </c>
      <c r="R38" s="66"/>
      <c r="S38" s="66" t="s">
        <v>587</v>
      </c>
      <c r="T38" s="70" t="s">
        <v>330</v>
      </c>
      <c r="U38" s="35">
        <v>0</v>
      </c>
      <c r="V38" s="35">
        <f t="shared" si="13"/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1697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ht="22.5" outlineLevel="1" x14ac:dyDescent="0.2">
      <c r="A39" s="67">
        <v>30</v>
      </c>
      <c r="B39" s="68" t="s">
        <v>3900</v>
      </c>
      <c r="C39" s="69" t="s">
        <v>3851</v>
      </c>
      <c r="D39" s="63" t="s">
        <v>640</v>
      </c>
      <c r="E39" s="64">
        <v>1</v>
      </c>
      <c r="F39" s="65"/>
      <c r="G39" s="66">
        <f t="shared" si="7"/>
        <v>0</v>
      </c>
      <c r="H39" s="65"/>
      <c r="I39" s="66">
        <f t="shared" si="8"/>
        <v>0</v>
      </c>
      <c r="J39" s="65"/>
      <c r="K39" s="66">
        <f t="shared" si="9"/>
        <v>0</v>
      </c>
      <c r="L39" s="66">
        <v>21</v>
      </c>
      <c r="M39" s="66">
        <f t="shared" si="10"/>
        <v>0</v>
      </c>
      <c r="N39" s="66">
        <v>0</v>
      </c>
      <c r="O39" s="66">
        <f t="shared" si="11"/>
        <v>0</v>
      </c>
      <c r="P39" s="66">
        <v>0</v>
      </c>
      <c r="Q39" s="66">
        <f t="shared" si="12"/>
        <v>0</v>
      </c>
      <c r="R39" s="66"/>
      <c r="S39" s="66" t="s">
        <v>587</v>
      </c>
      <c r="T39" s="70" t="s">
        <v>330</v>
      </c>
      <c r="U39" s="35">
        <v>0</v>
      </c>
      <c r="V39" s="35">
        <f t="shared" si="13"/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1697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67">
        <v>31</v>
      </c>
      <c r="B40" s="68" t="s">
        <v>3901</v>
      </c>
      <c r="C40" s="69" t="s">
        <v>3853</v>
      </c>
      <c r="D40" s="63" t="s">
        <v>1817</v>
      </c>
      <c r="E40" s="64">
        <v>1</v>
      </c>
      <c r="F40" s="65"/>
      <c r="G40" s="66">
        <f t="shared" si="7"/>
        <v>0</v>
      </c>
      <c r="H40" s="65"/>
      <c r="I40" s="66">
        <f t="shared" si="8"/>
        <v>0</v>
      </c>
      <c r="J40" s="65"/>
      <c r="K40" s="66">
        <f t="shared" si="9"/>
        <v>0</v>
      </c>
      <c r="L40" s="66">
        <v>21</v>
      </c>
      <c r="M40" s="66">
        <f t="shared" si="10"/>
        <v>0</v>
      </c>
      <c r="N40" s="66">
        <v>0</v>
      </c>
      <c r="O40" s="66">
        <f t="shared" si="11"/>
        <v>0</v>
      </c>
      <c r="P40" s="66">
        <v>0</v>
      </c>
      <c r="Q40" s="66">
        <f t="shared" si="12"/>
        <v>0</v>
      </c>
      <c r="R40" s="66"/>
      <c r="S40" s="66" t="s">
        <v>587</v>
      </c>
      <c r="T40" s="70" t="s">
        <v>330</v>
      </c>
      <c r="U40" s="35">
        <v>0</v>
      </c>
      <c r="V40" s="35">
        <f t="shared" si="13"/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2953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32</v>
      </c>
      <c r="B41" s="68" t="s">
        <v>3902</v>
      </c>
      <c r="C41" s="69" t="s">
        <v>3855</v>
      </c>
      <c r="D41" s="63" t="s">
        <v>456</v>
      </c>
      <c r="E41" s="64">
        <v>18</v>
      </c>
      <c r="F41" s="65"/>
      <c r="G41" s="66">
        <f t="shared" si="7"/>
        <v>0</v>
      </c>
      <c r="H41" s="65"/>
      <c r="I41" s="66">
        <f t="shared" si="8"/>
        <v>0</v>
      </c>
      <c r="J41" s="65"/>
      <c r="K41" s="66">
        <f t="shared" si="9"/>
        <v>0</v>
      </c>
      <c r="L41" s="66">
        <v>21</v>
      </c>
      <c r="M41" s="66">
        <f t="shared" si="10"/>
        <v>0</v>
      </c>
      <c r="N41" s="66">
        <v>0</v>
      </c>
      <c r="O41" s="66">
        <f t="shared" si="11"/>
        <v>0</v>
      </c>
      <c r="P41" s="66">
        <v>0</v>
      </c>
      <c r="Q41" s="66">
        <f t="shared" si="12"/>
        <v>0</v>
      </c>
      <c r="R41" s="66"/>
      <c r="S41" s="66" t="s">
        <v>587</v>
      </c>
      <c r="T41" s="70" t="s">
        <v>330</v>
      </c>
      <c r="U41" s="35">
        <v>0</v>
      </c>
      <c r="V41" s="35">
        <f t="shared" si="13"/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2953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67">
        <v>33</v>
      </c>
      <c r="B42" s="68" t="s">
        <v>3903</v>
      </c>
      <c r="C42" s="69" t="s">
        <v>3857</v>
      </c>
      <c r="D42" s="63" t="s">
        <v>640</v>
      </c>
      <c r="E42" s="64">
        <v>6</v>
      </c>
      <c r="F42" s="65"/>
      <c r="G42" s="66">
        <f t="shared" si="7"/>
        <v>0</v>
      </c>
      <c r="H42" s="65"/>
      <c r="I42" s="66">
        <f t="shared" si="8"/>
        <v>0</v>
      </c>
      <c r="J42" s="65"/>
      <c r="K42" s="66">
        <f t="shared" si="9"/>
        <v>0</v>
      </c>
      <c r="L42" s="66">
        <v>21</v>
      </c>
      <c r="M42" s="66">
        <f t="shared" si="10"/>
        <v>0</v>
      </c>
      <c r="N42" s="66">
        <v>0</v>
      </c>
      <c r="O42" s="66">
        <f t="shared" si="11"/>
        <v>0</v>
      </c>
      <c r="P42" s="66">
        <v>0</v>
      </c>
      <c r="Q42" s="66">
        <f t="shared" si="12"/>
        <v>0</v>
      </c>
      <c r="R42" s="66"/>
      <c r="S42" s="66" t="s">
        <v>587</v>
      </c>
      <c r="T42" s="70" t="s">
        <v>330</v>
      </c>
      <c r="U42" s="35">
        <v>0</v>
      </c>
      <c r="V42" s="35">
        <f t="shared" si="13"/>
        <v>0</v>
      </c>
      <c r="W42" s="35"/>
      <c r="X42" s="70"/>
      <c r="Y42" s="52"/>
      <c r="Z42" s="52"/>
      <c r="AA42" s="52"/>
      <c r="AB42" s="52"/>
      <c r="AC42" s="52"/>
      <c r="AD42" s="52"/>
      <c r="AE42" s="52"/>
      <c r="AF42" s="52"/>
      <c r="AG42" s="52" t="s">
        <v>2953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67">
        <v>34</v>
      </c>
      <c r="B43" s="68" t="s">
        <v>3904</v>
      </c>
      <c r="C43" s="69" t="s">
        <v>3859</v>
      </c>
      <c r="D43" s="63" t="s">
        <v>456</v>
      </c>
      <c r="E43" s="64">
        <v>12</v>
      </c>
      <c r="F43" s="65"/>
      <c r="G43" s="66">
        <f t="shared" si="7"/>
        <v>0</v>
      </c>
      <c r="H43" s="65"/>
      <c r="I43" s="66">
        <f t="shared" si="8"/>
        <v>0</v>
      </c>
      <c r="J43" s="65"/>
      <c r="K43" s="66">
        <f t="shared" si="9"/>
        <v>0</v>
      </c>
      <c r="L43" s="66">
        <v>21</v>
      </c>
      <c r="M43" s="66">
        <f t="shared" si="10"/>
        <v>0</v>
      </c>
      <c r="N43" s="66">
        <v>0</v>
      </c>
      <c r="O43" s="66">
        <f t="shared" si="11"/>
        <v>0</v>
      </c>
      <c r="P43" s="66">
        <v>0</v>
      </c>
      <c r="Q43" s="66">
        <f t="shared" si="12"/>
        <v>0</v>
      </c>
      <c r="R43" s="66"/>
      <c r="S43" s="66" t="s">
        <v>587</v>
      </c>
      <c r="T43" s="70" t="s">
        <v>330</v>
      </c>
      <c r="U43" s="35">
        <v>0</v>
      </c>
      <c r="V43" s="35">
        <f t="shared" si="13"/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1697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67">
        <v>35</v>
      </c>
      <c r="B44" s="68" t="s">
        <v>3905</v>
      </c>
      <c r="C44" s="69" t="s">
        <v>3861</v>
      </c>
      <c r="D44" s="63" t="s">
        <v>456</v>
      </c>
      <c r="E44" s="64">
        <v>12</v>
      </c>
      <c r="F44" s="65"/>
      <c r="G44" s="66">
        <f t="shared" si="7"/>
        <v>0</v>
      </c>
      <c r="H44" s="65"/>
      <c r="I44" s="66">
        <f t="shared" si="8"/>
        <v>0</v>
      </c>
      <c r="J44" s="65"/>
      <c r="K44" s="66">
        <f t="shared" si="9"/>
        <v>0</v>
      </c>
      <c r="L44" s="66">
        <v>21</v>
      </c>
      <c r="M44" s="66">
        <f t="shared" si="10"/>
        <v>0</v>
      </c>
      <c r="N44" s="66">
        <v>0</v>
      </c>
      <c r="O44" s="66">
        <f t="shared" si="11"/>
        <v>0</v>
      </c>
      <c r="P44" s="66">
        <v>0</v>
      </c>
      <c r="Q44" s="66">
        <f t="shared" si="12"/>
        <v>0</v>
      </c>
      <c r="R44" s="66"/>
      <c r="S44" s="66" t="s">
        <v>587</v>
      </c>
      <c r="T44" s="70" t="s">
        <v>330</v>
      </c>
      <c r="U44" s="35">
        <v>0</v>
      </c>
      <c r="V44" s="35">
        <f t="shared" si="13"/>
        <v>0</v>
      </c>
      <c r="W44" s="35"/>
      <c r="X44" s="70"/>
      <c r="Y44" s="52"/>
      <c r="Z44" s="52"/>
      <c r="AA44" s="52"/>
      <c r="AB44" s="52"/>
      <c r="AC44" s="52"/>
      <c r="AD44" s="52"/>
      <c r="AE44" s="52"/>
      <c r="AF44" s="52"/>
      <c r="AG44" s="52" t="s">
        <v>1697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7">
        <v>36</v>
      </c>
      <c r="B45" s="68" t="s">
        <v>3906</v>
      </c>
      <c r="C45" s="69" t="s">
        <v>3863</v>
      </c>
      <c r="D45" s="63" t="s">
        <v>3864</v>
      </c>
      <c r="E45" s="64">
        <v>1</v>
      </c>
      <c r="F45" s="65"/>
      <c r="G45" s="66">
        <f t="shared" si="7"/>
        <v>0</v>
      </c>
      <c r="H45" s="65"/>
      <c r="I45" s="66">
        <f t="shared" si="8"/>
        <v>0</v>
      </c>
      <c r="J45" s="65"/>
      <c r="K45" s="66">
        <f t="shared" si="9"/>
        <v>0</v>
      </c>
      <c r="L45" s="66">
        <v>21</v>
      </c>
      <c r="M45" s="66">
        <f t="shared" si="10"/>
        <v>0</v>
      </c>
      <c r="N45" s="66">
        <v>0</v>
      </c>
      <c r="O45" s="66">
        <f t="shared" si="11"/>
        <v>0</v>
      </c>
      <c r="P45" s="66">
        <v>0</v>
      </c>
      <c r="Q45" s="66">
        <f t="shared" si="12"/>
        <v>0</v>
      </c>
      <c r="R45" s="66"/>
      <c r="S45" s="66" t="s">
        <v>587</v>
      </c>
      <c r="T45" s="70" t="s">
        <v>330</v>
      </c>
      <c r="U45" s="35">
        <v>0</v>
      </c>
      <c r="V45" s="35">
        <f t="shared" si="13"/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1697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7">
        <v>37</v>
      </c>
      <c r="B46" s="68" t="s">
        <v>3907</v>
      </c>
      <c r="C46" s="69" t="s">
        <v>3866</v>
      </c>
      <c r="D46" s="63" t="s">
        <v>456</v>
      </c>
      <c r="E46" s="64">
        <v>15</v>
      </c>
      <c r="F46" s="65"/>
      <c r="G46" s="66">
        <f t="shared" si="7"/>
        <v>0</v>
      </c>
      <c r="H46" s="65"/>
      <c r="I46" s="66">
        <f t="shared" si="8"/>
        <v>0</v>
      </c>
      <c r="J46" s="65"/>
      <c r="K46" s="66">
        <f t="shared" si="9"/>
        <v>0</v>
      </c>
      <c r="L46" s="66">
        <v>21</v>
      </c>
      <c r="M46" s="66">
        <f t="shared" si="10"/>
        <v>0</v>
      </c>
      <c r="N46" s="66">
        <v>0</v>
      </c>
      <c r="O46" s="66">
        <f t="shared" si="11"/>
        <v>0</v>
      </c>
      <c r="P46" s="66">
        <v>0</v>
      </c>
      <c r="Q46" s="66">
        <f t="shared" si="12"/>
        <v>0</v>
      </c>
      <c r="R46" s="66"/>
      <c r="S46" s="66" t="s">
        <v>587</v>
      </c>
      <c r="T46" s="70" t="s">
        <v>330</v>
      </c>
      <c r="U46" s="35">
        <v>0</v>
      </c>
      <c r="V46" s="35">
        <f t="shared" si="13"/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1697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67">
        <v>38</v>
      </c>
      <c r="B47" s="68" t="s">
        <v>3908</v>
      </c>
      <c r="C47" s="69" t="s">
        <v>3868</v>
      </c>
      <c r="D47" s="63" t="s">
        <v>3864</v>
      </c>
      <c r="E47" s="64">
        <v>1</v>
      </c>
      <c r="F47" s="65"/>
      <c r="G47" s="66">
        <f t="shared" si="7"/>
        <v>0</v>
      </c>
      <c r="H47" s="65"/>
      <c r="I47" s="66">
        <f t="shared" si="8"/>
        <v>0</v>
      </c>
      <c r="J47" s="65"/>
      <c r="K47" s="66">
        <f t="shared" si="9"/>
        <v>0</v>
      </c>
      <c r="L47" s="66">
        <v>21</v>
      </c>
      <c r="M47" s="66">
        <f t="shared" si="10"/>
        <v>0</v>
      </c>
      <c r="N47" s="66">
        <v>0</v>
      </c>
      <c r="O47" s="66">
        <f t="shared" si="11"/>
        <v>0</v>
      </c>
      <c r="P47" s="66">
        <v>0</v>
      </c>
      <c r="Q47" s="66">
        <f t="shared" si="12"/>
        <v>0</v>
      </c>
      <c r="R47" s="66"/>
      <c r="S47" s="66" t="s">
        <v>587</v>
      </c>
      <c r="T47" s="70" t="s">
        <v>330</v>
      </c>
      <c r="U47" s="35">
        <v>0</v>
      </c>
      <c r="V47" s="35">
        <f t="shared" si="13"/>
        <v>0</v>
      </c>
      <c r="W47" s="35"/>
      <c r="X47" s="70"/>
      <c r="Y47" s="52"/>
      <c r="Z47" s="52"/>
      <c r="AA47" s="52"/>
      <c r="AB47" s="52"/>
      <c r="AC47" s="52"/>
      <c r="AD47" s="52"/>
      <c r="AE47" s="52"/>
      <c r="AF47" s="52"/>
      <c r="AG47" s="52" t="s">
        <v>2953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7">
        <v>39</v>
      </c>
      <c r="B48" s="68" t="s">
        <v>3909</v>
      </c>
      <c r="C48" s="69" t="s">
        <v>3870</v>
      </c>
      <c r="D48" s="63" t="s">
        <v>456</v>
      </c>
      <c r="E48" s="64">
        <v>30</v>
      </c>
      <c r="F48" s="65"/>
      <c r="G48" s="66">
        <f t="shared" si="7"/>
        <v>0</v>
      </c>
      <c r="H48" s="65"/>
      <c r="I48" s="66">
        <f t="shared" si="8"/>
        <v>0</v>
      </c>
      <c r="J48" s="65"/>
      <c r="K48" s="66">
        <f t="shared" si="9"/>
        <v>0</v>
      </c>
      <c r="L48" s="66">
        <v>21</v>
      </c>
      <c r="M48" s="66">
        <f t="shared" si="10"/>
        <v>0</v>
      </c>
      <c r="N48" s="66">
        <v>0</v>
      </c>
      <c r="O48" s="66">
        <f t="shared" si="11"/>
        <v>0</v>
      </c>
      <c r="P48" s="66">
        <v>0</v>
      </c>
      <c r="Q48" s="66">
        <f t="shared" si="12"/>
        <v>0</v>
      </c>
      <c r="R48" s="66"/>
      <c r="S48" s="66" t="s">
        <v>587</v>
      </c>
      <c r="T48" s="70" t="s">
        <v>330</v>
      </c>
      <c r="U48" s="35">
        <v>0</v>
      </c>
      <c r="V48" s="35">
        <f t="shared" si="13"/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1697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40</v>
      </c>
      <c r="B49" s="68" t="s">
        <v>3910</v>
      </c>
      <c r="C49" s="69" t="s">
        <v>3872</v>
      </c>
      <c r="D49" s="63" t="s">
        <v>456</v>
      </c>
      <c r="E49" s="64">
        <v>10</v>
      </c>
      <c r="F49" s="65"/>
      <c r="G49" s="66">
        <f t="shared" si="7"/>
        <v>0</v>
      </c>
      <c r="H49" s="65"/>
      <c r="I49" s="66">
        <f t="shared" si="8"/>
        <v>0</v>
      </c>
      <c r="J49" s="65"/>
      <c r="K49" s="66">
        <f t="shared" si="9"/>
        <v>0</v>
      </c>
      <c r="L49" s="66">
        <v>21</v>
      </c>
      <c r="M49" s="66">
        <f t="shared" si="10"/>
        <v>0</v>
      </c>
      <c r="N49" s="66">
        <v>0</v>
      </c>
      <c r="O49" s="66">
        <f t="shared" si="11"/>
        <v>0</v>
      </c>
      <c r="P49" s="66">
        <v>0</v>
      </c>
      <c r="Q49" s="66">
        <f t="shared" si="12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13"/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1697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67">
        <v>41</v>
      </c>
      <c r="B50" s="68" t="s">
        <v>3911</v>
      </c>
      <c r="C50" s="69" t="s">
        <v>3874</v>
      </c>
      <c r="D50" s="63" t="s">
        <v>640</v>
      </c>
      <c r="E50" s="64">
        <v>8</v>
      </c>
      <c r="F50" s="65"/>
      <c r="G50" s="66">
        <f t="shared" si="7"/>
        <v>0</v>
      </c>
      <c r="H50" s="65"/>
      <c r="I50" s="66">
        <f t="shared" si="8"/>
        <v>0</v>
      </c>
      <c r="J50" s="65"/>
      <c r="K50" s="66">
        <f t="shared" si="9"/>
        <v>0</v>
      </c>
      <c r="L50" s="66">
        <v>21</v>
      </c>
      <c r="M50" s="66">
        <f t="shared" si="10"/>
        <v>0</v>
      </c>
      <c r="N50" s="66">
        <v>0</v>
      </c>
      <c r="O50" s="66">
        <f t="shared" si="11"/>
        <v>0</v>
      </c>
      <c r="P50" s="66">
        <v>0</v>
      </c>
      <c r="Q50" s="66">
        <f t="shared" si="12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13"/>
        <v>0</v>
      </c>
      <c r="W50" s="35"/>
      <c r="X50" s="70"/>
      <c r="Y50" s="52"/>
      <c r="Z50" s="52"/>
      <c r="AA50" s="52"/>
      <c r="AB50" s="52"/>
      <c r="AC50" s="52"/>
      <c r="AD50" s="52"/>
      <c r="AE50" s="52"/>
      <c r="AF50" s="52"/>
      <c r="AG50" s="52" t="s">
        <v>2953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67">
        <v>42</v>
      </c>
      <c r="B51" s="68" t="s">
        <v>3912</v>
      </c>
      <c r="C51" s="69" t="s">
        <v>3876</v>
      </c>
      <c r="D51" s="63" t="s">
        <v>640</v>
      </c>
      <c r="E51" s="64">
        <v>3</v>
      </c>
      <c r="F51" s="65"/>
      <c r="G51" s="66">
        <f t="shared" si="7"/>
        <v>0</v>
      </c>
      <c r="H51" s="65"/>
      <c r="I51" s="66">
        <f t="shared" si="8"/>
        <v>0</v>
      </c>
      <c r="J51" s="65"/>
      <c r="K51" s="66">
        <f t="shared" si="9"/>
        <v>0</v>
      </c>
      <c r="L51" s="66">
        <v>21</v>
      </c>
      <c r="M51" s="66">
        <f t="shared" si="10"/>
        <v>0</v>
      </c>
      <c r="N51" s="66">
        <v>0</v>
      </c>
      <c r="O51" s="66">
        <f t="shared" si="11"/>
        <v>0</v>
      </c>
      <c r="P51" s="66">
        <v>0</v>
      </c>
      <c r="Q51" s="66">
        <f t="shared" si="12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13"/>
        <v>0</v>
      </c>
      <c r="W51" s="35"/>
      <c r="X51" s="70"/>
      <c r="Y51" s="52"/>
      <c r="Z51" s="52"/>
      <c r="AA51" s="52"/>
      <c r="AB51" s="52"/>
      <c r="AC51" s="52"/>
      <c r="AD51" s="52"/>
      <c r="AE51" s="52"/>
      <c r="AF51" s="52"/>
      <c r="AG51" s="52" t="s">
        <v>1697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67">
        <v>43</v>
      </c>
      <c r="B52" s="68" t="s">
        <v>3913</v>
      </c>
      <c r="C52" s="69" t="s">
        <v>3878</v>
      </c>
      <c r="D52" s="63" t="s">
        <v>456</v>
      </c>
      <c r="E52" s="64">
        <v>5</v>
      </c>
      <c r="F52" s="65"/>
      <c r="G52" s="66">
        <f t="shared" si="7"/>
        <v>0</v>
      </c>
      <c r="H52" s="65"/>
      <c r="I52" s="66">
        <f t="shared" si="8"/>
        <v>0</v>
      </c>
      <c r="J52" s="65"/>
      <c r="K52" s="66">
        <f t="shared" si="9"/>
        <v>0</v>
      </c>
      <c r="L52" s="66">
        <v>21</v>
      </c>
      <c r="M52" s="66">
        <f t="shared" si="10"/>
        <v>0</v>
      </c>
      <c r="N52" s="66">
        <v>0</v>
      </c>
      <c r="O52" s="66">
        <f t="shared" si="11"/>
        <v>0</v>
      </c>
      <c r="P52" s="66">
        <v>0</v>
      </c>
      <c r="Q52" s="66">
        <f t="shared" si="12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13"/>
        <v>0</v>
      </c>
      <c r="W52" s="35"/>
      <c r="X52" s="70"/>
      <c r="Y52" s="52"/>
      <c r="Z52" s="52"/>
      <c r="AA52" s="52"/>
      <c r="AB52" s="52"/>
      <c r="AC52" s="52"/>
      <c r="AD52" s="52"/>
      <c r="AE52" s="52"/>
      <c r="AF52" s="52"/>
      <c r="AG52" s="52" t="s">
        <v>2953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67">
        <v>44</v>
      </c>
      <c r="B53" s="68" t="s">
        <v>3914</v>
      </c>
      <c r="C53" s="69" t="s">
        <v>3880</v>
      </c>
      <c r="D53" s="63" t="s">
        <v>1817</v>
      </c>
      <c r="E53" s="64">
        <v>1</v>
      </c>
      <c r="F53" s="65"/>
      <c r="G53" s="66">
        <f t="shared" si="7"/>
        <v>0</v>
      </c>
      <c r="H53" s="65"/>
      <c r="I53" s="66">
        <f t="shared" si="8"/>
        <v>0</v>
      </c>
      <c r="J53" s="65"/>
      <c r="K53" s="66">
        <f t="shared" si="9"/>
        <v>0</v>
      </c>
      <c r="L53" s="66">
        <v>21</v>
      </c>
      <c r="M53" s="66">
        <f t="shared" si="10"/>
        <v>0</v>
      </c>
      <c r="N53" s="66">
        <v>0</v>
      </c>
      <c r="O53" s="66">
        <f t="shared" si="11"/>
        <v>0</v>
      </c>
      <c r="P53" s="66">
        <v>0</v>
      </c>
      <c r="Q53" s="66">
        <f t="shared" si="12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13"/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1697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67">
        <v>45</v>
      </c>
      <c r="B54" s="68" t="s">
        <v>3915</v>
      </c>
      <c r="C54" s="69" t="s">
        <v>3882</v>
      </c>
      <c r="D54" s="63" t="s">
        <v>456</v>
      </c>
      <c r="E54" s="64">
        <v>3</v>
      </c>
      <c r="F54" s="65"/>
      <c r="G54" s="66">
        <f t="shared" si="7"/>
        <v>0</v>
      </c>
      <c r="H54" s="65"/>
      <c r="I54" s="66">
        <f t="shared" si="8"/>
        <v>0</v>
      </c>
      <c r="J54" s="65"/>
      <c r="K54" s="66">
        <f t="shared" si="9"/>
        <v>0</v>
      </c>
      <c r="L54" s="66">
        <v>21</v>
      </c>
      <c r="M54" s="66">
        <f t="shared" si="10"/>
        <v>0</v>
      </c>
      <c r="N54" s="66">
        <v>0</v>
      </c>
      <c r="O54" s="66">
        <f t="shared" si="11"/>
        <v>0</v>
      </c>
      <c r="P54" s="66">
        <v>0</v>
      </c>
      <c r="Q54" s="66">
        <f t="shared" si="12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13"/>
        <v>0</v>
      </c>
      <c r="W54" s="35"/>
      <c r="X54" s="70"/>
      <c r="Y54" s="52"/>
      <c r="Z54" s="52"/>
      <c r="AA54" s="52"/>
      <c r="AB54" s="52"/>
      <c r="AC54" s="52"/>
      <c r="AD54" s="52"/>
      <c r="AE54" s="52"/>
      <c r="AF54" s="52"/>
      <c r="AG54" s="52" t="s">
        <v>1697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67">
        <v>46</v>
      </c>
      <c r="B55" s="68" t="s">
        <v>3916</v>
      </c>
      <c r="C55" s="69" t="s">
        <v>3884</v>
      </c>
      <c r="D55" s="63" t="s">
        <v>640</v>
      </c>
      <c r="E55" s="64">
        <v>2</v>
      </c>
      <c r="F55" s="65"/>
      <c r="G55" s="66">
        <f t="shared" si="7"/>
        <v>0</v>
      </c>
      <c r="H55" s="65"/>
      <c r="I55" s="66">
        <f t="shared" si="8"/>
        <v>0</v>
      </c>
      <c r="J55" s="65"/>
      <c r="K55" s="66">
        <f t="shared" si="9"/>
        <v>0</v>
      </c>
      <c r="L55" s="66">
        <v>21</v>
      </c>
      <c r="M55" s="66">
        <f t="shared" si="10"/>
        <v>0</v>
      </c>
      <c r="N55" s="66">
        <v>0</v>
      </c>
      <c r="O55" s="66">
        <f t="shared" si="11"/>
        <v>0</v>
      </c>
      <c r="P55" s="66">
        <v>0</v>
      </c>
      <c r="Q55" s="66">
        <f t="shared" si="12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13"/>
        <v>0</v>
      </c>
      <c r="W55" s="35"/>
      <c r="X55" s="70"/>
      <c r="Y55" s="52"/>
      <c r="Z55" s="52"/>
      <c r="AA55" s="52"/>
      <c r="AB55" s="52"/>
      <c r="AC55" s="52"/>
      <c r="AD55" s="52"/>
      <c r="AE55" s="52"/>
      <c r="AF55" s="52"/>
      <c r="AG55" s="52" t="s">
        <v>1697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67">
        <v>47</v>
      </c>
      <c r="B56" s="68" t="s">
        <v>3917</v>
      </c>
      <c r="C56" s="69" t="s">
        <v>3886</v>
      </c>
      <c r="D56" s="63" t="s">
        <v>640</v>
      </c>
      <c r="E56" s="64">
        <v>5</v>
      </c>
      <c r="F56" s="65"/>
      <c r="G56" s="66">
        <f t="shared" si="7"/>
        <v>0</v>
      </c>
      <c r="H56" s="65"/>
      <c r="I56" s="66">
        <f t="shared" si="8"/>
        <v>0</v>
      </c>
      <c r="J56" s="65"/>
      <c r="K56" s="66">
        <f t="shared" si="9"/>
        <v>0</v>
      </c>
      <c r="L56" s="66">
        <v>21</v>
      </c>
      <c r="M56" s="66">
        <f t="shared" si="10"/>
        <v>0</v>
      </c>
      <c r="N56" s="66">
        <v>0</v>
      </c>
      <c r="O56" s="66">
        <f t="shared" si="11"/>
        <v>0</v>
      </c>
      <c r="P56" s="66">
        <v>0</v>
      </c>
      <c r="Q56" s="66">
        <f t="shared" si="12"/>
        <v>0</v>
      </c>
      <c r="R56" s="66"/>
      <c r="S56" s="66" t="s">
        <v>587</v>
      </c>
      <c r="T56" s="70" t="s">
        <v>330</v>
      </c>
      <c r="U56" s="35">
        <v>0</v>
      </c>
      <c r="V56" s="35">
        <f t="shared" si="13"/>
        <v>0</v>
      </c>
      <c r="W56" s="35"/>
      <c r="X56" s="70"/>
      <c r="Y56" s="52"/>
      <c r="Z56" s="52"/>
      <c r="AA56" s="52"/>
      <c r="AB56" s="52"/>
      <c r="AC56" s="52"/>
      <c r="AD56" s="52"/>
      <c r="AE56" s="52"/>
      <c r="AF56" s="52"/>
      <c r="AG56" s="52" t="s">
        <v>1697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67">
        <v>48</v>
      </c>
      <c r="B57" s="68" t="s">
        <v>3918</v>
      </c>
      <c r="C57" s="69" t="s">
        <v>3888</v>
      </c>
      <c r="D57" s="63" t="s">
        <v>640</v>
      </c>
      <c r="E57" s="64">
        <v>5</v>
      </c>
      <c r="F57" s="65"/>
      <c r="G57" s="66">
        <f t="shared" si="7"/>
        <v>0</v>
      </c>
      <c r="H57" s="65"/>
      <c r="I57" s="66">
        <f t="shared" si="8"/>
        <v>0</v>
      </c>
      <c r="J57" s="65"/>
      <c r="K57" s="66">
        <f t="shared" si="9"/>
        <v>0</v>
      </c>
      <c r="L57" s="66">
        <v>21</v>
      </c>
      <c r="M57" s="66">
        <f t="shared" si="10"/>
        <v>0</v>
      </c>
      <c r="N57" s="66">
        <v>0</v>
      </c>
      <c r="O57" s="66">
        <f t="shared" si="11"/>
        <v>0</v>
      </c>
      <c r="P57" s="66">
        <v>0</v>
      </c>
      <c r="Q57" s="66">
        <f t="shared" si="12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13"/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1697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67">
        <v>49</v>
      </c>
      <c r="B58" s="68" t="s">
        <v>3919</v>
      </c>
      <c r="C58" s="69" t="s">
        <v>3890</v>
      </c>
      <c r="D58" s="63" t="s">
        <v>640</v>
      </c>
      <c r="E58" s="64">
        <v>4</v>
      </c>
      <c r="F58" s="65"/>
      <c r="G58" s="66">
        <f t="shared" si="7"/>
        <v>0</v>
      </c>
      <c r="H58" s="65"/>
      <c r="I58" s="66">
        <f t="shared" si="8"/>
        <v>0</v>
      </c>
      <c r="J58" s="65"/>
      <c r="K58" s="66">
        <f t="shared" si="9"/>
        <v>0</v>
      </c>
      <c r="L58" s="66">
        <v>21</v>
      </c>
      <c r="M58" s="66">
        <f t="shared" si="10"/>
        <v>0</v>
      </c>
      <c r="N58" s="66">
        <v>0</v>
      </c>
      <c r="O58" s="66">
        <f t="shared" si="11"/>
        <v>0</v>
      </c>
      <c r="P58" s="66">
        <v>0</v>
      </c>
      <c r="Q58" s="66">
        <f t="shared" si="12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13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1697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7">
        <v>50</v>
      </c>
      <c r="B59" s="68" t="s">
        <v>3920</v>
      </c>
      <c r="C59" s="69" t="s">
        <v>3892</v>
      </c>
      <c r="D59" s="63" t="s">
        <v>1817</v>
      </c>
      <c r="E59" s="64">
        <v>1</v>
      </c>
      <c r="F59" s="65"/>
      <c r="G59" s="66">
        <f t="shared" si="7"/>
        <v>0</v>
      </c>
      <c r="H59" s="65"/>
      <c r="I59" s="66">
        <f t="shared" si="8"/>
        <v>0</v>
      </c>
      <c r="J59" s="65"/>
      <c r="K59" s="66">
        <f t="shared" si="9"/>
        <v>0</v>
      </c>
      <c r="L59" s="66">
        <v>21</v>
      </c>
      <c r="M59" s="66">
        <f t="shared" si="10"/>
        <v>0</v>
      </c>
      <c r="N59" s="66">
        <v>0</v>
      </c>
      <c r="O59" s="66">
        <f t="shared" si="11"/>
        <v>0</v>
      </c>
      <c r="P59" s="66">
        <v>0</v>
      </c>
      <c r="Q59" s="66">
        <f t="shared" si="12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13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2953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67">
        <v>51</v>
      </c>
      <c r="B60" s="68" t="s">
        <v>3921</v>
      </c>
      <c r="C60" s="69" t="s">
        <v>3894</v>
      </c>
      <c r="D60" s="63" t="s">
        <v>1817</v>
      </c>
      <c r="E60" s="64">
        <v>1</v>
      </c>
      <c r="F60" s="65"/>
      <c r="G60" s="66">
        <f t="shared" si="7"/>
        <v>0</v>
      </c>
      <c r="H60" s="65"/>
      <c r="I60" s="66">
        <f t="shared" si="8"/>
        <v>0</v>
      </c>
      <c r="J60" s="65"/>
      <c r="K60" s="66">
        <f t="shared" si="9"/>
        <v>0</v>
      </c>
      <c r="L60" s="66">
        <v>21</v>
      </c>
      <c r="M60" s="66">
        <f t="shared" si="10"/>
        <v>0</v>
      </c>
      <c r="N60" s="66">
        <v>0</v>
      </c>
      <c r="O60" s="66">
        <f t="shared" si="11"/>
        <v>0</v>
      </c>
      <c r="P60" s="66">
        <v>0</v>
      </c>
      <c r="Q60" s="66">
        <f t="shared" si="12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13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2953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67">
        <v>52</v>
      </c>
      <c r="B61" s="68" t="s">
        <v>3922</v>
      </c>
      <c r="C61" s="69" t="s">
        <v>3554</v>
      </c>
      <c r="D61" s="63" t="s">
        <v>1817</v>
      </c>
      <c r="E61" s="64">
        <v>1</v>
      </c>
      <c r="F61" s="65"/>
      <c r="G61" s="66">
        <f t="shared" si="7"/>
        <v>0</v>
      </c>
      <c r="H61" s="65"/>
      <c r="I61" s="66">
        <f t="shared" si="8"/>
        <v>0</v>
      </c>
      <c r="J61" s="65"/>
      <c r="K61" s="66">
        <f t="shared" si="9"/>
        <v>0</v>
      </c>
      <c r="L61" s="66">
        <v>21</v>
      </c>
      <c r="M61" s="66">
        <f t="shared" si="10"/>
        <v>0</v>
      </c>
      <c r="N61" s="66">
        <v>0</v>
      </c>
      <c r="O61" s="66">
        <f t="shared" si="11"/>
        <v>0</v>
      </c>
      <c r="P61" s="66">
        <v>0</v>
      </c>
      <c r="Q61" s="66">
        <f t="shared" si="12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13"/>
        <v>0</v>
      </c>
      <c r="W61" s="35"/>
      <c r="X61" s="70"/>
      <c r="Y61" s="52"/>
      <c r="Z61" s="52"/>
      <c r="AA61" s="52"/>
      <c r="AB61" s="52"/>
      <c r="AC61" s="52"/>
      <c r="AD61" s="52"/>
      <c r="AE61" s="52"/>
      <c r="AF61" s="52"/>
      <c r="AG61" s="52" t="s">
        <v>1697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x14ac:dyDescent="0.2">
      <c r="A62" s="18" t="s">
        <v>324</v>
      </c>
      <c r="B62" s="19" t="s">
        <v>188</v>
      </c>
      <c r="C62" s="20" t="s">
        <v>189</v>
      </c>
      <c r="D62" s="21"/>
      <c r="E62" s="22"/>
      <c r="F62" s="23"/>
      <c r="G62" s="23">
        <f>SUMIF(AG63:AG63,"&lt;&gt;NOR",G63:G63)</f>
        <v>0</v>
      </c>
      <c r="H62" s="23"/>
      <c r="I62" s="23">
        <f>SUM(I63:I63)</f>
        <v>0</v>
      </c>
      <c r="J62" s="23"/>
      <c r="K62" s="23">
        <f>SUM(K63:K63)</f>
        <v>0</v>
      </c>
      <c r="L62" s="23"/>
      <c r="M62" s="23">
        <f>SUM(M63:M63)</f>
        <v>0</v>
      </c>
      <c r="N62" s="23"/>
      <c r="O62" s="23">
        <f>SUM(O63:O63)</f>
        <v>0</v>
      </c>
      <c r="P62" s="23"/>
      <c r="Q62" s="23">
        <f>SUM(Q63:Q63)</f>
        <v>0</v>
      </c>
      <c r="R62" s="23"/>
      <c r="S62" s="23"/>
      <c r="T62" s="46"/>
      <c r="U62" s="47"/>
      <c r="V62" s="47">
        <f>SUM(V63:V63)</f>
        <v>0</v>
      </c>
      <c r="W62" s="47"/>
      <c r="X62" s="46"/>
      <c r="AG62" t="s">
        <v>325</v>
      </c>
    </row>
    <row r="63" spans="1:60" ht="22.5" outlineLevel="1" x14ac:dyDescent="0.2">
      <c r="A63" s="72">
        <v>53</v>
      </c>
      <c r="B63" s="73" t="s">
        <v>3923</v>
      </c>
      <c r="C63" s="74" t="s">
        <v>3924</v>
      </c>
      <c r="D63" s="27" t="s">
        <v>1817</v>
      </c>
      <c r="E63" s="28">
        <v>1</v>
      </c>
      <c r="F63" s="29"/>
      <c r="G63" s="30">
        <f>ROUND(E63*F63,2)</f>
        <v>0</v>
      </c>
      <c r="H63" s="29"/>
      <c r="I63" s="30">
        <f>ROUND(E63*H63,2)</f>
        <v>0</v>
      </c>
      <c r="J63" s="29"/>
      <c r="K63" s="30">
        <f>ROUND(E63*J63,2)</f>
        <v>0</v>
      </c>
      <c r="L63" s="30">
        <v>21</v>
      </c>
      <c r="M63" s="30">
        <f>G63*(1+L63/100)</f>
        <v>0</v>
      </c>
      <c r="N63" s="30">
        <v>0</v>
      </c>
      <c r="O63" s="30">
        <f>ROUND(E63*N63,2)</f>
        <v>0</v>
      </c>
      <c r="P63" s="30">
        <v>0</v>
      </c>
      <c r="Q63" s="30">
        <f>ROUND(E63*P63,2)</f>
        <v>0</v>
      </c>
      <c r="R63" s="30"/>
      <c r="S63" s="30" t="s">
        <v>587</v>
      </c>
      <c r="T63" s="49" t="s">
        <v>330</v>
      </c>
      <c r="U63" s="35">
        <v>0</v>
      </c>
      <c r="V63" s="35">
        <f>ROUND(E63*U63,2)</f>
        <v>0</v>
      </c>
      <c r="W63" s="35"/>
      <c r="X63" s="49"/>
      <c r="Y63" s="52"/>
      <c r="Z63" s="52"/>
      <c r="AA63" s="52"/>
      <c r="AB63" s="52"/>
      <c r="AC63" s="52"/>
      <c r="AD63" s="52"/>
      <c r="AE63" s="52"/>
      <c r="AF63" s="52"/>
      <c r="AG63" s="52" t="s">
        <v>1697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x14ac:dyDescent="0.2">
      <c r="A64" s="13"/>
      <c r="B64" s="14"/>
      <c r="C64" s="36"/>
      <c r="D64" s="15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AE64">
        <v>15</v>
      </c>
      <c r="AF64">
        <v>21</v>
      </c>
    </row>
    <row r="65" spans="1:33" x14ac:dyDescent="0.2">
      <c r="A65" s="37"/>
      <c r="B65" s="38" t="s">
        <v>15</v>
      </c>
      <c r="C65" s="39"/>
      <c r="D65" s="40"/>
      <c r="E65" s="41"/>
      <c r="F65" s="41"/>
      <c r="G65" s="42">
        <f>G8+G35+G62</f>
        <v>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AE65">
        <f>SUMIF(L7:L63,AE64,G7:G63)</f>
        <v>0</v>
      </c>
      <c r="AF65">
        <f>SUMIF(L7:L63,AF64,G7:G63)</f>
        <v>0</v>
      </c>
      <c r="AG65" t="s">
        <v>346</v>
      </c>
    </row>
    <row r="66" spans="1:33" x14ac:dyDescent="0.2">
      <c r="A66" s="300" t="s">
        <v>1687</v>
      </c>
      <c r="B66" s="300"/>
      <c r="C66" s="36"/>
      <c r="D66" s="15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33" x14ac:dyDescent="0.2">
      <c r="A67" s="13"/>
      <c r="B67" s="14" t="s">
        <v>1688</v>
      </c>
      <c r="C67" s="36" t="s">
        <v>1689</v>
      </c>
      <c r="D67" s="15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AG67" t="s">
        <v>1690</v>
      </c>
    </row>
    <row r="68" spans="1:33" x14ac:dyDescent="0.2">
      <c r="A68" s="13"/>
      <c r="B68" s="14" t="s">
        <v>1691</v>
      </c>
      <c r="C68" s="36" t="s">
        <v>1692</v>
      </c>
      <c r="D68" s="15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AG68" t="s">
        <v>1693</v>
      </c>
    </row>
    <row r="69" spans="1:33" x14ac:dyDescent="0.2">
      <c r="A69" s="13"/>
      <c r="B69" s="14"/>
      <c r="C69" s="36" t="s">
        <v>492</v>
      </c>
      <c r="D69" s="15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AG69" t="s">
        <v>1694</v>
      </c>
    </row>
    <row r="70" spans="1:33" x14ac:dyDescent="0.2">
      <c r="A70" s="13"/>
      <c r="B70" s="14"/>
      <c r="C70" s="36"/>
      <c r="D70" s="15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33" x14ac:dyDescent="0.2">
      <c r="C71" s="43"/>
      <c r="D71" s="7"/>
      <c r="AG71" t="s">
        <v>347</v>
      </c>
    </row>
    <row r="72" spans="1:33" x14ac:dyDescent="0.2">
      <c r="D72" s="7"/>
    </row>
    <row r="73" spans="1:33" x14ac:dyDescent="0.2">
      <c r="D73" s="7"/>
    </row>
    <row r="74" spans="1:33" x14ac:dyDescent="0.2">
      <c r="D74" s="7"/>
    </row>
    <row r="75" spans="1:33" x14ac:dyDescent="0.2">
      <c r="D75" s="7"/>
    </row>
    <row r="76" spans="1:33" x14ac:dyDescent="0.2">
      <c r="D76" s="7"/>
    </row>
    <row r="77" spans="1:33" x14ac:dyDescent="0.2">
      <c r="D77" s="7"/>
    </row>
    <row r="78" spans="1:33" x14ac:dyDescent="0.2">
      <c r="D78" s="7"/>
    </row>
    <row r="79" spans="1:33" x14ac:dyDescent="0.2">
      <c r="D79" s="7"/>
    </row>
    <row r="80" spans="1:33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5">
    <mergeCell ref="A1:G1"/>
    <mergeCell ref="C2:G2"/>
    <mergeCell ref="C3:G3"/>
    <mergeCell ref="C4:G4"/>
    <mergeCell ref="A66:B66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76"/>
  <sheetViews>
    <sheetView topLeftCell="A338" zoomScaleNormal="100" workbookViewId="0">
      <selection activeCell="G384" sqref="G384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69</v>
      </c>
      <c r="C4" s="285" t="s">
        <v>70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224</v>
      </c>
      <c r="C8" s="20" t="s">
        <v>225</v>
      </c>
      <c r="D8" s="21"/>
      <c r="E8" s="22"/>
      <c r="F8" s="23"/>
      <c r="G8" s="23">
        <f>SUMIF(AG9:AG53,"&lt;&gt;NOR",G9:G53)</f>
        <v>0</v>
      </c>
      <c r="H8" s="23"/>
      <c r="I8" s="23">
        <f>SUM(I9:I53)</f>
        <v>0</v>
      </c>
      <c r="J8" s="23"/>
      <c r="K8" s="23">
        <f>SUM(K9:K53)</f>
        <v>0</v>
      </c>
      <c r="L8" s="23"/>
      <c r="M8" s="23">
        <f>SUM(M9:M53)</f>
        <v>0</v>
      </c>
      <c r="N8" s="23"/>
      <c r="O8" s="23">
        <f>SUM(O9:O53)</f>
        <v>0</v>
      </c>
      <c r="P8" s="23"/>
      <c r="Q8" s="23">
        <f>SUM(Q9:Q53)</f>
        <v>0</v>
      </c>
      <c r="R8" s="23"/>
      <c r="S8" s="23"/>
      <c r="T8" s="46"/>
      <c r="U8" s="47"/>
      <c r="V8" s="47">
        <f>SUM(V9:V53)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3925</v>
      </c>
      <c r="C9" s="69" t="s">
        <v>3926</v>
      </c>
      <c r="D9" s="63" t="s">
        <v>640</v>
      </c>
      <c r="E9" s="64">
        <v>1</v>
      </c>
      <c r="F9" s="65"/>
      <c r="G9" s="66">
        <f t="shared" ref="G9:G46" si="0">ROUND(E9*F9,2)</f>
        <v>0</v>
      </c>
      <c r="H9" s="65"/>
      <c r="I9" s="66">
        <f t="shared" ref="I9:I46" si="1">ROUND(E9*H9,2)</f>
        <v>0</v>
      </c>
      <c r="J9" s="65"/>
      <c r="K9" s="66">
        <f t="shared" ref="K9:K46" si="2">ROUND(E9*J9,2)</f>
        <v>0</v>
      </c>
      <c r="L9" s="66">
        <v>21</v>
      </c>
      <c r="M9" s="66">
        <f t="shared" ref="M9:M46" si="3">G9*(1+L9/100)</f>
        <v>0</v>
      </c>
      <c r="N9" s="66">
        <v>0</v>
      </c>
      <c r="O9" s="66">
        <f t="shared" ref="O9:O46" si="4">ROUND(E9*N9,2)</f>
        <v>0</v>
      </c>
      <c r="P9" s="66">
        <v>0</v>
      </c>
      <c r="Q9" s="66">
        <f t="shared" ref="Q9:Q46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46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1697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3927</v>
      </c>
      <c r="C10" s="69" t="s">
        <v>3928</v>
      </c>
      <c r="D10" s="63" t="s">
        <v>640</v>
      </c>
      <c r="E10" s="64">
        <v>1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2953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3929</v>
      </c>
      <c r="C11" s="69" t="s">
        <v>3930</v>
      </c>
      <c r="D11" s="63" t="s">
        <v>640</v>
      </c>
      <c r="E11" s="64">
        <v>1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1697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3931</v>
      </c>
      <c r="C12" s="69" t="s">
        <v>3928</v>
      </c>
      <c r="D12" s="63" t="s">
        <v>640</v>
      </c>
      <c r="E12" s="64">
        <v>1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2953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3932</v>
      </c>
      <c r="C13" s="69" t="s">
        <v>3933</v>
      </c>
      <c r="D13" s="63" t="s">
        <v>640</v>
      </c>
      <c r="E13" s="64">
        <v>2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1697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3934</v>
      </c>
      <c r="C14" s="69" t="s">
        <v>3935</v>
      </c>
      <c r="D14" s="63" t="s">
        <v>640</v>
      </c>
      <c r="E14" s="64">
        <v>2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2953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3936</v>
      </c>
      <c r="C15" s="69" t="s">
        <v>3937</v>
      </c>
      <c r="D15" s="63" t="s">
        <v>640</v>
      </c>
      <c r="E15" s="64">
        <v>33.333329999999997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2953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3938</v>
      </c>
      <c r="C16" s="69" t="s">
        <v>3939</v>
      </c>
      <c r="D16" s="63" t="s">
        <v>640</v>
      </c>
      <c r="E16" s="64">
        <v>2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1697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3940</v>
      </c>
      <c r="C17" s="69" t="s">
        <v>3941</v>
      </c>
      <c r="D17" s="63" t="s">
        <v>640</v>
      </c>
      <c r="E17" s="64">
        <v>2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0</v>
      </c>
      <c r="O17" s="66">
        <f t="shared" si="4"/>
        <v>0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2953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3942</v>
      </c>
      <c r="C18" s="69" t="s">
        <v>3943</v>
      </c>
      <c r="D18" s="63" t="s">
        <v>640</v>
      </c>
      <c r="E18" s="64">
        <v>3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1697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11</v>
      </c>
      <c r="B19" s="68" t="s">
        <v>3944</v>
      </c>
      <c r="C19" s="69" t="s">
        <v>3945</v>
      </c>
      <c r="D19" s="63" t="s">
        <v>640</v>
      </c>
      <c r="E19" s="64">
        <v>3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0</v>
      </c>
      <c r="O19" s="66">
        <f t="shared" si="4"/>
        <v>0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2953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67">
        <v>12</v>
      </c>
      <c r="B20" s="68" t="s">
        <v>3946</v>
      </c>
      <c r="C20" s="69" t="s">
        <v>3947</v>
      </c>
      <c r="D20" s="63" t="s">
        <v>640</v>
      </c>
      <c r="E20" s="64">
        <v>4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1697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13</v>
      </c>
      <c r="B21" s="68" t="s">
        <v>3948</v>
      </c>
      <c r="C21" s="69" t="s">
        <v>3949</v>
      </c>
      <c r="D21" s="63" t="s">
        <v>640</v>
      </c>
      <c r="E21" s="64">
        <v>4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0</v>
      </c>
      <c r="O21" s="66">
        <f t="shared" si="4"/>
        <v>0</v>
      </c>
      <c r="P21" s="66">
        <v>0</v>
      </c>
      <c r="Q21" s="66">
        <f t="shared" si="5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2953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ht="22.5" outlineLevel="1" x14ac:dyDescent="0.2">
      <c r="A22" s="67">
        <v>14</v>
      </c>
      <c r="B22" s="68" t="s">
        <v>3950</v>
      </c>
      <c r="C22" s="69" t="s">
        <v>3951</v>
      </c>
      <c r="D22" s="63" t="s">
        <v>640</v>
      </c>
      <c r="E22" s="64">
        <v>1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1697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15</v>
      </c>
      <c r="B23" s="68" t="s">
        <v>3952</v>
      </c>
      <c r="C23" s="69" t="s">
        <v>3953</v>
      </c>
      <c r="D23" s="63" t="s">
        <v>640</v>
      </c>
      <c r="E23" s="64">
        <v>1</v>
      </c>
      <c r="F23" s="65"/>
      <c r="G23" s="66">
        <f t="shared" si="0"/>
        <v>0</v>
      </c>
      <c r="H23" s="65"/>
      <c r="I23" s="66">
        <f t="shared" si="1"/>
        <v>0</v>
      </c>
      <c r="J23" s="65"/>
      <c r="K23" s="66">
        <f t="shared" si="2"/>
        <v>0</v>
      </c>
      <c r="L23" s="66">
        <v>21</v>
      </c>
      <c r="M23" s="66">
        <f t="shared" si="3"/>
        <v>0</v>
      </c>
      <c r="N23" s="66">
        <v>0</v>
      </c>
      <c r="O23" s="66">
        <f t="shared" si="4"/>
        <v>0</v>
      </c>
      <c r="P23" s="66">
        <v>0</v>
      </c>
      <c r="Q23" s="66">
        <f t="shared" si="5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6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2953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16</v>
      </c>
      <c r="B24" s="68" t="s">
        <v>3954</v>
      </c>
      <c r="C24" s="69" t="s">
        <v>3955</v>
      </c>
      <c r="D24" s="63" t="s">
        <v>640</v>
      </c>
      <c r="E24" s="64">
        <v>1</v>
      </c>
      <c r="F24" s="65"/>
      <c r="G24" s="66">
        <f t="shared" si="0"/>
        <v>0</v>
      </c>
      <c r="H24" s="65"/>
      <c r="I24" s="66">
        <f t="shared" si="1"/>
        <v>0</v>
      </c>
      <c r="J24" s="65"/>
      <c r="K24" s="66">
        <f t="shared" si="2"/>
        <v>0</v>
      </c>
      <c r="L24" s="66">
        <v>21</v>
      </c>
      <c r="M24" s="66">
        <f t="shared" si="3"/>
        <v>0</v>
      </c>
      <c r="N24" s="66">
        <v>0</v>
      </c>
      <c r="O24" s="66">
        <f t="shared" si="4"/>
        <v>0</v>
      </c>
      <c r="P24" s="66">
        <v>0</v>
      </c>
      <c r="Q24" s="66">
        <f t="shared" si="5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6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2953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67">
        <v>17</v>
      </c>
      <c r="B25" s="68" t="s">
        <v>3956</v>
      </c>
      <c r="C25" s="69" t="s">
        <v>3957</v>
      </c>
      <c r="D25" s="63" t="s">
        <v>640</v>
      </c>
      <c r="E25" s="64">
        <v>2</v>
      </c>
      <c r="F25" s="65"/>
      <c r="G25" s="66">
        <f t="shared" si="0"/>
        <v>0</v>
      </c>
      <c r="H25" s="65"/>
      <c r="I25" s="66">
        <f t="shared" si="1"/>
        <v>0</v>
      </c>
      <c r="J25" s="65"/>
      <c r="K25" s="66">
        <f t="shared" si="2"/>
        <v>0</v>
      </c>
      <c r="L25" s="66">
        <v>21</v>
      </c>
      <c r="M25" s="66">
        <f t="shared" si="3"/>
        <v>0</v>
      </c>
      <c r="N25" s="66">
        <v>0</v>
      </c>
      <c r="O25" s="66">
        <f t="shared" si="4"/>
        <v>0</v>
      </c>
      <c r="P25" s="66">
        <v>0</v>
      </c>
      <c r="Q25" s="66">
        <f t="shared" si="5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6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1697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18</v>
      </c>
      <c r="B26" s="68" t="s">
        <v>3958</v>
      </c>
      <c r="C26" s="69" t="s">
        <v>3953</v>
      </c>
      <c r="D26" s="63" t="s">
        <v>640</v>
      </c>
      <c r="E26" s="64">
        <v>2</v>
      </c>
      <c r="F26" s="65"/>
      <c r="G26" s="66">
        <f t="shared" si="0"/>
        <v>0</v>
      </c>
      <c r="H26" s="65"/>
      <c r="I26" s="66">
        <f t="shared" si="1"/>
        <v>0</v>
      </c>
      <c r="J26" s="65"/>
      <c r="K26" s="66">
        <f t="shared" si="2"/>
        <v>0</v>
      </c>
      <c r="L26" s="66">
        <v>21</v>
      </c>
      <c r="M26" s="66">
        <f t="shared" si="3"/>
        <v>0</v>
      </c>
      <c r="N26" s="66">
        <v>0</v>
      </c>
      <c r="O26" s="66">
        <f t="shared" si="4"/>
        <v>0</v>
      </c>
      <c r="P26" s="66">
        <v>0</v>
      </c>
      <c r="Q26" s="66">
        <f t="shared" si="5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6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2953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ht="22.5" outlineLevel="1" x14ac:dyDescent="0.2">
      <c r="A27" s="67">
        <v>19</v>
      </c>
      <c r="B27" s="68" t="s">
        <v>3959</v>
      </c>
      <c r="C27" s="69" t="s">
        <v>3960</v>
      </c>
      <c r="D27" s="63" t="s">
        <v>640</v>
      </c>
      <c r="E27" s="64">
        <v>1</v>
      </c>
      <c r="F27" s="65"/>
      <c r="G27" s="66">
        <f t="shared" si="0"/>
        <v>0</v>
      </c>
      <c r="H27" s="65"/>
      <c r="I27" s="66">
        <f t="shared" si="1"/>
        <v>0</v>
      </c>
      <c r="J27" s="65"/>
      <c r="K27" s="66">
        <f t="shared" si="2"/>
        <v>0</v>
      </c>
      <c r="L27" s="66">
        <v>21</v>
      </c>
      <c r="M27" s="66">
        <f t="shared" si="3"/>
        <v>0</v>
      </c>
      <c r="N27" s="66">
        <v>0</v>
      </c>
      <c r="O27" s="66">
        <f t="shared" si="4"/>
        <v>0</v>
      </c>
      <c r="P27" s="66">
        <v>0</v>
      </c>
      <c r="Q27" s="66">
        <f t="shared" si="5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6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1697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20</v>
      </c>
      <c r="B28" s="68" t="s">
        <v>3961</v>
      </c>
      <c r="C28" s="69" t="s">
        <v>3953</v>
      </c>
      <c r="D28" s="63" t="s">
        <v>640</v>
      </c>
      <c r="E28" s="64">
        <v>1</v>
      </c>
      <c r="F28" s="65"/>
      <c r="G28" s="66">
        <f t="shared" si="0"/>
        <v>0</v>
      </c>
      <c r="H28" s="65"/>
      <c r="I28" s="66">
        <f t="shared" si="1"/>
        <v>0</v>
      </c>
      <c r="J28" s="65"/>
      <c r="K28" s="66">
        <f t="shared" si="2"/>
        <v>0</v>
      </c>
      <c r="L28" s="66">
        <v>21</v>
      </c>
      <c r="M28" s="66">
        <f t="shared" si="3"/>
        <v>0</v>
      </c>
      <c r="N28" s="66">
        <v>0</v>
      </c>
      <c r="O28" s="66">
        <f t="shared" si="4"/>
        <v>0</v>
      </c>
      <c r="P28" s="66">
        <v>0</v>
      </c>
      <c r="Q28" s="66">
        <f t="shared" si="5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6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2953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21</v>
      </c>
      <c r="B29" s="68" t="s">
        <v>3962</v>
      </c>
      <c r="C29" s="69" t="s">
        <v>3963</v>
      </c>
      <c r="D29" s="63" t="s">
        <v>640</v>
      </c>
      <c r="E29" s="64">
        <v>1</v>
      </c>
      <c r="F29" s="65"/>
      <c r="G29" s="66">
        <f t="shared" si="0"/>
        <v>0</v>
      </c>
      <c r="H29" s="65"/>
      <c r="I29" s="66">
        <f t="shared" si="1"/>
        <v>0</v>
      </c>
      <c r="J29" s="65"/>
      <c r="K29" s="66">
        <f t="shared" si="2"/>
        <v>0</v>
      </c>
      <c r="L29" s="66">
        <v>21</v>
      </c>
      <c r="M29" s="66">
        <f t="shared" si="3"/>
        <v>0</v>
      </c>
      <c r="N29" s="66">
        <v>0</v>
      </c>
      <c r="O29" s="66">
        <f t="shared" si="4"/>
        <v>0</v>
      </c>
      <c r="P29" s="66">
        <v>0</v>
      </c>
      <c r="Q29" s="66">
        <f t="shared" si="5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6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1697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22</v>
      </c>
      <c r="B30" s="68" t="s">
        <v>3964</v>
      </c>
      <c r="C30" s="69" t="s">
        <v>3965</v>
      </c>
      <c r="D30" s="63" t="s">
        <v>640</v>
      </c>
      <c r="E30" s="64">
        <v>1</v>
      </c>
      <c r="F30" s="65"/>
      <c r="G30" s="66">
        <f t="shared" si="0"/>
        <v>0</v>
      </c>
      <c r="H30" s="65"/>
      <c r="I30" s="66">
        <f t="shared" si="1"/>
        <v>0</v>
      </c>
      <c r="J30" s="65"/>
      <c r="K30" s="66">
        <f t="shared" si="2"/>
        <v>0</v>
      </c>
      <c r="L30" s="66">
        <v>21</v>
      </c>
      <c r="M30" s="66">
        <f t="shared" si="3"/>
        <v>0</v>
      </c>
      <c r="N30" s="66">
        <v>0</v>
      </c>
      <c r="O30" s="66">
        <f t="shared" si="4"/>
        <v>0</v>
      </c>
      <c r="P30" s="66">
        <v>0</v>
      </c>
      <c r="Q30" s="66">
        <f t="shared" si="5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6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2953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23</v>
      </c>
      <c r="B31" s="68" t="s">
        <v>3966</v>
      </c>
      <c r="C31" s="69" t="s">
        <v>3967</v>
      </c>
      <c r="D31" s="63" t="s">
        <v>640</v>
      </c>
      <c r="E31" s="64">
        <v>1</v>
      </c>
      <c r="F31" s="65"/>
      <c r="G31" s="66">
        <f t="shared" si="0"/>
        <v>0</v>
      </c>
      <c r="H31" s="65"/>
      <c r="I31" s="66">
        <f t="shared" si="1"/>
        <v>0</v>
      </c>
      <c r="J31" s="65"/>
      <c r="K31" s="66">
        <f t="shared" si="2"/>
        <v>0</v>
      </c>
      <c r="L31" s="66">
        <v>21</v>
      </c>
      <c r="M31" s="66">
        <f t="shared" si="3"/>
        <v>0</v>
      </c>
      <c r="N31" s="66">
        <v>0</v>
      </c>
      <c r="O31" s="66">
        <f t="shared" si="4"/>
        <v>0</v>
      </c>
      <c r="P31" s="66">
        <v>0</v>
      </c>
      <c r="Q31" s="66">
        <f t="shared" si="5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6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1697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67">
        <v>24</v>
      </c>
      <c r="B32" s="68" t="s">
        <v>3968</v>
      </c>
      <c r="C32" s="69" t="s">
        <v>3965</v>
      </c>
      <c r="D32" s="63" t="s">
        <v>640</v>
      </c>
      <c r="E32" s="64">
        <v>1</v>
      </c>
      <c r="F32" s="65"/>
      <c r="G32" s="66">
        <f t="shared" si="0"/>
        <v>0</v>
      </c>
      <c r="H32" s="65"/>
      <c r="I32" s="66">
        <f t="shared" si="1"/>
        <v>0</v>
      </c>
      <c r="J32" s="65"/>
      <c r="K32" s="66">
        <f t="shared" si="2"/>
        <v>0</v>
      </c>
      <c r="L32" s="66">
        <v>21</v>
      </c>
      <c r="M32" s="66">
        <f t="shared" si="3"/>
        <v>0</v>
      </c>
      <c r="N32" s="66">
        <v>0</v>
      </c>
      <c r="O32" s="66">
        <f t="shared" si="4"/>
        <v>0</v>
      </c>
      <c r="P32" s="66">
        <v>0</v>
      </c>
      <c r="Q32" s="66">
        <f t="shared" si="5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6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2953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25</v>
      </c>
      <c r="B33" s="68" t="s">
        <v>3969</v>
      </c>
      <c r="C33" s="69" t="s">
        <v>3970</v>
      </c>
      <c r="D33" s="63" t="s">
        <v>1817</v>
      </c>
      <c r="E33" s="64">
        <v>2</v>
      </c>
      <c r="F33" s="65"/>
      <c r="G33" s="66">
        <f t="shared" si="0"/>
        <v>0</v>
      </c>
      <c r="H33" s="65"/>
      <c r="I33" s="66">
        <f t="shared" si="1"/>
        <v>0</v>
      </c>
      <c r="J33" s="65"/>
      <c r="K33" s="66">
        <f t="shared" si="2"/>
        <v>0</v>
      </c>
      <c r="L33" s="66">
        <v>21</v>
      </c>
      <c r="M33" s="66">
        <f t="shared" si="3"/>
        <v>0</v>
      </c>
      <c r="N33" s="66">
        <v>0</v>
      </c>
      <c r="O33" s="66">
        <f t="shared" si="4"/>
        <v>0</v>
      </c>
      <c r="P33" s="66">
        <v>0</v>
      </c>
      <c r="Q33" s="66">
        <f t="shared" si="5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6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1697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26</v>
      </c>
      <c r="B34" s="68" t="s">
        <v>3971</v>
      </c>
      <c r="C34" s="69" t="s">
        <v>3972</v>
      </c>
      <c r="D34" s="63" t="s">
        <v>640</v>
      </c>
      <c r="E34" s="64">
        <v>2</v>
      </c>
      <c r="F34" s="65"/>
      <c r="G34" s="66">
        <f t="shared" si="0"/>
        <v>0</v>
      </c>
      <c r="H34" s="65"/>
      <c r="I34" s="66">
        <f t="shared" si="1"/>
        <v>0</v>
      </c>
      <c r="J34" s="65"/>
      <c r="K34" s="66">
        <f t="shared" si="2"/>
        <v>0</v>
      </c>
      <c r="L34" s="66">
        <v>21</v>
      </c>
      <c r="M34" s="66">
        <f t="shared" si="3"/>
        <v>0</v>
      </c>
      <c r="N34" s="66">
        <v>0</v>
      </c>
      <c r="O34" s="66">
        <f t="shared" si="4"/>
        <v>0</v>
      </c>
      <c r="P34" s="66">
        <v>0</v>
      </c>
      <c r="Q34" s="66">
        <f t="shared" si="5"/>
        <v>0</v>
      </c>
      <c r="R34" s="66"/>
      <c r="S34" s="66" t="s">
        <v>587</v>
      </c>
      <c r="T34" s="70" t="s">
        <v>330</v>
      </c>
      <c r="U34" s="35">
        <v>0</v>
      </c>
      <c r="V34" s="35">
        <f t="shared" si="6"/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2953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67">
        <v>27</v>
      </c>
      <c r="B35" s="68" t="s">
        <v>3973</v>
      </c>
      <c r="C35" s="69" t="s">
        <v>3974</v>
      </c>
      <c r="D35" s="63" t="s">
        <v>640</v>
      </c>
      <c r="E35" s="64">
        <v>10</v>
      </c>
      <c r="F35" s="65"/>
      <c r="G35" s="66">
        <f t="shared" si="0"/>
        <v>0</v>
      </c>
      <c r="H35" s="65"/>
      <c r="I35" s="66">
        <f t="shared" si="1"/>
        <v>0</v>
      </c>
      <c r="J35" s="65"/>
      <c r="K35" s="66">
        <f t="shared" si="2"/>
        <v>0</v>
      </c>
      <c r="L35" s="66">
        <v>21</v>
      </c>
      <c r="M35" s="66">
        <f t="shared" si="3"/>
        <v>0</v>
      </c>
      <c r="N35" s="66">
        <v>0</v>
      </c>
      <c r="O35" s="66">
        <f t="shared" si="4"/>
        <v>0</v>
      </c>
      <c r="P35" s="66">
        <v>0</v>
      </c>
      <c r="Q35" s="66">
        <f t="shared" si="5"/>
        <v>0</v>
      </c>
      <c r="R35" s="66"/>
      <c r="S35" s="66" t="s">
        <v>587</v>
      </c>
      <c r="T35" s="70" t="s">
        <v>330</v>
      </c>
      <c r="U35" s="35">
        <v>0</v>
      </c>
      <c r="V35" s="35">
        <f t="shared" si="6"/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1697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28</v>
      </c>
      <c r="B36" s="68" t="s">
        <v>3975</v>
      </c>
      <c r="C36" s="69" t="s">
        <v>3976</v>
      </c>
      <c r="D36" s="63" t="s">
        <v>640</v>
      </c>
      <c r="E36" s="64">
        <v>10</v>
      </c>
      <c r="F36" s="65"/>
      <c r="G36" s="66">
        <f t="shared" si="0"/>
        <v>0</v>
      </c>
      <c r="H36" s="65"/>
      <c r="I36" s="66">
        <f t="shared" si="1"/>
        <v>0</v>
      </c>
      <c r="J36" s="65"/>
      <c r="K36" s="66">
        <f t="shared" si="2"/>
        <v>0</v>
      </c>
      <c r="L36" s="66">
        <v>21</v>
      </c>
      <c r="M36" s="66">
        <f t="shared" si="3"/>
        <v>0</v>
      </c>
      <c r="N36" s="66">
        <v>0</v>
      </c>
      <c r="O36" s="66">
        <f t="shared" si="4"/>
        <v>0</v>
      </c>
      <c r="P36" s="66">
        <v>0</v>
      </c>
      <c r="Q36" s="66">
        <f t="shared" si="5"/>
        <v>0</v>
      </c>
      <c r="R36" s="66"/>
      <c r="S36" s="66" t="s">
        <v>587</v>
      </c>
      <c r="T36" s="70" t="s">
        <v>330</v>
      </c>
      <c r="U36" s="35">
        <v>0</v>
      </c>
      <c r="V36" s="35">
        <f t="shared" si="6"/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2953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67">
        <v>29</v>
      </c>
      <c r="B37" s="68" t="s">
        <v>3977</v>
      </c>
      <c r="C37" s="69" t="s">
        <v>3978</v>
      </c>
      <c r="D37" s="63" t="s">
        <v>640</v>
      </c>
      <c r="E37" s="64">
        <v>10</v>
      </c>
      <c r="F37" s="65"/>
      <c r="G37" s="66">
        <f t="shared" si="0"/>
        <v>0</v>
      </c>
      <c r="H37" s="65"/>
      <c r="I37" s="66">
        <f t="shared" si="1"/>
        <v>0</v>
      </c>
      <c r="J37" s="65"/>
      <c r="K37" s="66">
        <f t="shared" si="2"/>
        <v>0</v>
      </c>
      <c r="L37" s="66">
        <v>21</v>
      </c>
      <c r="M37" s="66">
        <f t="shared" si="3"/>
        <v>0</v>
      </c>
      <c r="N37" s="66">
        <v>0</v>
      </c>
      <c r="O37" s="66">
        <f t="shared" si="4"/>
        <v>0</v>
      </c>
      <c r="P37" s="66">
        <v>0</v>
      </c>
      <c r="Q37" s="66">
        <f t="shared" si="5"/>
        <v>0</v>
      </c>
      <c r="R37" s="66"/>
      <c r="S37" s="66" t="s">
        <v>587</v>
      </c>
      <c r="T37" s="70" t="s">
        <v>330</v>
      </c>
      <c r="U37" s="35">
        <v>0</v>
      </c>
      <c r="V37" s="35">
        <f t="shared" si="6"/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2953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60">
        <v>30</v>
      </c>
      <c r="B38" s="61" t="s">
        <v>3979</v>
      </c>
      <c r="C38" s="62" t="s">
        <v>3980</v>
      </c>
      <c r="D38" s="63" t="s">
        <v>640</v>
      </c>
      <c r="E38" s="64">
        <v>5</v>
      </c>
      <c r="F38" s="65"/>
      <c r="G38" s="66">
        <f t="shared" si="0"/>
        <v>0</v>
      </c>
      <c r="H38" s="65"/>
      <c r="I38" s="66">
        <f t="shared" si="1"/>
        <v>0</v>
      </c>
      <c r="J38" s="65"/>
      <c r="K38" s="66">
        <f t="shared" si="2"/>
        <v>0</v>
      </c>
      <c r="L38" s="66">
        <v>21</v>
      </c>
      <c r="M38" s="66">
        <f t="shared" si="3"/>
        <v>0</v>
      </c>
      <c r="N38" s="66">
        <v>0</v>
      </c>
      <c r="O38" s="66">
        <f t="shared" si="4"/>
        <v>0</v>
      </c>
      <c r="P38" s="66">
        <v>0</v>
      </c>
      <c r="Q38" s="66">
        <f t="shared" si="5"/>
        <v>0</v>
      </c>
      <c r="R38" s="66"/>
      <c r="S38" s="66" t="s">
        <v>587</v>
      </c>
      <c r="T38" s="70" t="s">
        <v>330</v>
      </c>
      <c r="U38" s="35">
        <v>0</v>
      </c>
      <c r="V38" s="35">
        <f t="shared" si="6"/>
        <v>0</v>
      </c>
      <c r="W38" s="35"/>
      <c r="X38" s="79"/>
      <c r="Y38" s="52"/>
      <c r="Z38" s="52"/>
      <c r="AA38" s="52"/>
      <c r="AB38" s="52"/>
      <c r="AC38" s="52"/>
      <c r="AD38" s="52"/>
      <c r="AE38" s="52"/>
      <c r="AF38" s="52"/>
      <c r="AG38" s="52" t="s">
        <v>1697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67">
        <v>31</v>
      </c>
      <c r="B39" s="68" t="s">
        <v>3981</v>
      </c>
      <c r="C39" s="69" t="s">
        <v>3982</v>
      </c>
      <c r="D39" s="63" t="s">
        <v>640</v>
      </c>
      <c r="E39" s="64">
        <v>5</v>
      </c>
      <c r="F39" s="65"/>
      <c r="G39" s="66">
        <f t="shared" si="0"/>
        <v>0</v>
      </c>
      <c r="H39" s="65"/>
      <c r="I39" s="66">
        <f t="shared" si="1"/>
        <v>0</v>
      </c>
      <c r="J39" s="65"/>
      <c r="K39" s="66">
        <f t="shared" si="2"/>
        <v>0</v>
      </c>
      <c r="L39" s="66">
        <v>21</v>
      </c>
      <c r="M39" s="66">
        <f t="shared" si="3"/>
        <v>0</v>
      </c>
      <c r="N39" s="66">
        <v>0</v>
      </c>
      <c r="O39" s="66">
        <f t="shared" si="4"/>
        <v>0</v>
      </c>
      <c r="P39" s="66">
        <v>0</v>
      </c>
      <c r="Q39" s="66">
        <f t="shared" si="5"/>
        <v>0</v>
      </c>
      <c r="R39" s="66"/>
      <c r="S39" s="66" t="s">
        <v>587</v>
      </c>
      <c r="T39" s="70" t="s">
        <v>330</v>
      </c>
      <c r="U39" s="35">
        <v>0</v>
      </c>
      <c r="V39" s="35">
        <f t="shared" si="6"/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2953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60">
        <v>32</v>
      </c>
      <c r="B40" s="61" t="s">
        <v>3983</v>
      </c>
      <c r="C40" s="62" t="s">
        <v>3984</v>
      </c>
      <c r="D40" s="63" t="s">
        <v>640</v>
      </c>
      <c r="E40" s="64">
        <v>5</v>
      </c>
      <c r="F40" s="65"/>
      <c r="G40" s="66">
        <f t="shared" si="0"/>
        <v>0</v>
      </c>
      <c r="H40" s="65"/>
      <c r="I40" s="66">
        <f t="shared" si="1"/>
        <v>0</v>
      </c>
      <c r="J40" s="65"/>
      <c r="K40" s="66">
        <f t="shared" si="2"/>
        <v>0</v>
      </c>
      <c r="L40" s="66">
        <v>21</v>
      </c>
      <c r="M40" s="66">
        <f t="shared" si="3"/>
        <v>0</v>
      </c>
      <c r="N40" s="66">
        <v>0</v>
      </c>
      <c r="O40" s="66">
        <f t="shared" si="4"/>
        <v>0</v>
      </c>
      <c r="P40" s="66">
        <v>0</v>
      </c>
      <c r="Q40" s="66">
        <f t="shared" si="5"/>
        <v>0</v>
      </c>
      <c r="R40" s="66"/>
      <c r="S40" s="66" t="s">
        <v>587</v>
      </c>
      <c r="T40" s="70" t="s">
        <v>330</v>
      </c>
      <c r="U40" s="35">
        <v>0</v>
      </c>
      <c r="V40" s="35">
        <f t="shared" si="6"/>
        <v>0</v>
      </c>
      <c r="W40" s="35"/>
      <c r="X40" s="79"/>
      <c r="Y40" s="52"/>
      <c r="Z40" s="52"/>
      <c r="AA40" s="52"/>
      <c r="AB40" s="52"/>
      <c r="AC40" s="52"/>
      <c r="AD40" s="52"/>
      <c r="AE40" s="52"/>
      <c r="AF40" s="52"/>
      <c r="AG40" s="52" t="s">
        <v>1697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33</v>
      </c>
      <c r="B41" s="68" t="s">
        <v>3985</v>
      </c>
      <c r="C41" s="69" t="s">
        <v>3986</v>
      </c>
      <c r="D41" s="63" t="s">
        <v>640</v>
      </c>
      <c r="E41" s="64">
        <v>5</v>
      </c>
      <c r="F41" s="65"/>
      <c r="G41" s="66">
        <f t="shared" si="0"/>
        <v>0</v>
      </c>
      <c r="H41" s="65"/>
      <c r="I41" s="66">
        <f t="shared" si="1"/>
        <v>0</v>
      </c>
      <c r="J41" s="65"/>
      <c r="K41" s="66">
        <f t="shared" si="2"/>
        <v>0</v>
      </c>
      <c r="L41" s="66">
        <v>21</v>
      </c>
      <c r="M41" s="66">
        <f t="shared" si="3"/>
        <v>0</v>
      </c>
      <c r="N41" s="66">
        <v>0</v>
      </c>
      <c r="O41" s="66">
        <f t="shared" si="4"/>
        <v>0</v>
      </c>
      <c r="P41" s="66">
        <v>0</v>
      </c>
      <c r="Q41" s="66">
        <f t="shared" si="5"/>
        <v>0</v>
      </c>
      <c r="R41" s="66"/>
      <c r="S41" s="66" t="s">
        <v>587</v>
      </c>
      <c r="T41" s="70" t="s">
        <v>330</v>
      </c>
      <c r="U41" s="35">
        <v>0</v>
      </c>
      <c r="V41" s="35">
        <f t="shared" si="6"/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2953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60">
        <v>34</v>
      </c>
      <c r="B42" s="61" t="s">
        <v>3987</v>
      </c>
      <c r="C42" s="62" t="s">
        <v>3988</v>
      </c>
      <c r="D42" s="63" t="s">
        <v>640</v>
      </c>
      <c r="E42" s="64">
        <v>5</v>
      </c>
      <c r="F42" s="65"/>
      <c r="G42" s="66">
        <f t="shared" si="0"/>
        <v>0</v>
      </c>
      <c r="H42" s="65"/>
      <c r="I42" s="66">
        <f t="shared" si="1"/>
        <v>0</v>
      </c>
      <c r="J42" s="65"/>
      <c r="K42" s="66">
        <f t="shared" si="2"/>
        <v>0</v>
      </c>
      <c r="L42" s="66">
        <v>21</v>
      </c>
      <c r="M42" s="66">
        <f t="shared" si="3"/>
        <v>0</v>
      </c>
      <c r="N42" s="66">
        <v>0</v>
      </c>
      <c r="O42" s="66">
        <f t="shared" si="4"/>
        <v>0</v>
      </c>
      <c r="P42" s="66">
        <v>0</v>
      </c>
      <c r="Q42" s="66">
        <f t="shared" si="5"/>
        <v>0</v>
      </c>
      <c r="R42" s="66"/>
      <c r="S42" s="66" t="s">
        <v>587</v>
      </c>
      <c r="T42" s="70" t="s">
        <v>330</v>
      </c>
      <c r="U42" s="35">
        <v>0</v>
      </c>
      <c r="V42" s="35">
        <f t="shared" si="6"/>
        <v>0</v>
      </c>
      <c r="W42" s="35"/>
      <c r="X42" s="79"/>
      <c r="Y42" s="52"/>
      <c r="Z42" s="52"/>
      <c r="AA42" s="52"/>
      <c r="AB42" s="52"/>
      <c r="AC42" s="52"/>
      <c r="AD42" s="52"/>
      <c r="AE42" s="52"/>
      <c r="AF42" s="52"/>
      <c r="AG42" s="52" t="s">
        <v>1697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67">
        <v>35</v>
      </c>
      <c r="B43" s="68" t="s">
        <v>3989</v>
      </c>
      <c r="C43" s="69" t="s">
        <v>3990</v>
      </c>
      <c r="D43" s="63" t="s">
        <v>640</v>
      </c>
      <c r="E43" s="64">
        <v>5</v>
      </c>
      <c r="F43" s="65"/>
      <c r="G43" s="66">
        <f t="shared" si="0"/>
        <v>0</v>
      </c>
      <c r="H43" s="65"/>
      <c r="I43" s="66">
        <f t="shared" si="1"/>
        <v>0</v>
      </c>
      <c r="J43" s="65"/>
      <c r="K43" s="66">
        <f t="shared" si="2"/>
        <v>0</v>
      </c>
      <c r="L43" s="66">
        <v>21</v>
      </c>
      <c r="M43" s="66">
        <f t="shared" si="3"/>
        <v>0</v>
      </c>
      <c r="N43" s="66">
        <v>0</v>
      </c>
      <c r="O43" s="66">
        <f t="shared" si="4"/>
        <v>0</v>
      </c>
      <c r="P43" s="66">
        <v>0</v>
      </c>
      <c r="Q43" s="66">
        <f t="shared" si="5"/>
        <v>0</v>
      </c>
      <c r="R43" s="66"/>
      <c r="S43" s="66" t="s">
        <v>587</v>
      </c>
      <c r="T43" s="70" t="s">
        <v>330</v>
      </c>
      <c r="U43" s="35">
        <v>0</v>
      </c>
      <c r="V43" s="35">
        <f t="shared" si="6"/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2953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60">
        <v>36</v>
      </c>
      <c r="B44" s="61" t="s">
        <v>3991</v>
      </c>
      <c r="C44" s="62" t="s">
        <v>3992</v>
      </c>
      <c r="D44" s="63" t="s">
        <v>640</v>
      </c>
      <c r="E44" s="64">
        <v>5</v>
      </c>
      <c r="F44" s="65"/>
      <c r="G44" s="66">
        <f t="shared" si="0"/>
        <v>0</v>
      </c>
      <c r="H44" s="65"/>
      <c r="I44" s="66">
        <f t="shared" si="1"/>
        <v>0</v>
      </c>
      <c r="J44" s="65"/>
      <c r="K44" s="66">
        <f t="shared" si="2"/>
        <v>0</v>
      </c>
      <c r="L44" s="66">
        <v>21</v>
      </c>
      <c r="M44" s="66">
        <f t="shared" si="3"/>
        <v>0</v>
      </c>
      <c r="N44" s="66">
        <v>0</v>
      </c>
      <c r="O44" s="66">
        <f t="shared" si="4"/>
        <v>0</v>
      </c>
      <c r="P44" s="66">
        <v>0</v>
      </c>
      <c r="Q44" s="66">
        <f t="shared" si="5"/>
        <v>0</v>
      </c>
      <c r="R44" s="66"/>
      <c r="S44" s="66" t="s">
        <v>587</v>
      </c>
      <c r="T44" s="70" t="s">
        <v>330</v>
      </c>
      <c r="U44" s="35">
        <v>0</v>
      </c>
      <c r="V44" s="35">
        <f t="shared" si="6"/>
        <v>0</v>
      </c>
      <c r="W44" s="35"/>
      <c r="X44" s="79"/>
      <c r="Y44" s="52"/>
      <c r="Z44" s="52"/>
      <c r="AA44" s="52"/>
      <c r="AB44" s="52"/>
      <c r="AC44" s="52"/>
      <c r="AD44" s="52"/>
      <c r="AE44" s="52"/>
      <c r="AF44" s="52"/>
      <c r="AG44" s="52" t="s">
        <v>1697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7">
        <v>37</v>
      </c>
      <c r="B45" s="68" t="s">
        <v>3993</v>
      </c>
      <c r="C45" s="69" t="s">
        <v>3994</v>
      </c>
      <c r="D45" s="63" t="s">
        <v>640</v>
      </c>
      <c r="E45" s="64">
        <v>5</v>
      </c>
      <c r="F45" s="65"/>
      <c r="G45" s="66">
        <f t="shared" si="0"/>
        <v>0</v>
      </c>
      <c r="H45" s="65"/>
      <c r="I45" s="66">
        <f t="shared" si="1"/>
        <v>0</v>
      </c>
      <c r="J45" s="65"/>
      <c r="K45" s="66">
        <f t="shared" si="2"/>
        <v>0</v>
      </c>
      <c r="L45" s="66">
        <v>21</v>
      </c>
      <c r="M45" s="66">
        <f t="shared" si="3"/>
        <v>0</v>
      </c>
      <c r="N45" s="66">
        <v>0</v>
      </c>
      <c r="O45" s="66">
        <f t="shared" si="4"/>
        <v>0</v>
      </c>
      <c r="P45" s="66">
        <v>0</v>
      </c>
      <c r="Q45" s="66">
        <f t="shared" si="5"/>
        <v>0</v>
      </c>
      <c r="R45" s="66"/>
      <c r="S45" s="66" t="s">
        <v>587</v>
      </c>
      <c r="T45" s="70" t="s">
        <v>330</v>
      </c>
      <c r="U45" s="35">
        <v>0</v>
      </c>
      <c r="V45" s="35">
        <f t="shared" si="6"/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2953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72">
        <v>38</v>
      </c>
      <c r="B46" s="73" t="s">
        <v>3995</v>
      </c>
      <c r="C46" s="74" t="s">
        <v>3996</v>
      </c>
      <c r="D46" s="27" t="s">
        <v>640</v>
      </c>
      <c r="E46" s="28">
        <v>2</v>
      </c>
      <c r="F46" s="29"/>
      <c r="G46" s="30">
        <f t="shared" si="0"/>
        <v>0</v>
      </c>
      <c r="H46" s="29"/>
      <c r="I46" s="30">
        <f t="shared" si="1"/>
        <v>0</v>
      </c>
      <c r="J46" s="29"/>
      <c r="K46" s="30">
        <f t="shared" si="2"/>
        <v>0</v>
      </c>
      <c r="L46" s="30">
        <v>21</v>
      </c>
      <c r="M46" s="30">
        <f t="shared" si="3"/>
        <v>0</v>
      </c>
      <c r="N46" s="30">
        <v>0</v>
      </c>
      <c r="O46" s="30">
        <f t="shared" si="4"/>
        <v>0</v>
      </c>
      <c r="P46" s="30">
        <v>0</v>
      </c>
      <c r="Q46" s="30">
        <f t="shared" si="5"/>
        <v>0</v>
      </c>
      <c r="R46" s="30"/>
      <c r="S46" s="30" t="s">
        <v>587</v>
      </c>
      <c r="T46" s="49" t="s">
        <v>330</v>
      </c>
      <c r="U46" s="35">
        <v>0</v>
      </c>
      <c r="V46" s="35">
        <f t="shared" si="6"/>
        <v>0</v>
      </c>
      <c r="W46" s="35"/>
      <c r="X46" s="49"/>
      <c r="Y46" s="52"/>
      <c r="Z46" s="52"/>
      <c r="AA46" s="52"/>
      <c r="AB46" s="52"/>
      <c r="AC46" s="52"/>
      <c r="AD46" s="52"/>
      <c r="AE46" s="52"/>
      <c r="AF46" s="52"/>
      <c r="AG46" s="52" t="s">
        <v>1697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ht="22.5" outlineLevel="1" x14ac:dyDescent="0.2">
      <c r="A47" s="31"/>
      <c r="B47" s="32"/>
      <c r="C47" s="292" t="s">
        <v>3997</v>
      </c>
      <c r="D47" s="293"/>
      <c r="E47" s="293"/>
      <c r="F47" s="293"/>
      <c r="G47" s="293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52"/>
      <c r="Z47" s="52"/>
      <c r="AA47" s="52"/>
      <c r="AB47" s="52"/>
      <c r="AC47" s="52"/>
      <c r="AD47" s="52"/>
      <c r="AE47" s="52"/>
      <c r="AF47" s="52"/>
      <c r="AG47" s="52" t="s">
        <v>642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9" t="str">
        <f>C47</f>
        <v>Vnitřní Wi-Fi point pro hostpotové řešení ve standardu 802.11n, dvě integrované antény, veškerý potřebný materiál pro montáž jednotky na stěnu nebo strop, podpora PoE - v dodávce zdroj PoE-24, správa vytvořené bezdrátové sítě přes webový prohlížeč</v>
      </c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7">
        <v>39</v>
      </c>
      <c r="B48" s="68" t="s">
        <v>3998</v>
      </c>
      <c r="C48" s="69" t="s">
        <v>3999</v>
      </c>
      <c r="D48" s="63" t="s">
        <v>640</v>
      </c>
      <c r="E48" s="64">
        <v>2</v>
      </c>
      <c r="F48" s="65"/>
      <c r="G48" s="66">
        <f t="shared" ref="G48:G53" si="7">ROUND(E48*F48,2)</f>
        <v>0</v>
      </c>
      <c r="H48" s="65"/>
      <c r="I48" s="66">
        <f t="shared" ref="I48:I53" si="8">ROUND(E48*H48,2)</f>
        <v>0</v>
      </c>
      <c r="J48" s="65"/>
      <c r="K48" s="66">
        <f t="shared" ref="K48:K53" si="9">ROUND(E48*J48,2)</f>
        <v>0</v>
      </c>
      <c r="L48" s="66">
        <v>21</v>
      </c>
      <c r="M48" s="66">
        <f t="shared" ref="M48:M53" si="10">G48*(1+L48/100)</f>
        <v>0</v>
      </c>
      <c r="N48" s="66">
        <v>0</v>
      </c>
      <c r="O48" s="66">
        <f t="shared" ref="O48:O53" si="11">ROUND(E48*N48,2)</f>
        <v>0</v>
      </c>
      <c r="P48" s="66">
        <v>0</v>
      </c>
      <c r="Q48" s="66">
        <f t="shared" ref="Q48:Q53" si="12">ROUND(E48*P48,2)</f>
        <v>0</v>
      </c>
      <c r="R48" s="66"/>
      <c r="S48" s="66" t="s">
        <v>587</v>
      </c>
      <c r="T48" s="70" t="s">
        <v>330</v>
      </c>
      <c r="U48" s="35">
        <v>0</v>
      </c>
      <c r="V48" s="35">
        <f t="shared" ref="V48:V53" si="13">ROUND(E48*U48,2)</f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2953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40</v>
      </c>
      <c r="B49" s="68" t="s">
        <v>4000</v>
      </c>
      <c r="C49" s="69" t="s">
        <v>4001</v>
      </c>
      <c r="D49" s="63" t="s">
        <v>456</v>
      </c>
      <c r="E49" s="64">
        <v>840</v>
      </c>
      <c r="F49" s="65"/>
      <c r="G49" s="66">
        <f t="shared" si="7"/>
        <v>0</v>
      </c>
      <c r="H49" s="65"/>
      <c r="I49" s="66">
        <f t="shared" si="8"/>
        <v>0</v>
      </c>
      <c r="J49" s="65"/>
      <c r="K49" s="66">
        <f t="shared" si="9"/>
        <v>0</v>
      </c>
      <c r="L49" s="66">
        <v>21</v>
      </c>
      <c r="M49" s="66">
        <f t="shared" si="10"/>
        <v>0</v>
      </c>
      <c r="N49" s="66">
        <v>0</v>
      </c>
      <c r="O49" s="66">
        <f t="shared" si="11"/>
        <v>0</v>
      </c>
      <c r="P49" s="66">
        <v>0</v>
      </c>
      <c r="Q49" s="66">
        <f t="shared" si="12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13"/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1697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67">
        <v>41</v>
      </c>
      <c r="B50" s="68" t="s">
        <v>4002</v>
      </c>
      <c r="C50" s="69" t="s">
        <v>4003</v>
      </c>
      <c r="D50" s="63" t="s">
        <v>456</v>
      </c>
      <c r="E50" s="64">
        <v>840</v>
      </c>
      <c r="F50" s="65"/>
      <c r="G50" s="66">
        <f t="shared" si="7"/>
        <v>0</v>
      </c>
      <c r="H50" s="65"/>
      <c r="I50" s="66">
        <f t="shared" si="8"/>
        <v>0</v>
      </c>
      <c r="J50" s="65"/>
      <c r="K50" s="66">
        <f t="shared" si="9"/>
        <v>0</v>
      </c>
      <c r="L50" s="66">
        <v>21</v>
      </c>
      <c r="M50" s="66">
        <f t="shared" si="10"/>
        <v>0</v>
      </c>
      <c r="N50" s="66">
        <v>0</v>
      </c>
      <c r="O50" s="66">
        <f t="shared" si="11"/>
        <v>0</v>
      </c>
      <c r="P50" s="66">
        <v>0</v>
      </c>
      <c r="Q50" s="66">
        <f t="shared" si="12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13"/>
        <v>0</v>
      </c>
      <c r="W50" s="35"/>
      <c r="X50" s="70"/>
      <c r="Y50" s="52"/>
      <c r="Z50" s="52"/>
      <c r="AA50" s="52"/>
      <c r="AB50" s="52"/>
      <c r="AC50" s="52"/>
      <c r="AD50" s="52"/>
      <c r="AE50" s="52"/>
      <c r="AF50" s="52"/>
      <c r="AG50" s="52" t="s">
        <v>2953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67">
        <v>42</v>
      </c>
      <c r="B51" s="68" t="s">
        <v>4004</v>
      </c>
      <c r="C51" s="69" t="s">
        <v>4005</v>
      </c>
      <c r="D51" s="63" t="s">
        <v>4006</v>
      </c>
      <c r="E51" s="64">
        <v>9</v>
      </c>
      <c r="F51" s="65"/>
      <c r="G51" s="66">
        <f t="shared" si="7"/>
        <v>0</v>
      </c>
      <c r="H51" s="65"/>
      <c r="I51" s="66">
        <f t="shared" si="8"/>
        <v>0</v>
      </c>
      <c r="J51" s="65"/>
      <c r="K51" s="66">
        <f t="shared" si="9"/>
        <v>0</v>
      </c>
      <c r="L51" s="66">
        <v>21</v>
      </c>
      <c r="M51" s="66">
        <f t="shared" si="10"/>
        <v>0</v>
      </c>
      <c r="N51" s="66">
        <v>0</v>
      </c>
      <c r="O51" s="66">
        <f t="shared" si="11"/>
        <v>0</v>
      </c>
      <c r="P51" s="66">
        <v>0</v>
      </c>
      <c r="Q51" s="66">
        <f t="shared" si="12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13"/>
        <v>0</v>
      </c>
      <c r="W51" s="35"/>
      <c r="X51" s="70"/>
      <c r="Y51" s="52"/>
      <c r="Z51" s="52"/>
      <c r="AA51" s="52"/>
      <c r="AB51" s="52"/>
      <c r="AC51" s="52"/>
      <c r="AD51" s="52"/>
      <c r="AE51" s="52"/>
      <c r="AF51" s="52"/>
      <c r="AG51" s="52" t="s">
        <v>1697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67">
        <v>43</v>
      </c>
      <c r="B52" s="68" t="s">
        <v>4007</v>
      </c>
      <c r="C52" s="69" t="s">
        <v>4008</v>
      </c>
      <c r="D52" s="63" t="s">
        <v>4006</v>
      </c>
      <c r="E52" s="64">
        <v>9</v>
      </c>
      <c r="F52" s="65"/>
      <c r="G52" s="66">
        <f t="shared" si="7"/>
        <v>0</v>
      </c>
      <c r="H52" s="65"/>
      <c r="I52" s="66">
        <f t="shared" si="8"/>
        <v>0</v>
      </c>
      <c r="J52" s="65"/>
      <c r="K52" s="66">
        <f t="shared" si="9"/>
        <v>0</v>
      </c>
      <c r="L52" s="66">
        <v>21</v>
      </c>
      <c r="M52" s="66">
        <f t="shared" si="10"/>
        <v>0</v>
      </c>
      <c r="N52" s="66">
        <v>0</v>
      </c>
      <c r="O52" s="66">
        <f t="shared" si="11"/>
        <v>0</v>
      </c>
      <c r="P52" s="66">
        <v>0</v>
      </c>
      <c r="Q52" s="66">
        <f t="shared" si="12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13"/>
        <v>0</v>
      </c>
      <c r="W52" s="35"/>
      <c r="X52" s="70"/>
      <c r="Y52" s="52"/>
      <c r="Z52" s="52"/>
      <c r="AA52" s="52"/>
      <c r="AB52" s="52"/>
      <c r="AC52" s="52"/>
      <c r="AD52" s="52"/>
      <c r="AE52" s="52"/>
      <c r="AF52" s="52"/>
      <c r="AG52" s="52" t="s">
        <v>2953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67">
        <v>44</v>
      </c>
      <c r="B53" s="68" t="s">
        <v>4009</v>
      </c>
      <c r="C53" s="69" t="s">
        <v>4010</v>
      </c>
      <c r="D53" s="63" t="s">
        <v>1817</v>
      </c>
      <c r="E53" s="64">
        <v>1</v>
      </c>
      <c r="F53" s="65"/>
      <c r="G53" s="66">
        <f t="shared" si="7"/>
        <v>0</v>
      </c>
      <c r="H53" s="65"/>
      <c r="I53" s="66">
        <f t="shared" si="8"/>
        <v>0</v>
      </c>
      <c r="J53" s="65"/>
      <c r="K53" s="66">
        <f t="shared" si="9"/>
        <v>0</v>
      </c>
      <c r="L53" s="66">
        <v>21</v>
      </c>
      <c r="M53" s="66">
        <f t="shared" si="10"/>
        <v>0</v>
      </c>
      <c r="N53" s="66">
        <v>0</v>
      </c>
      <c r="O53" s="66">
        <f t="shared" si="11"/>
        <v>0</v>
      </c>
      <c r="P53" s="66">
        <v>0</v>
      </c>
      <c r="Q53" s="66">
        <f t="shared" si="12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13"/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2953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x14ac:dyDescent="0.2">
      <c r="A54" s="18" t="s">
        <v>324</v>
      </c>
      <c r="B54" s="19" t="s">
        <v>222</v>
      </c>
      <c r="C54" s="20" t="s">
        <v>223</v>
      </c>
      <c r="D54" s="21"/>
      <c r="E54" s="22"/>
      <c r="F54" s="23"/>
      <c r="G54" s="23">
        <f>SUMIF(AG55:AG121,"&lt;&gt;NOR",G55:G121)</f>
        <v>0</v>
      </c>
      <c r="H54" s="23"/>
      <c r="I54" s="23">
        <f>SUM(I55:I121)</f>
        <v>0</v>
      </c>
      <c r="J54" s="23"/>
      <c r="K54" s="23">
        <f>SUM(K55:K121)</f>
        <v>0</v>
      </c>
      <c r="L54" s="23"/>
      <c r="M54" s="23">
        <f>SUM(M55:M121)</f>
        <v>0</v>
      </c>
      <c r="N54" s="23"/>
      <c r="O54" s="23">
        <f>SUM(O55:O121)</f>
        <v>0</v>
      </c>
      <c r="P54" s="23"/>
      <c r="Q54" s="23">
        <f>SUM(Q55:Q121)</f>
        <v>0</v>
      </c>
      <c r="R54" s="23"/>
      <c r="S54" s="23"/>
      <c r="T54" s="46"/>
      <c r="U54" s="47"/>
      <c r="V54" s="47">
        <f>SUM(V55:V121)</f>
        <v>0</v>
      </c>
      <c r="W54" s="47"/>
      <c r="X54" s="46"/>
      <c r="AG54" t="s">
        <v>325</v>
      </c>
    </row>
    <row r="55" spans="1:60" outlineLevel="1" x14ac:dyDescent="0.2">
      <c r="A55" s="24">
        <v>45</v>
      </c>
      <c r="B55" s="25" t="s">
        <v>4011</v>
      </c>
      <c r="C55" s="26" t="s">
        <v>4012</v>
      </c>
      <c r="D55" s="27" t="s">
        <v>640</v>
      </c>
      <c r="E55" s="28">
        <v>1</v>
      </c>
      <c r="F55" s="29"/>
      <c r="G55" s="30">
        <f>ROUND(E55*F55,2)</f>
        <v>0</v>
      </c>
      <c r="H55" s="29"/>
      <c r="I55" s="30">
        <f>ROUND(E55*H55,2)</f>
        <v>0</v>
      </c>
      <c r="J55" s="29"/>
      <c r="K55" s="30">
        <f>ROUND(E55*J55,2)</f>
        <v>0</v>
      </c>
      <c r="L55" s="30">
        <v>21</v>
      </c>
      <c r="M55" s="30">
        <f>G55*(1+L55/100)</f>
        <v>0</v>
      </c>
      <c r="N55" s="30">
        <v>0</v>
      </c>
      <c r="O55" s="30">
        <f>ROUND(E55*N55,2)</f>
        <v>0</v>
      </c>
      <c r="P55" s="30">
        <v>0</v>
      </c>
      <c r="Q55" s="30">
        <f>ROUND(E55*P55,2)</f>
        <v>0</v>
      </c>
      <c r="R55" s="30"/>
      <c r="S55" s="30" t="s">
        <v>587</v>
      </c>
      <c r="T55" s="49" t="s">
        <v>330</v>
      </c>
      <c r="U55" s="35">
        <v>0</v>
      </c>
      <c r="V55" s="35">
        <f>ROUND(E55*U55,2)</f>
        <v>0</v>
      </c>
      <c r="W55" s="35"/>
      <c r="X55" s="79"/>
      <c r="Y55" s="52"/>
      <c r="Z55" s="52"/>
      <c r="AA55" s="52"/>
      <c r="AB55" s="52"/>
      <c r="AC55" s="52"/>
      <c r="AD55" s="52"/>
      <c r="AE55" s="52"/>
      <c r="AF55" s="52"/>
      <c r="AG55" s="52" t="s">
        <v>1697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ht="45" outlineLevel="1" x14ac:dyDescent="0.2">
      <c r="A56" s="31"/>
      <c r="B56" s="32"/>
      <c r="C56" s="292" t="s">
        <v>4013</v>
      </c>
      <c r="D56" s="293"/>
      <c r="E56" s="293"/>
      <c r="F56" s="293"/>
      <c r="G56" s="293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52"/>
      <c r="Z56" s="52"/>
      <c r="AA56" s="52"/>
      <c r="AB56" s="52"/>
      <c r="AC56" s="52"/>
      <c r="AD56" s="52"/>
      <c r="AE56" s="52"/>
      <c r="AF56" s="52"/>
      <c r="AG56" s="52" t="s">
        <v>642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9" t="str">
        <f>C56</f>
        <v>Sestava: ústředna + ovládací klávesnice + plechový kryt, (základní deska ústředny pro 192 zón, 999 kódů, 8 podsystémů, 2048 událostí, 4 x PGM opto-relé + 1 x PGM relé + relé pro sirénu, 8 x 2 zóny na desce) (ovládací LCD klávesnice s dvouřádkovým modrým displejem určená pro ovládání a zobrazování informací o stavu ústředny) (plechový kryt pro ústředny s prostorem pro akumulátor 18Ah a včetně trafa  80VA)</v>
      </c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67">
        <v>46</v>
      </c>
      <c r="B57" s="68" t="s">
        <v>4014</v>
      </c>
      <c r="C57" s="69" t="s">
        <v>4015</v>
      </c>
      <c r="D57" s="63" t="s">
        <v>640</v>
      </c>
      <c r="E57" s="64">
        <v>1</v>
      </c>
      <c r="F57" s="65"/>
      <c r="G57" s="66">
        <f t="shared" ref="G57:G68" si="14">ROUND(E57*F57,2)</f>
        <v>0</v>
      </c>
      <c r="H57" s="65"/>
      <c r="I57" s="66">
        <f t="shared" ref="I57:I68" si="15">ROUND(E57*H57,2)</f>
        <v>0</v>
      </c>
      <c r="J57" s="65"/>
      <c r="K57" s="66">
        <f t="shared" ref="K57:K68" si="16">ROUND(E57*J57,2)</f>
        <v>0</v>
      </c>
      <c r="L57" s="66">
        <v>21</v>
      </c>
      <c r="M57" s="66">
        <f t="shared" ref="M57:M68" si="17">G57*(1+L57/100)</f>
        <v>0</v>
      </c>
      <c r="N57" s="66">
        <v>0</v>
      </c>
      <c r="O57" s="66">
        <f t="shared" ref="O57:O68" si="18">ROUND(E57*N57,2)</f>
        <v>0</v>
      </c>
      <c r="P57" s="66">
        <v>0</v>
      </c>
      <c r="Q57" s="66">
        <f t="shared" ref="Q57:Q68" si="19">ROUND(E57*P57,2)</f>
        <v>0</v>
      </c>
      <c r="R57" s="66"/>
      <c r="S57" s="66" t="s">
        <v>587</v>
      </c>
      <c r="T57" s="70" t="s">
        <v>330</v>
      </c>
      <c r="U57" s="35">
        <v>0</v>
      </c>
      <c r="V57" s="35">
        <f t="shared" ref="V57:V68" si="20">ROUND(E57*U57,2)</f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2953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67">
        <v>47</v>
      </c>
      <c r="B58" s="68" t="s">
        <v>4016</v>
      </c>
      <c r="C58" s="69" t="s">
        <v>4017</v>
      </c>
      <c r="D58" s="63" t="s">
        <v>640</v>
      </c>
      <c r="E58" s="64">
        <v>1</v>
      </c>
      <c r="F58" s="65"/>
      <c r="G58" s="66">
        <f t="shared" si="14"/>
        <v>0</v>
      </c>
      <c r="H58" s="65"/>
      <c r="I58" s="66">
        <f t="shared" si="15"/>
        <v>0</v>
      </c>
      <c r="J58" s="65"/>
      <c r="K58" s="66">
        <f t="shared" si="16"/>
        <v>0</v>
      </c>
      <c r="L58" s="66">
        <v>21</v>
      </c>
      <c r="M58" s="66">
        <f t="shared" si="17"/>
        <v>0</v>
      </c>
      <c r="N58" s="66">
        <v>0</v>
      </c>
      <c r="O58" s="66">
        <f t="shared" si="18"/>
        <v>0</v>
      </c>
      <c r="P58" s="66">
        <v>0</v>
      </c>
      <c r="Q58" s="66">
        <f t="shared" si="19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20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2953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7">
        <v>48</v>
      </c>
      <c r="B59" s="68" t="s">
        <v>4018</v>
      </c>
      <c r="C59" s="69" t="s">
        <v>4019</v>
      </c>
      <c r="D59" s="63" t="s">
        <v>640</v>
      </c>
      <c r="E59" s="64">
        <v>1</v>
      </c>
      <c r="F59" s="65"/>
      <c r="G59" s="66">
        <f t="shared" si="14"/>
        <v>0</v>
      </c>
      <c r="H59" s="65"/>
      <c r="I59" s="66">
        <f t="shared" si="15"/>
        <v>0</v>
      </c>
      <c r="J59" s="65"/>
      <c r="K59" s="66">
        <f t="shared" si="16"/>
        <v>0</v>
      </c>
      <c r="L59" s="66">
        <v>21</v>
      </c>
      <c r="M59" s="66">
        <f t="shared" si="17"/>
        <v>0</v>
      </c>
      <c r="N59" s="66">
        <v>0</v>
      </c>
      <c r="O59" s="66">
        <f t="shared" si="18"/>
        <v>0</v>
      </c>
      <c r="P59" s="66">
        <v>0</v>
      </c>
      <c r="Q59" s="66">
        <f t="shared" si="19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20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2953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67">
        <v>49</v>
      </c>
      <c r="B60" s="68" t="s">
        <v>4020</v>
      </c>
      <c r="C60" s="69" t="s">
        <v>4021</v>
      </c>
      <c r="D60" s="63" t="s">
        <v>640</v>
      </c>
      <c r="E60" s="64">
        <v>1</v>
      </c>
      <c r="F60" s="65"/>
      <c r="G60" s="66">
        <f t="shared" si="14"/>
        <v>0</v>
      </c>
      <c r="H60" s="65"/>
      <c r="I60" s="66">
        <f t="shared" si="15"/>
        <v>0</v>
      </c>
      <c r="J60" s="65"/>
      <c r="K60" s="66">
        <f t="shared" si="16"/>
        <v>0</v>
      </c>
      <c r="L60" s="66">
        <v>21</v>
      </c>
      <c r="M60" s="66">
        <f t="shared" si="17"/>
        <v>0</v>
      </c>
      <c r="N60" s="66">
        <v>0</v>
      </c>
      <c r="O60" s="66">
        <f t="shared" si="18"/>
        <v>0</v>
      </c>
      <c r="P60" s="66">
        <v>0</v>
      </c>
      <c r="Q60" s="66">
        <f t="shared" si="19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20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2953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67">
        <v>50</v>
      </c>
      <c r="B61" s="68" t="s">
        <v>4022</v>
      </c>
      <c r="C61" s="69" t="s">
        <v>4023</v>
      </c>
      <c r="D61" s="63" t="s">
        <v>640</v>
      </c>
      <c r="E61" s="64">
        <v>1</v>
      </c>
      <c r="F61" s="65"/>
      <c r="G61" s="66">
        <f t="shared" si="14"/>
        <v>0</v>
      </c>
      <c r="H61" s="65"/>
      <c r="I61" s="66">
        <f t="shared" si="15"/>
        <v>0</v>
      </c>
      <c r="J61" s="65"/>
      <c r="K61" s="66">
        <f t="shared" si="16"/>
        <v>0</v>
      </c>
      <c r="L61" s="66">
        <v>21</v>
      </c>
      <c r="M61" s="66">
        <f t="shared" si="17"/>
        <v>0</v>
      </c>
      <c r="N61" s="66">
        <v>0</v>
      </c>
      <c r="O61" s="66">
        <f t="shared" si="18"/>
        <v>0</v>
      </c>
      <c r="P61" s="66">
        <v>0</v>
      </c>
      <c r="Q61" s="66">
        <f t="shared" si="19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20"/>
        <v>0</v>
      </c>
      <c r="W61" s="35"/>
      <c r="X61" s="70"/>
      <c r="Y61" s="52"/>
      <c r="Z61" s="52"/>
      <c r="AA61" s="52"/>
      <c r="AB61" s="52"/>
      <c r="AC61" s="52"/>
      <c r="AD61" s="52"/>
      <c r="AE61" s="52"/>
      <c r="AF61" s="52"/>
      <c r="AG61" s="52" t="s">
        <v>2953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67">
        <v>51</v>
      </c>
      <c r="B62" s="68" t="s">
        <v>4024</v>
      </c>
      <c r="C62" s="69" t="s">
        <v>2950</v>
      </c>
      <c r="D62" s="63" t="s">
        <v>640</v>
      </c>
      <c r="E62" s="64">
        <v>4</v>
      </c>
      <c r="F62" s="65"/>
      <c r="G62" s="66">
        <f t="shared" si="14"/>
        <v>0</v>
      </c>
      <c r="H62" s="65"/>
      <c r="I62" s="66">
        <f t="shared" si="15"/>
        <v>0</v>
      </c>
      <c r="J62" s="65"/>
      <c r="K62" s="66">
        <f t="shared" si="16"/>
        <v>0</v>
      </c>
      <c r="L62" s="66">
        <v>21</v>
      </c>
      <c r="M62" s="66">
        <f t="shared" si="17"/>
        <v>0</v>
      </c>
      <c r="N62" s="66">
        <v>0</v>
      </c>
      <c r="O62" s="66">
        <f t="shared" si="18"/>
        <v>0</v>
      </c>
      <c r="P62" s="66">
        <v>0</v>
      </c>
      <c r="Q62" s="66">
        <f t="shared" si="19"/>
        <v>0</v>
      </c>
      <c r="R62" s="66"/>
      <c r="S62" s="66" t="s">
        <v>587</v>
      </c>
      <c r="T62" s="70" t="s">
        <v>330</v>
      </c>
      <c r="U62" s="35">
        <v>0</v>
      </c>
      <c r="V62" s="35">
        <f t="shared" si="20"/>
        <v>0</v>
      </c>
      <c r="W62" s="35"/>
      <c r="X62" s="70"/>
      <c r="Y62" s="52"/>
      <c r="Z62" s="52"/>
      <c r="AA62" s="52"/>
      <c r="AB62" s="52"/>
      <c r="AC62" s="52"/>
      <c r="AD62" s="52"/>
      <c r="AE62" s="52"/>
      <c r="AF62" s="52"/>
      <c r="AG62" s="52" t="s">
        <v>2953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67">
        <v>52</v>
      </c>
      <c r="B63" s="68" t="s">
        <v>4025</v>
      </c>
      <c r="C63" s="69" t="s">
        <v>4026</v>
      </c>
      <c r="D63" s="63" t="s">
        <v>640</v>
      </c>
      <c r="E63" s="64">
        <v>1</v>
      </c>
      <c r="F63" s="65"/>
      <c r="G63" s="66">
        <f t="shared" si="14"/>
        <v>0</v>
      </c>
      <c r="H63" s="65"/>
      <c r="I63" s="66">
        <f t="shared" si="15"/>
        <v>0</v>
      </c>
      <c r="J63" s="65"/>
      <c r="K63" s="66">
        <f t="shared" si="16"/>
        <v>0</v>
      </c>
      <c r="L63" s="66">
        <v>21</v>
      </c>
      <c r="M63" s="66">
        <f t="shared" si="17"/>
        <v>0</v>
      </c>
      <c r="N63" s="66">
        <v>0</v>
      </c>
      <c r="O63" s="66">
        <f t="shared" si="18"/>
        <v>0</v>
      </c>
      <c r="P63" s="66">
        <v>0</v>
      </c>
      <c r="Q63" s="66">
        <f t="shared" si="19"/>
        <v>0</v>
      </c>
      <c r="R63" s="66"/>
      <c r="S63" s="66" t="s">
        <v>587</v>
      </c>
      <c r="T63" s="70" t="s">
        <v>330</v>
      </c>
      <c r="U63" s="35">
        <v>0</v>
      </c>
      <c r="V63" s="35">
        <f t="shared" si="20"/>
        <v>0</v>
      </c>
      <c r="W63" s="35"/>
      <c r="X63" s="70"/>
      <c r="Y63" s="52"/>
      <c r="Z63" s="52"/>
      <c r="AA63" s="52"/>
      <c r="AB63" s="52"/>
      <c r="AC63" s="52"/>
      <c r="AD63" s="52"/>
      <c r="AE63" s="52"/>
      <c r="AF63" s="52"/>
      <c r="AG63" s="52" t="s">
        <v>1697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67">
        <v>53</v>
      </c>
      <c r="B64" s="68" t="s">
        <v>4027</v>
      </c>
      <c r="C64" s="69" t="s">
        <v>4028</v>
      </c>
      <c r="D64" s="63" t="s">
        <v>640</v>
      </c>
      <c r="E64" s="64">
        <v>1</v>
      </c>
      <c r="F64" s="65"/>
      <c r="G64" s="66">
        <f t="shared" si="14"/>
        <v>0</v>
      </c>
      <c r="H64" s="65"/>
      <c r="I64" s="66">
        <f t="shared" si="15"/>
        <v>0</v>
      </c>
      <c r="J64" s="65"/>
      <c r="K64" s="66">
        <f t="shared" si="16"/>
        <v>0</v>
      </c>
      <c r="L64" s="66">
        <v>21</v>
      </c>
      <c r="M64" s="66">
        <f t="shared" si="17"/>
        <v>0</v>
      </c>
      <c r="N64" s="66">
        <v>0</v>
      </c>
      <c r="O64" s="66">
        <f t="shared" si="18"/>
        <v>0</v>
      </c>
      <c r="P64" s="66">
        <v>0</v>
      </c>
      <c r="Q64" s="66">
        <f t="shared" si="19"/>
        <v>0</v>
      </c>
      <c r="R64" s="66"/>
      <c r="S64" s="66" t="s">
        <v>587</v>
      </c>
      <c r="T64" s="70" t="s">
        <v>330</v>
      </c>
      <c r="U64" s="35">
        <v>0</v>
      </c>
      <c r="V64" s="35">
        <f t="shared" si="20"/>
        <v>0</v>
      </c>
      <c r="W64" s="35"/>
      <c r="X64" s="70"/>
      <c r="Y64" s="52"/>
      <c r="Z64" s="52"/>
      <c r="AA64" s="52"/>
      <c r="AB64" s="52"/>
      <c r="AC64" s="52"/>
      <c r="AD64" s="52"/>
      <c r="AE64" s="52"/>
      <c r="AF64" s="52"/>
      <c r="AG64" s="52" t="s">
        <v>2953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ht="22.5" outlineLevel="1" x14ac:dyDescent="0.2">
      <c r="A65" s="67">
        <v>54</v>
      </c>
      <c r="B65" s="68" t="s">
        <v>4029</v>
      </c>
      <c r="C65" s="69" t="s">
        <v>4030</v>
      </c>
      <c r="D65" s="63" t="s">
        <v>640</v>
      </c>
      <c r="E65" s="64">
        <v>1</v>
      </c>
      <c r="F65" s="65"/>
      <c r="G65" s="66">
        <f t="shared" si="14"/>
        <v>0</v>
      </c>
      <c r="H65" s="65"/>
      <c r="I65" s="66">
        <f t="shared" si="15"/>
        <v>0</v>
      </c>
      <c r="J65" s="65"/>
      <c r="K65" s="66">
        <f t="shared" si="16"/>
        <v>0</v>
      </c>
      <c r="L65" s="66">
        <v>21</v>
      </c>
      <c r="M65" s="66">
        <f t="shared" si="17"/>
        <v>0</v>
      </c>
      <c r="N65" s="66">
        <v>0</v>
      </c>
      <c r="O65" s="66">
        <f t="shared" si="18"/>
        <v>0</v>
      </c>
      <c r="P65" s="66">
        <v>0</v>
      </c>
      <c r="Q65" s="66">
        <f t="shared" si="19"/>
        <v>0</v>
      </c>
      <c r="R65" s="66"/>
      <c r="S65" s="66" t="s">
        <v>587</v>
      </c>
      <c r="T65" s="70" t="s">
        <v>330</v>
      </c>
      <c r="U65" s="35">
        <v>0</v>
      </c>
      <c r="V65" s="35">
        <f t="shared" si="20"/>
        <v>0</v>
      </c>
      <c r="W65" s="35"/>
      <c r="X65" s="70"/>
      <c r="Y65" s="52"/>
      <c r="Z65" s="52"/>
      <c r="AA65" s="52"/>
      <c r="AB65" s="52"/>
      <c r="AC65" s="52"/>
      <c r="AD65" s="52"/>
      <c r="AE65" s="52"/>
      <c r="AF65" s="52"/>
      <c r="AG65" s="52" t="s">
        <v>1697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67">
        <v>55</v>
      </c>
      <c r="B66" s="68" t="s">
        <v>4031</v>
      </c>
      <c r="C66" s="69" t="s">
        <v>4019</v>
      </c>
      <c r="D66" s="63" t="s">
        <v>640</v>
      </c>
      <c r="E66" s="64">
        <v>1</v>
      </c>
      <c r="F66" s="65"/>
      <c r="G66" s="66">
        <f t="shared" si="14"/>
        <v>0</v>
      </c>
      <c r="H66" s="65"/>
      <c r="I66" s="66">
        <f t="shared" si="15"/>
        <v>0</v>
      </c>
      <c r="J66" s="65"/>
      <c r="K66" s="66">
        <f t="shared" si="16"/>
        <v>0</v>
      </c>
      <c r="L66" s="66">
        <v>21</v>
      </c>
      <c r="M66" s="66">
        <f t="shared" si="17"/>
        <v>0</v>
      </c>
      <c r="N66" s="66">
        <v>0</v>
      </c>
      <c r="O66" s="66">
        <f t="shared" si="18"/>
        <v>0</v>
      </c>
      <c r="P66" s="66">
        <v>0</v>
      </c>
      <c r="Q66" s="66">
        <f t="shared" si="19"/>
        <v>0</v>
      </c>
      <c r="R66" s="66"/>
      <c r="S66" s="66" t="s">
        <v>587</v>
      </c>
      <c r="T66" s="70" t="s">
        <v>330</v>
      </c>
      <c r="U66" s="35">
        <v>0</v>
      </c>
      <c r="V66" s="35">
        <f t="shared" si="20"/>
        <v>0</v>
      </c>
      <c r="W66" s="35"/>
      <c r="X66" s="70"/>
      <c r="Y66" s="52"/>
      <c r="Z66" s="52"/>
      <c r="AA66" s="52"/>
      <c r="AB66" s="52"/>
      <c r="AC66" s="52"/>
      <c r="AD66" s="52"/>
      <c r="AE66" s="52"/>
      <c r="AF66" s="52"/>
      <c r="AG66" s="52" t="s">
        <v>2953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67">
        <v>56</v>
      </c>
      <c r="B67" s="68" t="s">
        <v>4032</v>
      </c>
      <c r="C67" s="69" t="s">
        <v>4021</v>
      </c>
      <c r="D67" s="63" t="s">
        <v>640</v>
      </c>
      <c r="E67" s="64">
        <v>1</v>
      </c>
      <c r="F67" s="65"/>
      <c r="G67" s="66">
        <f t="shared" si="14"/>
        <v>0</v>
      </c>
      <c r="H67" s="65"/>
      <c r="I67" s="66">
        <f t="shared" si="15"/>
        <v>0</v>
      </c>
      <c r="J67" s="65"/>
      <c r="K67" s="66">
        <f t="shared" si="16"/>
        <v>0</v>
      </c>
      <c r="L67" s="66">
        <v>21</v>
      </c>
      <c r="M67" s="66">
        <f t="shared" si="17"/>
        <v>0</v>
      </c>
      <c r="N67" s="66">
        <v>0</v>
      </c>
      <c r="O67" s="66">
        <f t="shared" si="18"/>
        <v>0</v>
      </c>
      <c r="P67" s="66">
        <v>0</v>
      </c>
      <c r="Q67" s="66">
        <f t="shared" si="19"/>
        <v>0</v>
      </c>
      <c r="R67" s="66"/>
      <c r="S67" s="66" t="s">
        <v>587</v>
      </c>
      <c r="T67" s="70" t="s">
        <v>330</v>
      </c>
      <c r="U67" s="35">
        <v>0</v>
      </c>
      <c r="V67" s="35">
        <f t="shared" si="20"/>
        <v>0</v>
      </c>
      <c r="W67" s="35"/>
      <c r="X67" s="70"/>
      <c r="Y67" s="52"/>
      <c r="Z67" s="52"/>
      <c r="AA67" s="52"/>
      <c r="AB67" s="52"/>
      <c r="AC67" s="52"/>
      <c r="AD67" s="52"/>
      <c r="AE67" s="52"/>
      <c r="AF67" s="52"/>
      <c r="AG67" s="52" t="s">
        <v>2953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72">
        <v>57</v>
      </c>
      <c r="B68" s="73" t="s">
        <v>4033</v>
      </c>
      <c r="C68" s="74" t="s">
        <v>4034</v>
      </c>
      <c r="D68" s="27" t="s">
        <v>640</v>
      </c>
      <c r="E68" s="28">
        <v>2</v>
      </c>
      <c r="F68" s="29"/>
      <c r="G68" s="30">
        <f t="shared" si="14"/>
        <v>0</v>
      </c>
      <c r="H68" s="29"/>
      <c r="I68" s="30">
        <f t="shared" si="15"/>
        <v>0</v>
      </c>
      <c r="J68" s="29"/>
      <c r="K68" s="30">
        <f t="shared" si="16"/>
        <v>0</v>
      </c>
      <c r="L68" s="30">
        <v>21</v>
      </c>
      <c r="M68" s="30">
        <f t="shared" si="17"/>
        <v>0</v>
      </c>
      <c r="N68" s="30">
        <v>0</v>
      </c>
      <c r="O68" s="30">
        <f t="shared" si="18"/>
        <v>0</v>
      </c>
      <c r="P68" s="30">
        <v>0</v>
      </c>
      <c r="Q68" s="30">
        <f t="shared" si="19"/>
        <v>0</v>
      </c>
      <c r="R68" s="30"/>
      <c r="S68" s="30" t="s">
        <v>587</v>
      </c>
      <c r="T68" s="49" t="s">
        <v>330</v>
      </c>
      <c r="U68" s="35">
        <v>0</v>
      </c>
      <c r="V68" s="35">
        <f t="shared" si="20"/>
        <v>0</v>
      </c>
      <c r="W68" s="35"/>
      <c r="X68" s="49"/>
      <c r="Y68" s="52"/>
      <c r="Z68" s="52"/>
      <c r="AA68" s="52"/>
      <c r="AB68" s="52"/>
      <c r="AC68" s="52"/>
      <c r="AD68" s="52"/>
      <c r="AE68" s="52"/>
      <c r="AF68" s="52"/>
      <c r="AG68" s="52" t="s">
        <v>1697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ht="22.5" outlineLevel="1" x14ac:dyDescent="0.2">
      <c r="A69" s="31"/>
      <c r="B69" s="32"/>
      <c r="C69" s="292" t="s">
        <v>4035</v>
      </c>
      <c r="D69" s="293"/>
      <c r="E69" s="293"/>
      <c r="F69" s="293"/>
      <c r="G69" s="293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52"/>
      <c r="Z69" s="52"/>
      <c r="AA69" s="52"/>
      <c r="AB69" s="52"/>
      <c r="AC69" s="52"/>
      <c r="AD69" s="52"/>
      <c r="AE69" s="52"/>
      <c r="AF69" s="52"/>
      <c r="AG69" s="52" t="s">
        <v>642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9" t="str">
        <f>C69</f>
        <v>Univerzální plechový box pro klávesnice, dvířka s panty, promyšlená konstrukce s "vyjímatelným" zadním plechem pro snadnou instalaci nebo výměnu klávesnic bez nutnosti BOX demontovat</v>
      </c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67">
        <v>58</v>
      </c>
      <c r="B70" s="68" t="s">
        <v>4036</v>
      </c>
      <c r="C70" s="69" t="s">
        <v>4037</v>
      </c>
      <c r="D70" s="63" t="s">
        <v>640</v>
      </c>
      <c r="E70" s="64">
        <v>2</v>
      </c>
      <c r="F70" s="65"/>
      <c r="G70" s="66">
        <f>ROUND(E70*F70,2)</f>
        <v>0</v>
      </c>
      <c r="H70" s="65"/>
      <c r="I70" s="66">
        <f>ROUND(E70*H70,2)</f>
        <v>0</v>
      </c>
      <c r="J70" s="65"/>
      <c r="K70" s="66">
        <f>ROUND(E70*J70,2)</f>
        <v>0</v>
      </c>
      <c r="L70" s="66">
        <v>21</v>
      </c>
      <c r="M70" s="66">
        <f>G70*(1+L70/100)</f>
        <v>0</v>
      </c>
      <c r="N70" s="66">
        <v>0</v>
      </c>
      <c r="O70" s="66">
        <f>ROUND(E70*N70,2)</f>
        <v>0</v>
      </c>
      <c r="P70" s="66">
        <v>0</v>
      </c>
      <c r="Q70" s="66">
        <f>ROUND(E70*P70,2)</f>
        <v>0</v>
      </c>
      <c r="R70" s="66"/>
      <c r="S70" s="66" t="s">
        <v>587</v>
      </c>
      <c r="T70" s="70" t="s">
        <v>330</v>
      </c>
      <c r="U70" s="35">
        <v>0</v>
      </c>
      <c r="V70" s="35">
        <f>ROUND(E70*U70,2)</f>
        <v>0</v>
      </c>
      <c r="W70" s="35"/>
      <c r="X70" s="70"/>
      <c r="Y70" s="52"/>
      <c r="Z70" s="52"/>
      <c r="AA70" s="52"/>
      <c r="AB70" s="52"/>
      <c r="AC70" s="52"/>
      <c r="AD70" s="52"/>
      <c r="AE70" s="52"/>
      <c r="AF70" s="52"/>
      <c r="AG70" s="52" t="s">
        <v>2953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67">
        <v>59</v>
      </c>
      <c r="B71" s="68" t="s">
        <v>4038</v>
      </c>
      <c r="C71" s="69" t="s">
        <v>4039</v>
      </c>
      <c r="D71" s="63" t="s">
        <v>640</v>
      </c>
      <c r="E71" s="64">
        <v>2</v>
      </c>
      <c r="F71" s="65"/>
      <c r="G71" s="66">
        <f>ROUND(E71*F71,2)</f>
        <v>0</v>
      </c>
      <c r="H71" s="65"/>
      <c r="I71" s="66">
        <f>ROUND(E71*H71,2)</f>
        <v>0</v>
      </c>
      <c r="J71" s="65"/>
      <c r="K71" s="66">
        <f>ROUND(E71*J71,2)</f>
        <v>0</v>
      </c>
      <c r="L71" s="66">
        <v>21</v>
      </c>
      <c r="M71" s="66">
        <f>G71*(1+L71/100)</f>
        <v>0</v>
      </c>
      <c r="N71" s="66">
        <v>0</v>
      </c>
      <c r="O71" s="66">
        <f>ROUND(E71*N71,2)</f>
        <v>0</v>
      </c>
      <c r="P71" s="66">
        <v>0</v>
      </c>
      <c r="Q71" s="66">
        <f>ROUND(E71*P71,2)</f>
        <v>0</v>
      </c>
      <c r="R71" s="66"/>
      <c r="S71" s="66" t="s">
        <v>587</v>
      </c>
      <c r="T71" s="70" t="s">
        <v>330</v>
      </c>
      <c r="U71" s="35">
        <v>0</v>
      </c>
      <c r="V71" s="35">
        <f>ROUND(E71*U71,2)</f>
        <v>0</v>
      </c>
      <c r="W71" s="35"/>
      <c r="X71" s="70"/>
      <c r="Y71" s="52"/>
      <c r="Z71" s="52"/>
      <c r="AA71" s="52"/>
      <c r="AB71" s="52"/>
      <c r="AC71" s="52"/>
      <c r="AD71" s="52"/>
      <c r="AE71" s="52"/>
      <c r="AF71" s="52"/>
      <c r="AG71" s="52" t="s">
        <v>1697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67">
        <v>60</v>
      </c>
      <c r="B72" s="68" t="s">
        <v>4040</v>
      </c>
      <c r="C72" s="69" t="s">
        <v>4041</v>
      </c>
      <c r="D72" s="63" t="s">
        <v>640</v>
      </c>
      <c r="E72" s="64">
        <v>2</v>
      </c>
      <c r="F72" s="65"/>
      <c r="G72" s="66">
        <f>ROUND(E72*F72,2)</f>
        <v>0</v>
      </c>
      <c r="H72" s="65"/>
      <c r="I72" s="66">
        <f>ROUND(E72*H72,2)</f>
        <v>0</v>
      </c>
      <c r="J72" s="65"/>
      <c r="K72" s="66">
        <f>ROUND(E72*J72,2)</f>
        <v>0</v>
      </c>
      <c r="L72" s="66">
        <v>21</v>
      </c>
      <c r="M72" s="66">
        <f>G72*(1+L72/100)</f>
        <v>0</v>
      </c>
      <c r="N72" s="66">
        <v>0</v>
      </c>
      <c r="O72" s="66">
        <f>ROUND(E72*N72,2)</f>
        <v>0</v>
      </c>
      <c r="P72" s="66">
        <v>0</v>
      </c>
      <c r="Q72" s="66">
        <f>ROUND(E72*P72,2)</f>
        <v>0</v>
      </c>
      <c r="R72" s="66"/>
      <c r="S72" s="66" t="s">
        <v>587</v>
      </c>
      <c r="T72" s="70" t="s">
        <v>330</v>
      </c>
      <c r="U72" s="35">
        <v>0</v>
      </c>
      <c r="V72" s="35">
        <f>ROUND(E72*U72,2)</f>
        <v>0</v>
      </c>
      <c r="W72" s="35"/>
      <c r="X72" s="70"/>
      <c r="Y72" s="52"/>
      <c r="Z72" s="52"/>
      <c r="AA72" s="52"/>
      <c r="AB72" s="52"/>
      <c r="AC72" s="52"/>
      <c r="AD72" s="52"/>
      <c r="AE72" s="52"/>
      <c r="AF72" s="52"/>
      <c r="AG72" s="52" t="s">
        <v>2953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24">
        <v>61</v>
      </c>
      <c r="B73" s="25" t="s">
        <v>4042</v>
      </c>
      <c r="C73" s="26" t="s">
        <v>4043</v>
      </c>
      <c r="D73" s="27" t="s">
        <v>640</v>
      </c>
      <c r="E73" s="28">
        <v>1</v>
      </c>
      <c r="F73" s="29"/>
      <c r="G73" s="30">
        <f>ROUND(E73*F73,2)</f>
        <v>0</v>
      </c>
      <c r="H73" s="29"/>
      <c r="I73" s="30">
        <f>ROUND(E73*H73,2)</f>
        <v>0</v>
      </c>
      <c r="J73" s="29"/>
      <c r="K73" s="30">
        <f>ROUND(E73*J73,2)</f>
        <v>0</v>
      </c>
      <c r="L73" s="30">
        <v>21</v>
      </c>
      <c r="M73" s="30">
        <f>G73*(1+L73/100)</f>
        <v>0</v>
      </c>
      <c r="N73" s="30">
        <v>0</v>
      </c>
      <c r="O73" s="30">
        <f>ROUND(E73*N73,2)</f>
        <v>0</v>
      </c>
      <c r="P73" s="30">
        <v>0</v>
      </c>
      <c r="Q73" s="30">
        <f>ROUND(E73*P73,2)</f>
        <v>0</v>
      </c>
      <c r="R73" s="30"/>
      <c r="S73" s="30" t="s">
        <v>587</v>
      </c>
      <c r="T73" s="49" t="s">
        <v>330</v>
      </c>
      <c r="U73" s="35">
        <v>0</v>
      </c>
      <c r="V73" s="35">
        <f>ROUND(E73*U73,2)</f>
        <v>0</v>
      </c>
      <c r="W73" s="35"/>
      <c r="X73" s="79"/>
      <c r="Y73" s="52"/>
      <c r="Z73" s="52"/>
      <c r="AA73" s="52"/>
      <c r="AB73" s="52"/>
      <c r="AC73" s="52"/>
      <c r="AD73" s="52"/>
      <c r="AE73" s="52"/>
      <c r="AF73" s="52"/>
      <c r="AG73" s="52" t="s">
        <v>1697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ht="56.25" outlineLevel="1" x14ac:dyDescent="0.2">
      <c r="A74" s="31"/>
      <c r="B74" s="32"/>
      <c r="C74" s="292" t="s">
        <v>4044</v>
      </c>
      <c r="D74" s="293"/>
      <c r="E74" s="293"/>
      <c r="F74" s="293"/>
      <c r="G74" s="293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52"/>
      <c r="Z74" s="52"/>
      <c r="AA74" s="52"/>
      <c r="AB74" s="52"/>
      <c r="AC74" s="52"/>
      <c r="AD74" s="52"/>
      <c r="AE74" s="52"/>
      <c r="AF74" s="52"/>
      <c r="AG74" s="52" t="s">
        <v>642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9" t="str">
        <f>C74</f>
        <v>Komunikátor GSM/GPRS pro navrženou zabezpečovací ústřednu se signalizačními LED, přenos formátů na PCO v pásmu GSM i GPRS, dálkové programování přes GPRS a WinLoad/NEware (48 Kbit/s), SMS zprávy uživateli - poplachy na zóně včetně popisů, zapnutí, vypnutí, poruchy, umožňuje připojit hlasový modul pro přenos hlasových zpráv a dálkové uživatelské ovládání ústředny, 16 telefonních čísel pro sms zprávy, ovládání výstupů na ústředně až do počtu 8 přes hlasový modul a tónovou volbu, česká verze, anténa a plechový box součástí dodávky</v>
      </c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67">
        <v>62</v>
      </c>
      <c r="B75" s="68" t="s">
        <v>4045</v>
      </c>
      <c r="C75" s="69" t="s">
        <v>4046</v>
      </c>
      <c r="D75" s="63" t="s">
        <v>640</v>
      </c>
      <c r="E75" s="64">
        <v>1</v>
      </c>
      <c r="F75" s="65"/>
      <c r="G75" s="66">
        <f t="shared" ref="G75:G104" si="21">ROUND(E75*F75,2)</f>
        <v>0</v>
      </c>
      <c r="H75" s="65"/>
      <c r="I75" s="66">
        <f t="shared" ref="I75:I104" si="22">ROUND(E75*H75,2)</f>
        <v>0</v>
      </c>
      <c r="J75" s="65"/>
      <c r="K75" s="66">
        <f t="shared" ref="K75:K104" si="23">ROUND(E75*J75,2)</f>
        <v>0</v>
      </c>
      <c r="L75" s="66">
        <v>21</v>
      </c>
      <c r="M75" s="66">
        <f t="shared" ref="M75:M104" si="24">G75*(1+L75/100)</f>
        <v>0</v>
      </c>
      <c r="N75" s="66">
        <v>0</v>
      </c>
      <c r="O75" s="66">
        <f t="shared" ref="O75:O104" si="25">ROUND(E75*N75,2)</f>
        <v>0</v>
      </c>
      <c r="P75" s="66">
        <v>0</v>
      </c>
      <c r="Q75" s="66">
        <f t="shared" ref="Q75:Q104" si="26">ROUND(E75*P75,2)</f>
        <v>0</v>
      </c>
      <c r="R75" s="66"/>
      <c r="S75" s="66" t="s">
        <v>587</v>
      </c>
      <c r="T75" s="70" t="s">
        <v>330</v>
      </c>
      <c r="U75" s="35">
        <v>0</v>
      </c>
      <c r="V75" s="35">
        <f t="shared" ref="V75:V104" si="27">ROUND(E75*U75,2)</f>
        <v>0</v>
      </c>
      <c r="W75" s="35"/>
      <c r="X75" s="70"/>
      <c r="Y75" s="52"/>
      <c r="Z75" s="52"/>
      <c r="AA75" s="52"/>
      <c r="AB75" s="52"/>
      <c r="AC75" s="52"/>
      <c r="AD75" s="52"/>
      <c r="AE75" s="52"/>
      <c r="AF75" s="52"/>
      <c r="AG75" s="52" t="s">
        <v>2953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67">
        <v>63</v>
      </c>
      <c r="B76" s="68" t="s">
        <v>4047</v>
      </c>
      <c r="C76" s="69" t="s">
        <v>4048</v>
      </c>
      <c r="D76" s="63" t="s">
        <v>640</v>
      </c>
      <c r="E76" s="64">
        <v>1</v>
      </c>
      <c r="F76" s="65"/>
      <c r="G76" s="66">
        <f t="shared" si="21"/>
        <v>0</v>
      </c>
      <c r="H76" s="65"/>
      <c r="I76" s="66">
        <f t="shared" si="22"/>
        <v>0</v>
      </c>
      <c r="J76" s="65"/>
      <c r="K76" s="66">
        <f t="shared" si="23"/>
        <v>0</v>
      </c>
      <c r="L76" s="66">
        <v>21</v>
      </c>
      <c r="M76" s="66">
        <f t="shared" si="24"/>
        <v>0</v>
      </c>
      <c r="N76" s="66">
        <v>0</v>
      </c>
      <c r="O76" s="66">
        <f t="shared" si="25"/>
        <v>0</v>
      </c>
      <c r="P76" s="66">
        <v>0</v>
      </c>
      <c r="Q76" s="66">
        <f t="shared" si="26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27"/>
        <v>0</v>
      </c>
      <c r="W76" s="35"/>
      <c r="X76" s="70"/>
      <c r="Y76" s="52"/>
      <c r="Z76" s="52"/>
      <c r="AA76" s="52"/>
      <c r="AB76" s="52"/>
      <c r="AC76" s="52"/>
      <c r="AD76" s="52"/>
      <c r="AE76" s="52"/>
      <c r="AF76" s="52"/>
      <c r="AG76" s="52" t="s">
        <v>2953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67">
        <v>64</v>
      </c>
      <c r="B77" s="68" t="s">
        <v>4049</v>
      </c>
      <c r="C77" s="69" t="s">
        <v>4050</v>
      </c>
      <c r="D77" s="63" t="s">
        <v>640</v>
      </c>
      <c r="E77" s="64">
        <v>2</v>
      </c>
      <c r="F77" s="65"/>
      <c r="G77" s="66">
        <f t="shared" si="21"/>
        <v>0</v>
      </c>
      <c r="H77" s="65"/>
      <c r="I77" s="66">
        <f t="shared" si="22"/>
        <v>0</v>
      </c>
      <c r="J77" s="65"/>
      <c r="K77" s="66">
        <f t="shared" si="23"/>
        <v>0</v>
      </c>
      <c r="L77" s="66">
        <v>21</v>
      </c>
      <c r="M77" s="66">
        <f t="shared" si="24"/>
        <v>0</v>
      </c>
      <c r="N77" s="66">
        <v>0</v>
      </c>
      <c r="O77" s="66">
        <f t="shared" si="25"/>
        <v>0</v>
      </c>
      <c r="P77" s="66">
        <v>0</v>
      </c>
      <c r="Q77" s="66">
        <f t="shared" si="26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27"/>
        <v>0</v>
      </c>
      <c r="W77" s="35"/>
      <c r="X77" s="70"/>
      <c r="Y77" s="52"/>
      <c r="Z77" s="52"/>
      <c r="AA77" s="52"/>
      <c r="AB77" s="52"/>
      <c r="AC77" s="52"/>
      <c r="AD77" s="52"/>
      <c r="AE77" s="52"/>
      <c r="AF77" s="52"/>
      <c r="AG77" s="52" t="s">
        <v>1697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7">
        <v>65</v>
      </c>
      <c r="B78" s="68" t="s">
        <v>4051</v>
      </c>
      <c r="C78" s="69" t="s">
        <v>4052</v>
      </c>
      <c r="D78" s="63" t="s">
        <v>640</v>
      </c>
      <c r="E78" s="64">
        <v>2</v>
      </c>
      <c r="F78" s="65"/>
      <c r="G78" s="66">
        <f t="shared" si="21"/>
        <v>0</v>
      </c>
      <c r="H78" s="65"/>
      <c r="I78" s="66">
        <f t="shared" si="22"/>
        <v>0</v>
      </c>
      <c r="J78" s="65"/>
      <c r="K78" s="66">
        <f t="shared" si="23"/>
        <v>0</v>
      </c>
      <c r="L78" s="66">
        <v>21</v>
      </c>
      <c r="M78" s="66">
        <f t="shared" si="24"/>
        <v>0</v>
      </c>
      <c r="N78" s="66">
        <v>0</v>
      </c>
      <c r="O78" s="66">
        <f t="shared" si="25"/>
        <v>0</v>
      </c>
      <c r="P78" s="66">
        <v>0</v>
      </c>
      <c r="Q78" s="66">
        <f t="shared" si="26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27"/>
        <v>0</v>
      </c>
      <c r="W78" s="35"/>
      <c r="X78" s="70"/>
      <c r="Y78" s="52"/>
      <c r="Z78" s="52"/>
      <c r="AA78" s="52"/>
      <c r="AB78" s="52"/>
      <c r="AC78" s="52"/>
      <c r="AD78" s="52"/>
      <c r="AE78" s="52"/>
      <c r="AF78" s="52"/>
      <c r="AG78" s="52" t="s">
        <v>2953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ht="22.5" outlineLevel="1" x14ac:dyDescent="0.2">
      <c r="A79" s="67">
        <v>66</v>
      </c>
      <c r="B79" s="68" t="s">
        <v>4053</v>
      </c>
      <c r="C79" s="69" t="s">
        <v>4054</v>
      </c>
      <c r="D79" s="63" t="s">
        <v>640</v>
      </c>
      <c r="E79" s="64">
        <v>2</v>
      </c>
      <c r="F79" s="65"/>
      <c r="G79" s="66">
        <f t="shared" si="21"/>
        <v>0</v>
      </c>
      <c r="H79" s="65"/>
      <c r="I79" s="66">
        <f t="shared" si="22"/>
        <v>0</v>
      </c>
      <c r="J79" s="65"/>
      <c r="K79" s="66">
        <f t="shared" si="23"/>
        <v>0</v>
      </c>
      <c r="L79" s="66">
        <v>21</v>
      </c>
      <c r="M79" s="66">
        <f t="shared" si="24"/>
        <v>0</v>
      </c>
      <c r="N79" s="66">
        <v>0</v>
      </c>
      <c r="O79" s="66">
        <f t="shared" si="25"/>
        <v>0</v>
      </c>
      <c r="P79" s="66">
        <v>0</v>
      </c>
      <c r="Q79" s="66">
        <f t="shared" si="26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27"/>
        <v>0</v>
      </c>
      <c r="W79" s="35"/>
      <c r="X79" s="70"/>
      <c r="Y79" s="52"/>
      <c r="Z79" s="52"/>
      <c r="AA79" s="52"/>
      <c r="AB79" s="52"/>
      <c r="AC79" s="52"/>
      <c r="AD79" s="52"/>
      <c r="AE79" s="52"/>
      <c r="AF79" s="52"/>
      <c r="AG79" s="52" t="s">
        <v>1697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67">
        <v>67</v>
      </c>
      <c r="B80" s="68" t="s">
        <v>4055</v>
      </c>
      <c r="C80" s="69" t="s">
        <v>4037</v>
      </c>
      <c r="D80" s="63" t="s">
        <v>640</v>
      </c>
      <c r="E80" s="64">
        <v>2</v>
      </c>
      <c r="F80" s="65"/>
      <c r="G80" s="66">
        <f t="shared" si="21"/>
        <v>0</v>
      </c>
      <c r="H80" s="65"/>
      <c r="I80" s="66">
        <f t="shared" si="22"/>
        <v>0</v>
      </c>
      <c r="J80" s="65"/>
      <c r="K80" s="66">
        <f t="shared" si="23"/>
        <v>0</v>
      </c>
      <c r="L80" s="66">
        <v>21</v>
      </c>
      <c r="M80" s="66">
        <f t="shared" si="24"/>
        <v>0</v>
      </c>
      <c r="N80" s="66">
        <v>0</v>
      </c>
      <c r="O80" s="66">
        <f t="shared" si="25"/>
        <v>0</v>
      </c>
      <c r="P80" s="66">
        <v>0</v>
      </c>
      <c r="Q80" s="66">
        <f t="shared" si="26"/>
        <v>0</v>
      </c>
      <c r="R80" s="66"/>
      <c r="S80" s="66" t="s">
        <v>587</v>
      </c>
      <c r="T80" s="70" t="s">
        <v>330</v>
      </c>
      <c r="U80" s="35">
        <v>0</v>
      </c>
      <c r="V80" s="35">
        <f t="shared" si="27"/>
        <v>0</v>
      </c>
      <c r="W80" s="35"/>
      <c r="X80" s="70"/>
      <c r="Y80" s="52"/>
      <c r="Z80" s="52"/>
      <c r="AA80" s="52"/>
      <c r="AB80" s="52"/>
      <c r="AC80" s="52"/>
      <c r="AD80" s="52"/>
      <c r="AE80" s="52"/>
      <c r="AF80" s="52"/>
      <c r="AG80" s="52" t="s">
        <v>2953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ht="22.5" outlineLevel="1" x14ac:dyDescent="0.2">
      <c r="A81" s="67">
        <v>68</v>
      </c>
      <c r="B81" s="68" t="s">
        <v>4056</v>
      </c>
      <c r="C81" s="69" t="s">
        <v>4057</v>
      </c>
      <c r="D81" s="63" t="s">
        <v>640</v>
      </c>
      <c r="E81" s="64">
        <v>14</v>
      </c>
      <c r="F81" s="65"/>
      <c r="G81" s="66">
        <f t="shared" si="21"/>
        <v>0</v>
      </c>
      <c r="H81" s="65"/>
      <c r="I81" s="66">
        <f t="shared" si="22"/>
        <v>0</v>
      </c>
      <c r="J81" s="65"/>
      <c r="K81" s="66">
        <f t="shared" si="23"/>
        <v>0</v>
      </c>
      <c r="L81" s="66">
        <v>21</v>
      </c>
      <c r="M81" s="66">
        <f t="shared" si="24"/>
        <v>0</v>
      </c>
      <c r="N81" s="66">
        <v>0</v>
      </c>
      <c r="O81" s="66">
        <f t="shared" si="25"/>
        <v>0</v>
      </c>
      <c r="P81" s="66">
        <v>0</v>
      </c>
      <c r="Q81" s="66">
        <f t="shared" si="26"/>
        <v>0</v>
      </c>
      <c r="R81" s="66"/>
      <c r="S81" s="66" t="s">
        <v>587</v>
      </c>
      <c r="T81" s="70" t="s">
        <v>330</v>
      </c>
      <c r="U81" s="35">
        <v>0</v>
      </c>
      <c r="V81" s="35">
        <f t="shared" si="27"/>
        <v>0</v>
      </c>
      <c r="W81" s="35"/>
      <c r="X81" s="70"/>
      <c r="Y81" s="52"/>
      <c r="Z81" s="52"/>
      <c r="AA81" s="52"/>
      <c r="AB81" s="52"/>
      <c r="AC81" s="52"/>
      <c r="AD81" s="52"/>
      <c r="AE81" s="52"/>
      <c r="AF81" s="52"/>
      <c r="AG81" s="52" t="s">
        <v>1697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67">
        <v>69</v>
      </c>
      <c r="B82" s="68" t="s">
        <v>4058</v>
      </c>
      <c r="C82" s="69" t="s">
        <v>4059</v>
      </c>
      <c r="D82" s="63" t="s">
        <v>640</v>
      </c>
      <c r="E82" s="64">
        <v>14</v>
      </c>
      <c r="F82" s="65"/>
      <c r="G82" s="66">
        <f t="shared" si="21"/>
        <v>0</v>
      </c>
      <c r="H82" s="65"/>
      <c r="I82" s="66">
        <f t="shared" si="22"/>
        <v>0</v>
      </c>
      <c r="J82" s="65"/>
      <c r="K82" s="66">
        <f t="shared" si="23"/>
        <v>0</v>
      </c>
      <c r="L82" s="66">
        <v>21</v>
      </c>
      <c r="M82" s="66">
        <f t="shared" si="24"/>
        <v>0</v>
      </c>
      <c r="N82" s="66">
        <v>0</v>
      </c>
      <c r="O82" s="66">
        <f t="shared" si="25"/>
        <v>0</v>
      </c>
      <c r="P82" s="66">
        <v>0</v>
      </c>
      <c r="Q82" s="66">
        <f t="shared" si="26"/>
        <v>0</v>
      </c>
      <c r="R82" s="66"/>
      <c r="S82" s="66" t="s">
        <v>587</v>
      </c>
      <c r="T82" s="70" t="s">
        <v>330</v>
      </c>
      <c r="U82" s="35">
        <v>0</v>
      </c>
      <c r="V82" s="35">
        <f t="shared" si="27"/>
        <v>0</v>
      </c>
      <c r="W82" s="35"/>
      <c r="X82" s="70"/>
      <c r="Y82" s="52"/>
      <c r="Z82" s="52"/>
      <c r="AA82" s="52"/>
      <c r="AB82" s="52"/>
      <c r="AC82" s="52"/>
      <c r="AD82" s="52"/>
      <c r="AE82" s="52"/>
      <c r="AF82" s="52"/>
      <c r="AG82" s="52" t="s">
        <v>2953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67">
        <v>70</v>
      </c>
      <c r="B83" s="68" t="s">
        <v>4060</v>
      </c>
      <c r="C83" s="69" t="s">
        <v>4061</v>
      </c>
      <c r="D83" s="63" t="s">
        <v>640</v>
      </c>
      <c r="E83" s="64">
        <v>14</v>
      </c>
      <c r="F83" s="65"/>
      <c r="G83" s="66">
        <f t="shared" si="21"/>
        <v>0</v>
      </c>
      <c r="H83" s="65"/>
      <c r="I83" s="66">
        <f t="shared" si="22"/>
        <v>0</v>
      </c>
      <c r="J83" s="65"/>
      <c r="K83" s="66">
        <f t="shared" si="23"/>
        <v>0</v>
      </c>
      <c r="L83" s="66">
        <v>21</v>
      </c>
      <c r="M83" s="66">
        <f t="shared" si="24"/>
        <v>0</v>
      </c>
      <c r="N83" s="66">
        <v>0</v>
      </c>
      <c r="O83" s="66">
        <f t="shared" si="25"/>
        <v>0</v>
      </c>
      <c r="P83" s="66">
        <v>0</v>
      </c>
      <c r="Q83" s="66">
        <f t="shared" si="26"/>
        <v>0</v>
      </c>
      <c r="R83" s="66"/>
      <c r="S83" s="66" t="s">
        <v>587</v>
      </c>
      <c r="T83" s="70" t="s">
        <v>330</v>
      </c>
      <c r="U83" s="35">
        <v>0</v>
      </c>
      <c r="V83" s="35">
        <f t="shared" si="27"/>
        <v>0</v>
      </c>
      <c r="W83" s="35"/>
      <c r="X83" s="70"/>
      <c r="Y83" s="52"/>
      <c r="Z83" s="52"/>
      <c r="AA83" s="52"/>
      <c r="AB83" s="52"/>
      <c r="AC83" s="52"/>
      <c r="AD83" s="52"/>
      <c r="AE83" s="52"/>
      <c r="AF83" s="52"/>
      <c r="AG83" s="52" t="s">
        <v>2953</v>
      </c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ht="22.5" outlineLevel="1" x14ac:dyDescent="0.2">
      <c r="A84" s="67">
        <v>71</v>
      </c>
      <c r="B84" s="68" t="s">
        <v>4062</v>
      </c>
      <c r="C84" s="69" t="s">
        <v>4063</v>
      </c>
      <c r="D84" s="63" t="s">
        <v>640</v>
      </c>
      <c r="E84" s="64">
        <v>9</v>
      </c>
      <c r="F84" s="65"/>
      <c r="G84" s="66">
        <f t="shared" si="21"/>
        <v>0</v>
      </c>
      <c r="H84" s="65"/>
      <c r="I84" s="66">
        <f t="shared" si="22"/>
        <v>0</v>
      </c>
      <c r="J84" s="65"/>
      <c r="K84" s="66">
        <f t="shared" si="23"/>
        <v>0</v>
      </c>
      <c r="L84" s="66">
        <v>21</v>
      </c>
      <c r="M84" s="66">
        <f t="shared" si="24"/>
        <v>0</v>
      </c>
      <c r="N84" s="66">
        <v>0</v>
      </c>
      <c r="O84" s="66">
        <f t="shared" si="25"/>
        <v>0</v>
      </c>
      <c r="P84" s="66">
        <v>0</v>
      </c>
      <c r="Q84" s="66">
        <f t="shared" si="26"/>
        <v>0</v>
      </c>
      <c r="R84" s="66"/>
      <c r="S84" s="66" t="s">
        <v>587</v>
      </c>
      <c r="T84" s="70" t="s">
        <v>330</v>
      </c>
      <c r="U84" s="35">
        <v>0</v>
      </c>
      <c r="V84" s="35">
        <f t="shared" si="27"/>
        <v>0</v>
      </c>
      <c r="W84" s="35"/>
      <c r="X84" s="70"/>
      <c r="Y84" s="52"/>
      <c r="Z84" s="52"/>
      <c r="AA84" s="52"/>
      <c r="AB84" s="52"/>
      <c r="AC84" s="52"/>
      <c r="AD84" s="52"/>
      <c r="AE84" s="52"/>
      <c r="AF84" s="52"/>
      <c r="AG84" s="52" t="s">
        <v>1697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67">
        <v>72</v>
      </c>
      <c r="B85" s="68" t="s">
        <v>4064</v>
      </c>
      <c r="C85" s="69" t="s">
        <v>4059</v>
      </c>
      <c r="D85" s="63" t="s">
        <v>640</v>
      </c>
      <c r="E85" s="64">
        <v>9</v>
      </c>
      <c r="F85" s="65"/>
      <c r="G85" s="66">
        <f t="shared" si="21"/>
        <v>0</v>
      </c>
      <c r="H85" s="65"/>
      <c r="I85" s="66">
        <f t="shared" si="22"/>
        <v>0</v>
      </c>
      <c r="J85" s="65"/>
      <c r="K85" s="66">
        <f t="shared" si="23"/>
        <v>0</v>
      </c>
      <c r="L85" s="66">
        <v>21</v>
      </c>
      <c r="M85" s="66">
        <f t="shared" si="24"/>
        <v>0</v>
      </c>
      <c r="N85" s="66">
        <v>0</v>
      </c>
      <c r="O85" s="66">
        <f t="shared" si="25"/>
        <v>0</v>
      </c>
      <c r="P85" s="66">
        <v>0</v>
      </c>
      <c r="Q85" s="66">
        <f t="shared" si="26"/>
        <v>0</v>
      </c>
      <c r="R85" s="66"/>
      <c r="S85" s="66" t="s">
        <v>587</v>
      </c>
      <c r="T85" s="70" t="s">
        <v>330</v>
      </c>
      <c r="U85" s="35">
        <v>0</v>
      </c>
      <c r="V85" s="35">
        <f t="shared" si="27"/>
        <v>0</v>
      </c>
      <c r="W85" s="35"/>
      <c r="X85" s="70"/>
      <c r="Y85" s="52"/>
      <c r="Z85" s="52"/>
      <c r="AA85" s="52"/>
      <c r="AB85" s="52"/>
      <c r="AC85" s="52"/>
      <c r="AD85" s="52"/>
      <c r="AE85" s="52"/>
      <c r="AF85" s="52"/>
      <c r="AG85" s="52" t="s">
        <v>2953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67">
        <v>73</v>
      </c>
      <c r="B86" s="68" t="s">
        <v>4065</v>
      </c>
      <c r="C86" s="69" t="s">
        <v>4061</v>
      </c>
      <c r="D86" s="63" t="s">
        <v>640</v>
      </c>
      <c r="E86" s="64">
        <v>9</v>
      </c>
      <c r="F86" s="65"/>
      <c r="G86" s="66">
        <f t="shared" si="21"/>
        <v>0</v>
      </c>
      <c r="H86" s="65"/>
      <c r="I86" s="66">
        <f t="shared" si="22"/>
        <v>0</v>
      </c>
      <c r="J86" s="65"/>
      <c r="K86" s="66">
        <f t="shared" si="23"/>
        <v>0</v>
      </c>
      <c r="L86" s="66">
        <v>21</v>
      </c>
      <c r="M86" s="66">
        <f t="shared" si="24"/>
        <v>0</v>
      </c>
      <c r="N86" s="66">
        <v>0</v>
      </c>
      <c r="O86" s="66">
        <f t="shared" si="25"/>
        <v>0</v>
      </c>
      <c r="P86" s="66">
        <v>0</v>
      </c>
      <c r="Q86" s="66">
        <f t="shared" si="26"/>
        <v>0</v>
      </c>
      <c r="R86" s="66"/>
      <c r="S86" s="66" t="s">
        <v>587</v>
      </c>
      <c r="T86" s="70" t="s">
        <v>330</v>
      </c>
      <c r="U86" s="35">
        <v>0</v>
      </c>
      <c r="V86" s="35">
        <f t="shared" si="27"/>
        <v>0</v>
      </c>
      <c r="W86" s="35"/>
      <c r="X86" s="70"/>
      <c r="Y86" s="52"/>
      <c r="Z86" s="52"/>
      <c r="AA86" s="52"/>
      <c r="AB86" s="52"/>
      <c r="AC86" s="52"/>
      <c r="AD86" s="52"/>
      <c r="AE86" s="52"/>
      <c r="AF86" s="52"/>
      <c r="AG86" s="52" t="s">
        <v>2953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outlineLevel="1" x14ac:dyDescent="0.2">
      <c r="A87" s="67">
        <v>74</v>
      </c>
      <c r="B87" s="68" t="s">
        <v>4066</v>
      </c>
      <c r="C87" s="69" t="s">
        <v>4067</v>
      </c>
      <c r="D87" s="63" t="s">
        <v>640</v>
      </c>
      <c r="E87" s="64">
        <v>5</v>
      </c>
      <c r="F87" s="65"/>
      <c r="G87" s="66">
        <f t="shared" si="21"/>
        <v>0</v>
      </c>
      <c r="H87" s="65"/>
      <c r="I87" s="66">
        <f t="shared" si="22"/>
        <v>0</v>
      </c>
      <c r="J87" s="65"/>
      <c r="K87" s="66">
        <f t="shared" si="23"/>
        <v>0</v>
      </c>
      <c r="L87" s="66">
        <v>21</v>
      </c>
      <c r="M87" s="66">
        <f t="shared" si="24"/>
        <v>0</v>
      </c>
      <c r="N87" s="66">
        <v>0</v>
      </c>
      <c r="O87" s="66">
        <f t="shared" si="25"/>
        <v>0</v>
      </c>
      <c r="P87" s="66">
        <v>0</v>
      </c>
      <c r="Q87" s="66">
        <f t="shared" si="26"/>
        <v>0</v>
      </c>
      <c r="R87" s="66"/>
      <c r="S87" s="66" t="s">
        <v>587</v>
      </c>
      <c r="T87" s="70" t="s">
        <v>330</v>
      </c>
      <c r="U87" s="35">
        <v>0</v>
      </c>
      <c r="V87" s="35">
        <f t="shared" si="27"/>
        <v>0</v>
      </c>
      <c r="W87" s="35"/>
      <c r="X87" s="70"/>
      <c r="Y87" s="52"/>
      <c r="Z87" s="52"/>
      <c r="AA87" s="52"/>
      <c r="AB87" s="52"/>
      <c r="AC87" s="52"/>
      <c r="AD87" s="52"/>
      <c r="AE87" s="52"/>
      <c r="AF87" s="52"/>
      <c r="AG87" s="52" t="s">
        <v>1697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67">
        <v>75</v>
      </c>
      <c r="B88" s="68" t="s">
        <v>4068</v>
      </c>
      <c r="C88" s="69" t="s">
        <v>4069</v>
      </c>
      <c r="D88" s="63" t="s">
        <v>640</v>
      </c>
      <c r="E88" s="64">
        <v>5</v>
      </c>
      <c r="F88" s="65"/>
      <c r="G88" s="66">
        <f t="shared" si="21"/>
        <v>0</v>
      </c>
      <c r="H88" s="65"/>
      <c r="I88" s="66">
        <f t="shared" si="22"/>
        <v>0</v>
      </c>
      <c r="J88" s="65"/>
      <c r="K88" s="66">
        <f t="shared" si="23"/>
        <v>0</v>
      </c>
      <c r="L88" s="66">
        <v>21</v>
      </c>
      <c r="M88" s="66">
        <f t="shared" si="24"/>
        <v>0</v>
      </c>
      <c r="N88" s="66">
        <v>0</v>
      </c>
      <c r="O88" s="66">
        <f t="shared" si="25"/>
        <v>0</v>
      </c>
      <c r="P88" s="66">
        <v>0</v>
      </c>
      <c r="Q88" s="66">
        <f t="shared" si="26"/>
        <v>0</v>
      </c>
      <c r="R88" s="66"/>
      <c r="S88" s="66" t="s">
        <v>587</v>
      </c>
      <c r="T88" s="70" t="s">
        <v>330</v>
      </c>
      <c r="U88" s="35">
        <v>0</v>
      </c>
      <c r="V88" s="35">
        <f t="shared" si="27"/>
        <v>0</v>
      </c>
      <c r="W88" s="35"/>
      <c r="X88" s="70"/>
      <c r="Y88" s="52"/>
      <c r="Z88" s="52"/>
      <c r="AA88" s="52"/>
      <c r="AB88" s="52"/>
      <c r="AC88" s="52"/>
      <c r="AD88" s="52"/>
      <c r="AE88" s="52"/>
      <c r="AF88" s="52"/>
      <c r="AG88" s="52" t="s">
        <v>2953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67">
        <v>76</v>
      </c>
      <c r="B89" s="68" t="s">
        <v>4070</v>
      </c>
      <c r="C89" s="69" t="s">
        <v>4061</v>
      </c>
      <c r="D89" s="63" t="s">
        <v>640</v>
      </c>
      <c r="E89" s="64">
        <v>5</v>
      </c>
      <c r="F89" s="65"/>
      <c r="G89" s="66">
        <f t="shared" si="21"/>
        <v>0</v>
      </c>
      <c r="H89" s="65"/>
      <c r="I89" s="66">
        <f t="shared" si="22"/>
        <v>0</v>
      </c>
      <c r="J89" s="65"/>
      <c r="K89" s="66">
        <f t="shared" si="23"/>
        <v>0</v>
      </c>
      <c r="L89" s="66">
        <v>21</v>
      </c>
      <c r="M89" s="66">
        <f t="shared" si="24"/>
        <v>0</v>
      </c>
      <c r="N89" s="66">
        <v>0</v>
      </c>
      <c r="O89" s="66">
        <f t="shared" si="25"/>
        <v>0</v>
      </c>
      <c r="P89" s="66">
        <v>0</v>
      </c>
      <c r="Q89" s="66">
        <f t="shared" si="26"/>
        <v>0</v>
      </c>
      <c r="R89" s="66"/>
      <c r="S89" s="66" t="s">
        <v>587</v>
      </c>
      <c r="T89" s="70" t="s">
        <v>330</v>
      </c>
      <c r="U89" s="35">
        <v>0</v>
      </c>
      <c r="V89" s="35">
        <f t="shared" si="27"/>
        <v>0</v>
      </c>
      <c r="W89" s="35"/>
      <c r="X89" s="70"/>
      <c r="Y89" s="52"/>
      <c r="Z89" s="52"/>
      <c r="AA89" s="52"/>
      <c r="AB89" s="52"/>
      <c r="AC89" s="52"/>
      <c r="AD89" s="52"/>
      <c r="AE89" s="52"/>
      <c r="AF89" s="52"/>
      <c r="AG89" s="52" t="s">
        <v>2953</v>
      </c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outlineLevel="1" x14ac:dyDescent="0.2">
      <c r="A90" s="67">
        <v>77</v>
      </c>
      <c r="B90" s="68" t="s">
        <v>4071</v>
      </c>
      <c r="C90" s="69" t="s">
        <v>4072</v>
      </c>
      <c r="D90" s="63" t="s">
        <v>640</v>
      </c>
      <c r="E90" s="64">
        <v>2</v>
      </c>
      <c r="F90" s="65"/>
      <c r="G90" s="66">
        <f t="shared" si="21"/>
        <v>0</v>
      </c>
      <c r="H90" s="65"/>
      <c r="I90" s="66">
        <f t="shared" si="22"/>
        <v>0</v>
      </c>
      <c r="J90" s="65"/>
      <c r="K90" s="66">
        <f t="shared" si="23"/>
        <v>0</v>
      </c>
      <c r="L90" s="66">
        <v>21</v>
      </c>
      <c r="M90" s="66">
        <f t="shared" si="24"/>
        <v>0</v>
      </c>
      <c r="N90" s="66">
        <v>0</v>
      </c>
      <c r="O90" s="66">
        <f t="shared" si="25"/>
        <v>0</v>
      </c>
      <c r="P90" s="66">
        <v>0</v>
      </c>
      <c r="Q90" s="66">
        <f t="shared" si="26"/>
        <v>0</v>
      </c>
      <c r="R90" s="66"/>
      <c r="S90" s="66" t="s">
        <v>587</v>
      </c>
      <c r="T90" s="70" t="s">
        <v>330</v>
      </c>
      <c r="U90" s="35">
        <v>0</v>
      </c>
      <c r="V90" s="35">
        <f t="shared" si="27"/>
        <v>0</v>
      </c>
      <c r="W90" s="35"/>
      <c r="X90" s="70"/>
      <c r="Y90" s="52"/>
      <c r="Z90" s="52"/>
      <c r="AA90" s="52"/>
      <c r="AB90" s="52"/>
      <c r="AC90" s="52"/>
      <c r="AD90" s="52"/>
      <c r="AE90" s="52"/>
      <c r="AF90" s="52"/>
      <c r="AG90" s="52" t="s">
        <v>1697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67">
        <v>78</v>
      </c>
      <c r="B91" s="68" t="s">
        <v>4073</v>
      </c>
      <c r="C91" s="69" t="s">
        <v>4074</v>
      </c>
      <c r="D91" s="63" t="s">
        <v>640</v>
      </c>
      <c r="E91" s="64">
        <v>2</v>
      </c>
      <c r="F91" s="65"/>
      <c r="G91" s="66">
        <f t="shared" si="21"/>
        <v>0</v>
      </c>
      <c r="H91" s="65"/>
      <c r="I91" s="66">
        <f t="shared" si="22"/>
        <v>0</v>
      </c>
      <c r="J91" s="65"/>
      <c r="K91" s="66">
        <f t="shared" si="23"/>
        <v>0</v>
      </c>
      <c r="L91" s="66">
        <v>21</v>
      </c>
      <c r="M91" s="66">
        <f t="shared" si="24"/>
        <v>0</v>
      </c>
      <c r="N91" s="66">
        <v>0</v>
      </c>
      <c r="O91" s="66">
        <f t="shared" si="25"/>
        <v>0</v>
      </c>
      <c r="P91" s="66">
        <v>0</v>
      </c>
      <c r="Q91" s="66">
        <f t="shared" si="26"/>
        <v>0</v>
      </c>
      <c r="R91" s="66"/>
      <c r="S91" s="66" t="s">
        <v>587</v>
      </c>
      <c r="T91" s="70" t="s">
        <v>330</v>
      </c>
      <c r="U91" s="35">
        <v>0</v>
      </c>
      <c r="V91" s="35">
        <f t="shared" si="27"/>
        <v>0</v>
      </c>
      <c r="W91" s="35"/>
      <c r="X91" s="70"/>
      <c r="Y91" s="52"/>
      <c r="Z91" s="52"/>
      <c r="AA91" s="52"/>
      <c r="AB91" s="52"/>
      <c r="AC91" s="52"/>
      <c r="AD91" s="52"/>
      <c r="AE91" s="52"/>
      <c r="AF91" s="52"/>
      <c r="AG91" s="52" t="s">
        <v>2953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67">
        <v>79</v>
      </c>
      <c r="B92" s="68" t="s">
        <v>4075</v>
      </c>
      <c r="C92" s="69" t="s">
        <v>4061</v>
      </c>
      <c r="D92" s="63" t="s">
        <v>640</v>
      </c>
      <c r="E92" s="64">
        <v>2</v>
      </c>
      <c r="F92" s="65"/>
      <c r="G92" s="66">
        <f t="shared" si="21"/>
        <v>0</v>
      </c>
      <c r="H92" s="65"/>
      <c r="I92" s="66">
        <f t="shared" si="22"/>
        <v>0</v>
      </c>
      <c r="J92" s="65"/>
      <c r="K92" s="66">
        <f t="shared" si="23"/>
        <v>0</v>
      </c>
      <c r="L92" s="66">
        <v>21</v>
      </c>
      <c r="M92" s="66">
        <f t="shared" si="24"/>
        <v>0</v>
      </c>
      <c r="N92" s="66">
        <v>0</v>
      </c>
      <c r="O92" s="66">
        <f t="shared" si="25"/>
        <v>0</v>
      </c>
      <c r="P92" s="66">
        <v>0</v>
      </c>
      <c r="Q92" s="66">
        <f t="shared" si="26"/>
        <v>0</v>
      </c>
      <c r="R92" s="66"/>
      <c r="S92" s="66" t="s">
        <v>587</v>
      </c>
      <c r="T92" s="70" t="s">
        <v>330</v>
      </c>
      <c r="U92" s="35">
        <v>0</v>
      </c>
      <c r="V92" s="35">
        <f t="shared" si="27"/>
        <v>0</v>
      </c>
      <c r="W92" s="35"/>
      <c r="X92" s="70"/>
      <c r="Y92" s="52"/>
      <c r="Z92" s="52"/>
      <c r="AA92" s="52"/>
      <c r="AB92" s="52"/>
      <c r="AC92" s="52"/>
      <c r="AD92" s="52"/>
      <c r="AE92" s="52"/>
      <c r="AF92" s="52"/>
      <c r="AG92" s="52" t="s">
        <v>2953</v>
      </c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67">
        <v>80</v>
      </c>
      <c r="B93" s="68" t="s">
        <v>4076</v>
      </c>
      <c r="C93" s="69" t="s">
        <v>4077</v>
      </c>
      <c r="D93" s="63" t="s">
        <v>640</v>
      </c>
      <c r="E93" s="64">
        <v>4</v>
      </c>
      <c r="F93" s="65"/>
      <c r="G93" s="66">
        <f t="shared" si="21"/>
        <v>0</v>
      </c>
      <c r="H93" s="65"/>
      <c r="I93" s="66">
        <f t="shared" si="22"/>
        <v>0</v>
      </c>
      <c r="J93" s="65"/>
      <c r="K93" s="66">
        <f t="shared" si="23"/>
        <v>0</v>
      </c>
      <c r="L93" s="66">
        <v>21</v>
      </c>
      <c r="M93" s="66">
        <f t="shared" si="24"/>
        <v>0</v>
      </c>
      <c r="N93" s="66">
        <v>0</v>
      </c>
      <c r="O93" s="66">
        <f t="shared" si="25"/>
        <v>0</v>
      </c>
      <c r="P93" s="66">
        <v>0</v>
      </c>
      <c r="Q93" s="66">
        <f t="shared" si="26"/>
        <v>0</v>
      </c>
      <c r="R93" s="66"/>
      <c r="S93" s="66" t="s">
        <v>587</v>
      </c>
      <c r="T93" s="70" t="s">
        <v>330</v>
      </c>
      <c r="U93" s="35">
        <v>0</v>
      </c>
      <c r="V93" s="35">
        <f t="shared" si="27"/>
        <v>0</v>
      </c>
      <c r="W93" s="35"/>
      <c r="X93" s="70"/>
      <c r="Y93" s="52"/>
      <c r="Z93" s="52"/>
      <c r="AA93" s="52"/>
      <c r="AB93" s="52"/>
      <c r="AC93" s="52"/>
      <c r="AD93" s="52"/>
      <c r="AE93" s="52"/>
      <c r="AF93" s="52"/>
      <c r="AG93" s="52" t="s">
        <v>1697</v>
      </c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67">
        <v>81</v>
      </c>
      <c r="B94" s="68" t="s">
        <v>4078</v>
      </c>
      <c r="C94" s="69" t="s">
        <v>4074</v>
      </c>
      <c r="D94" s="63" t="s">
        <v>640</v>
      </c>
      <c r="E94" s="64">
        <v>4</v>
      </c>
      <c r="F94" s="65"/>
      <c r="G94" s="66">
        <f t="shared" si="21"/>
        <v>0</v>
      </c>
      <c r="H94" s="65"/>
      <c r="I94" s="66">
        <f t="shared" si="22"/>
        <v>0</v>
      </c>
      <c r="J94" s="65"/>
      <c r="K94" s="66">
        <f t="shared" si="23"/>
        <v>0</v>
      </c>
      <c r="L94" s="66">
        <v>21</v>
      </c>
      <c r="M94" s="66">
        <f t="shared" si="24"/>
        <v>0</v>
      </c>
      <c r="N94" s="66">
        <v>0</v>
      </c>
      <c r="O94" s="66">
        <f t="shared" si="25"/>
        <v>0</v>
      </c>
      <c r="P94" s="66">
        <v>0</v>
      </c>
      <c r="Q94" s="66">
        <f t="shared" si="26"/>
        <v>0</v>
      </c>
      <c r="R94" s="66"/>
      <c r="S94" s="66" t="s">
        <v>587</v>
      </c>
      <c r="T94" s="70" t="s">
        <v>330</v>
      </c>
      <c r="U94" s="35">
        <v>0</v>
      </c>
      <c r="V94" s="35">
        <f t="shared" si="27"/>
        <v>0</v>
      </c>
      <c r="W94" s="35"/>
      <c r="X94" s="70"/>
      <c r="Y94" s="52"/>
      <c r="Z94" s="52"/>
      <c r="AA94" s="52"/>
      <c r="AB94" s="52"/>
      <c r="AC94" s="52"/>
      <c r="AD94" s="52"/>
      <c r="AE94" s="52"/>
      <c r="AF94" s="52"/>
      <c r="AG94" s="52" t="s">
        <v>2953</v>
      </c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67">
        <v>82</v>
      </c>
      <c r="B95" s="68" t="s">
        <v>4079</v>
      </c>
      <c r="C95" s="69" t="s">
        <v>4061</v>
      </c>
      <c r="D95" s="63" t="s">
        <v>640</v>
      </c>
      <c r="E95" s="64">
        <v>4</v>
      </c>
      <c r="F95" s="65"/>
      <c r="G95" s="66">
        <f t="shared" si="21"/>
        <v>0</v>
      </c>
      <c r="H95" s="65"/>
      <c r="I95" s="66">
        <f t="shared" si="22"/>
        <v>0</v>
      </c>
      <c r="J95" s="65"/>
      <c r="K95" s="66">
        <f t="shared" si="23"/>
        <v>0</v>
      </c>
      <c r="L95" s="66">
        <v>21</v>
      </c>
      <c r="M95" s="66">
        <f t="shared" si="24"/>
        <v>0</v>
      </c>
      <c r="N95" s="66">
        <v>0</v>
      </c>
      <c r="O95" s="66">
        <f t="shared" si="25"/>
        <v>0</v>
      </c>
      <c r="P95" s="66">
        <v>0</v>
      </c>
      <c r="Q95" s="66">
        <f t="shared" si="26"/>
        <v>0</v>
      </c>
      <c r="R95" s="66"/>
      <c r="S95" s="66" t="s">
        <v>587</v>
      </c>
      <c r="T95" s="70" t="s">
        <v>330</v>
      </c>
      <c r="U95" s="35">
        <v>0</v>
      </c>
      <c r="V95" s="35">
        <f t="shared" si="27"/>
        <v>0</v>
      </c>
      <c r="W95" s="35"/>
      <c r="X95" s="70"/>
      <c r="Y95" s="52"/>
      <c r="Z95" s="52"/>
      <c r="AA95" s="52"/>
      <c r="AB95" s="52"/>
      <c r="AC95" s="52"/>
      <c r="AD95" s="52"/>
      <c r="AE95" s="52"/>
      <c r="AF95" s="52"/>
      <c r="AG95" s="52" t="s">
        <v>2953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67">
        <v>83</v>
      </c>
      <c r="B96" s="68" t="s">
        <v>4080</v>
      </c>
      <c r="C96" s="69" t="s">
        <v>4081</v>
      </c>
      <c r="D96" s="63" t="s">
        <v>640</v>
      </c>
      <c r="E96" s="64">
        <v>1</v>
      </c>
      <c r="F96" s="65"/>
      <c r="G96" s="66">
        <f t="shared" si="21"/>
        <v>0</v>
      </c>
      <c r="H96" s="65"/>
      <c r="I96" s="66">
        <f t="shared" si="22"/>
        <v>0</v>
      </c>
      <c r="J96" s="65"/>
      <c r="K96" s="66">
        <f t="shared" si="23"/>
        <v>0</v>
      </c>
      <c r="L96" s="66">
        <v>21</v>
      </c>
      <c r="M96" s="66">
        <f t="shared" si="24"/>
        <v>0</v>
      </c>
      <c r="N96" s="66">
        <v>0</v>
      </c>
      <c r="O96" s="66">
        <f t="shared" si="25"/>
        <v>0</v>
      </c>
      <c r="P96" s="66">
        <v>0</v>
      </c>
      <c r="Q96" s="66">
        <f t="shared" si="26"/>
        <v>0</v>
      </c>
      <c r="R96" s="66"/>
      <c r="S96" s="66" t="s">
        <v>587</v>
      </c>
      <c r="T96" s="70" t="s">
        <v>330</v>
      </c>
      <c r="U96" s="35">
        <v>0</v>
      </c>
      <c r="V96" s="35">
        <f t="shared" si="27"/>
        <v>0</v>
      </c>
      <c r="W96" s="35"/>
      <c r="X96" s="70"/>
      <c r="Y96" s="52"/>
      <c r="Z96" s="52"/>
      <c r="AA96" s="52"/>
      <c r="AB96" s="52"/>
      <c r="AC96" s="52"/>
      <c r="AD96" s="52"/>
      <c r="AE96" s="52"/>
      <c r="AF96" s="52"/>
      <c r="AG96" s="52" t="s">
        <v>1697</v>
      </c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67">
        <v>84</v>
      </c>
      <c r="B97" s="68" t="s">
        <v>4082</v>
      </c>
      <c r="C97" s="69" t="s">
        <v>4083</v>
      </c>
      <c r="D97" s="63" t="s">
        <v>640</v>
      </c>
      <c r="E97" s="64">
        <v>1</v>
      </c>
      <c r="F97" s="65"/>
      <c r="G97" s="66">
        <f t="shared" si="21"/>
        <v>0</v>
      </c>
      <c r="H97" s="65"/>
      <c r="I97" s="66">
        <f t="shared" si="22"/>
        <v>0</v>
      </c>
      <c r="J97" s="65"/>
      <c r="K97" s="66">
        <f t="shared" si="23"/>
        <v>0</v>
      </c>
      <c r="L97" s="66">
        <v>21</v>
      </c>
      <c r="M97" s="66">
        <f t="shared" si="24"/>
        <v>0</v>
      </c>
      <c r="N97" s="66">
        <v>0</v>
      </c>
      <c r="O97" s="66">
        <f t="shared" si="25"/>
        <v>0</v>
      </c>
      <c r="P97" s="66">
        <v>0</v>
      </c>
      <c r="Q97" s="66">
        <f t="shared" si="26"/>
        <v>0</v>
      </c>
      <c r="R97" s="66"/>
      <c r="S97" s="66" t="s">
        <v>587</v>
      </c>
      <c r="T97" s="70" t="s">
        <v>330</v>
      </c>
      <c r="U97" s="35">
        <v>0</v>
      </c>
      <c r="V97" s="35">
        <f t="shared" si="27"/>
        <v>0</v>
      </c>
      <c r="W97" s="35"/>
      <c r="X97" s="70"/>
      <c r="Y97" s="52"/>
      <c r="Z97" s="52"/>
      <c r="AA97" s="52"/>
      <c r="AB97" s="52"/>
      <c r="AC97" s="52"/>
      <c r="AD97" s="52"/>
      <c r="AE97" s="52"/>
      <c r="AF97" s="52"/>
      <c r="AG97" s="52" t="s">
        <v>2953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67">
        <v>85</v>
      </c>
      <c r="B98" s="68" t="s">
        <v>4084</v>
      </c>
      <c r="C98" s="69" t="s">
        <v>4061</v>
      </c>
      <c r="D98" s="63" t="s">
        <v>640</v>
      </c>
      <c r="E98" s="64">
        <v>1</v>
      </c>
      <c r="F98" s="65"/>
      <c r="G98" s="66">
        <f t="shared" si="21"/>
        <v>0</v>
      </c>
      <c r="H98" s="65"/>
      <c r="I98" s="66">
        <f t="shared" si="22"/>
        <v>0</v>
      </c>
      <c r="J98" s="65"/>
      <c r="K98" s="66">
        <f t="shared" si="23"/>
        <v>0</v>
      </c>
      <c r="L98" s="66">
        <v>21</v>
      </c>
      <c r="M98" s="66">
        <f t="shared" si="24"/>
        <v>0</v>
      </c>
      <c r="N98" s="66">
        <v>0</v>
      </c>
      <c r="O98" s="66">
        <f t="shared" si="25"/>
        <v>0</v>
      </c>
      <c r="P98" s="66">
        <v>0</v>
      </c>
      <c r="Q98" s="66">
        <f t="shared" si="26"/>
        <v>0</v>
      </c>
      <c r="R98" s="66"/>
      <c r="S98" s="66" t="s">
        <v>587</v>
      </c>
      <c r="T98" s="70" t="s">
        <v>330</v>
      </c>
      <c r="U98" s="35">
        <v>0</v>
      </c>
      <c r="V98" s="35">
        <f t="shared" si="27"/>
        <v>0</v>
      </c>
      <c r="W98" s="35"/>
      <c r="X98" s="70"/>
      <c r="Y98" s="52"/>
      <c r="Z98" s="52"/>
      <c r="AA98" s="52"/>
      <c r="AB98" s="52"/>
      <c r="AC98" s="52"/>
      <c r="AD98" s="52"/>
      <c r="AE98" s="52"/>
      <c r="AF98" s="52"/>
      <c r="AG98" s="52" t="s">
        <v>2953</v>
      </c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67">
        <v>86</v>
      </c>
      <c r="B99" s="68" t="s">
        <v>4085</v>
      </c>
      <c r="C99" s="69" t="s">
        <v>4086</v>
      </c>
      <c r="D99" s="63" t="s">
        <v>640</v>
      </c>
      <c r="E99" s="64">
        <v>8</v>
      </c>
      <c r="F99" s="65"/>
      <c r="G99" s="66">
        <f t="shared" si="21"/>
        <v>0</v>
      </c>
      <c r="H99" s="65"/>
      <c r="I99" s="66">
        <f t="shared" si="22"/>
        <v>0</v>
      </c>
      <c r="J99" s="65"/>
      <c r="K99" s="66">
        <f t="shared" si="23"/>
        <v>0</v>
      </c>
      <c r="L99" s="66">
        <v>21</v>
      </c>
      <c r="M99" s="66">
        <f t="shared" si="24"/>
        <v>0</v>
      </c>
      <c r="N99" s="66">
        <v>0</v>
      </c>
      <c r="O99" s="66">
        <f t="shared" si="25"/>
        <v>0</v>
      </c>
      <c r="P99" s="66">
        <v>0</v>
      </c>
      <c r="Q99" s="66">
        <f t="shared" si="26"/>
        <v>0</v>
      </c>
      <c r="R99" s="66"/>
      <c r="S99" s="66" t="s">
        <v>587</v>
      </c>
      <c r="T99" s="70" t="s">
        <v>330</v>
      </c>
      <c r="U99" s="35">
        <v>0</v>
      </c>
      <c r="V99" s="35">
        <f t="shared" si="27"/>
        <v>0</v>
      </c>
      <c r="W99" s="35"/>
      <c r="X99" s="70"/>
      <c r="Y99" s="52"/>
      <c r="Z99" s="52"/>
      <c r="AA99" s="52"/>
      <c r="AB99" s="52"/>
      <c r="AC99" s="52"/>
      <c r="AD99" s="52"/>
      <c r="AE99" s="52"/>
      <c r="AF99" s="52"/>
      <c r="AG99" s="52" t="s">
        <v>1697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67">
        <v>87</v>
      </c>
      <c r="B100" s="68" t="s">
        <v>4087</v>
      </c>
      <c r="C100" s="69" t="s">
        <v>4088</v>
      </c>
      <c r="D100" s="63" t="s">
        <v>640</v>
      </c>
      <c r="E100" s="64">
        <v>8</v>
      </c>
      <c r="F100" s="65"/>
      <c r="G100" s="66">
        <f t="shared" si="21"/>
        <v>0</v>
      </c>
      <c r="H100" s="65"/>
      <c r="I100" s="66">
        <f t="shared" si="22"/>
        <v>0</v>
      </c>
      <c r="J100" s="65"/>
      <c r="K100" s="66">
        <f t="shared" si="23"/>
        <v>0</v>
      </c>
      <c r="L100" s="66">
        <v>21</v>
      </c>
      <c r="M100" s="66">
        <f t="shared" si="24"/>
        <v>0</v>
      </c>
      <c r="N100" s="66">
        <v>0</v>
      </c>
      <c r="O100" s="66">
        <f t="shared" si="25"/>
        <v>0</v>
      </c>
      <c r="P100" s="66">
        <v>0</v>
      </c>
      <c r="Q100" s="66">
        <f t="shared" si="26"/>
        <v>0</v>
      </c>
      <c r="R100" s="66"/>
      <c r="S100" s="66" t="s">
        <v>587</v>
      </c>
      <c r="T100" s="70" t="s">
        <v>330</v>
      </c>
      <c r="U100" s="35">
        <v>0</v>
      </c>
      <c r="V100" s="35">
        <f t="shared" si="27"/>
        <v>0</v>
      </c>
      <c r="W100" s="35"/>
      <c r="X100" s="70"/>
      <c r="Y100" s="52"/>
      <c r="Z100" s="52"/>
      <c r="AA100" s="52"/>
      <c r="AB100" s="52"/>
      <c r="AC100" s="52"/>
      <c r="AD100" s="52"/>
      <c r="AE100" s="52"/>
      <c r="AF100" s="52"/>
      <c r="AG100" s="52" t="s">
        <v>2953</v>
      </c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outlineLevel="1" x14ac:dyDescent="0.2">
      <c r="A101" s="67">
        <v>88</v>
      </c>
      <c r="B101" s="68" t="s">
        <v>4089</v>
      </c>
      <c r="C101" s="69" t="s">
        <v>4090</v>
      </c>
      <c r="D101" s="63" t="s">
        <v>640</v>
      </c>
      <c r="E101" s="64">
        <v>8</v>
      </c>
      <c r="F101" s="65"/>
      <c r="G101" s="66">
        <f t="shared" si="21"/>
        <v>0</v>
      </c>
      <c r="H101" s="65"/>
      <c r="I101" s="66">
        <f t="shared" si="22"/>
        <v>0</v>
      </c>
      <c r="J101" s="65"/>
      <c r="K101" s="66">
        <f t="shared" si="23"/>
        <v>0</v>
      </c>
      <c r="L101" s="66">
        <v>21</v>
      </c>
      <c r="M101" s="66">
        <f t="shared" si="24"/>
        <v>0</v>
      </c>
      <c r="N101" s="66">
        <v>0</v>
      </c>
      <c r="O101" s="66">
        <f t="shared" si="25"/>
        <v>0</v>
      </c>
      <c r="P101" s="66">
        <v>0</v>
      </c>
      <c r="Q101" s="66">
        <f t="shared" si="26"/>
        <v>0</v>
      </c>
      <c r="R101" s="66"/>
      <c r="S101" s="66" t="s">
        <v>587</v>
      </c>
      <c r="T101" s="70" t="s">
        <v>330</v>
      </c>
      <c r="U101" s="35">
        <v>0</v>
      </c>
      <c r="V101" s="35">
        <f t="shared" si="27"/>
        <v>0</v>
      </c>
      <c r="W101" s="35"/>
      <c r="X101" s="70"/>
      <c r="Y101" s="52"/>
      <c r="Z101" s="52"/>
      <c r="AA101" s="52"/>
      <c r="AB101" s="52"/>
      <c r="AC101" s="52"/>
      <c r="AD101" s="52"/>
      <c r="AE101" s="52"/>
      <c r="AF101" s="52"/>
      <c r="AG101" s="52" t="s">
        <v>2953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67">
        <v>89</v>
      </c>
      <c r="B102" s="68" t="s">
        <v>4091</v>
      </c>
      <c r="C102" s="69" t="s">
        <v>4061</v>
      </c>
      <c r="D102" s="63" t="s">
        <v>640</v>
      </c>
      <c r="E102" s="64">
        <v>8</v>
      </c>
      <c r="F102" s="65"/>
      <c r="G102" s="66">
        <f t="shared" si="21"/>
        <v>0</v>
      </c>
      <c r="H102" s="65"/>
      <c r="I102" s="66">
        <f t="shared" si="22"/>
        <v>0</v>
      </c>
      <c r="J102" s="65"/>
      <c r="K102" s="66">
        <f t="shared" si="23"/>
        <v>0</v>
      </c>
      <c r="L102" s="66">
        <v>21</v>
      </c>
      <c r="M102" s="66">
        <f t="shared" si="24"/>
        <v>0</v>
      </c>
      <c r="N102" s="66">
        <v>0</v>
      </c>
      <c r="O102" s="66">
        <f t="shared" si="25"/>
        <v>0</v>
      </c>
      <c r="P102" s="66">
        <v>0</v>
      </c>
      <c r="Q102" s="66">
        <f t="shared" si="26"/>
        <v>0</v>
      </c>
      <c r="R102" s="66"/>
      <c r="S102" s="66" t="s">
        <v>587</v>
      </c>
      <c r="T102" s="70" t="s">
        <v>330</v>
      </c>
      <c r="U102" s="35">
        <v>0</v>
      </c>
      <c r="V102" s="35">
        <f t="shared" si="27"/>
        <v>0</v>
      </c>
      <c r="W102" s="35"/>
      <c r="X102" s="70"/>
      <c r="Y102" s="52"/>
      <c r="Z102" s="52"/>
      <c r="AA102" s="52"/>
      <c r="AB102" s="52"/>
      <c r="AC102" s="52"/>
      <c r="AD102" s="52"/>
      <c r="AE102" s="52"/>
      <c r="AF102" s="52"/>
      <c r="AG102" s="52" t="s">
        <v>2953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67">
        <v>90</v>
      </c>
      <c r="B103" s="68" t="s">
        <v>4092</v>
      </c>
      <c r="C103" s="69" t="s">
        <v>4093</v>
      </c>
      <c r="D103" s="63" t="s">
        <v>640</v>
      </c>
      <c r="E103" s="64">
        <v>1</v>
      </c>
      <c r="F103" s="65"/>
      <c r="G103" s="66">
        <f t="shared" si="21"/>
        <v>0</v>
      </c>
      <c r="H103" s="65"/>
      <c r="I103" s="66">
        <f t="shared" si="22"/>
        <v>0</v>
      </c>
      <c r="J103" s="65"/>
      <c r="K103" s="66">
        <f t="shared" si="23"/>
        <v>0</v>
      </c>
      <c r="L103" s="66">
        <v>21</v>
      </c>
      <c r="M103" s="66">
        <f t="shared" si="24"/>
        <v>0</v>
      </c>
      <c r="N103" s="66">
        <v>0</v>
      </c>
      <c r="O103" s="66">
        <f t="shared" si="25"/>
        <v>0</v>
      </c>
      <c r="P103" s="66">
        <v>0</v>
      </c>
      <c r="Q103" s="66">
        <f t="shared" si="26"/>
        <v>0</v>
      </c>
      <c r="R103" s="66"/>
      <c r="S103" s="66" t="s">
        <v>587</v>
      </c>
      <c r="T103" s="70" t="s">
        <v>330</v>
      </c>
      <c r="U103" s="35">
        <v>0</v>
      </c>
      <c r="V103" s="35">
        <f t="shared" si="27"/>
        <v>0</v>
      </c>
      <c r="W103" s="35"/>
      <c r="X103" s="70"/>
      <c r="Y103" s="52"/>
      <c r="Z103" s="52"/>
      <c r="AA103" s="52"/>
      <c r="AB103" s="52"/>
      <c r="AC103" s="52"/>
      <c r="AD103" s="52"/>
      <c r="AE103" s="52"/>
      <c r="AF103" s="52"/>
      <c r="AG103" s="52" t="s">
        <v>1697</v>
      </c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72">
        <v>91</v>
      </c>
      <c r="B104" s="73" t="s">
        <v>4094</v>
      </c>
      <c r="C104" s="74" t="s">
        <v>4095</v>
      </c>
      <c r="D104" s="27" t="s">
        <v>640</v>
      </c>
      <c r="E104" s="28">
        <v>4</v>
      </c>
      <c r="F104" s="29"/>
      <c r="G104" s="30">
        <f t="shared" si="21"/>
        <v>0</v>
      </c>
      <c r="H104" s="29"/>
      <c r="I104" s="30">
        <f t="shared" si="22"/>
        <v>0</v>
      </c>
      <c r="J104" s="29"/>
      <c r="K104" s="30">
        <f t="shared" si="23"/>
        <v>0</v>
      </c>
      <c r="L104" s="30">
        <v>21</v>
      </c>
      <c r="M104" s="30">
        <f t="shared" si="24"/>
        <v>0</v>
      </c>
      <c r="N104" s="30">
        <v>0</v>
      </c>
      <c r="O104" s="30">
        <f t="shared" si="25"/>
        <v>0</v>
      </c>
      <c r="P104" s="30">
        <v>0</v>
      </c>
      <c r="Q104" s="30">
        <f t="shared" si="26"/>
        <v>0</v>
      </c>
      <c r="R104" s="30"/>
      <c r="S104" s="30" t="s">
        <v>587</v>
      </c>
      <c r="T104" s="49" t="s">
        <v>330</v>
      </c>
      <c r="U104" s="35">
        <v>0</v>
      </c>
      <c r="V104" s="35">
        <f t="shared" si="27"/>
        <v>0</v>
      </c>
      <c r="W104" s="35"/>
      <c r="X104" s="49"/>
      <c r="Y104" s="52"/>
      <c r="Z104" s="52"/>
      <c r="AA104" s="52"/>
      <c r="AB104" s="52"/>
      <c r="AC104" s="52"/>
      <c r="AD104" s="52"/>
      <c r="AE104" s="52"/>
      <c r="AF104" s="52"/>
      <c r="AG104" s="52" t="s">
        <v>1697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ht="22.5" outlineLevel="1" x14ac:dyDescent="0.2">
      <c r="A105" s="31"/>
      <c r="B105" s="32"/>
      <c r="C105" s="292" t="s">
        <v>4096</v>
      </c>
      <c r="D105" s="293"/>
      <c r="E105" s="293"/>
      <c r="F105" s="293"/>
      <c r="G105" s="293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52"/>
      <c r="Z105" s="52"/>
      <c r="AA105" s="52"/>
      <c r="AB105" s="52"/>
      <c r="AC105" s="52"/>
      <c r="AD105" s="52"/>
      <c r="AE105" s="52"/>
      <c r="AF105" s="52"/>
      <c r="AG105" s="52" t="s">
        <v>642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9" t="str">
        <f>C105</f>
        <v>Vnitřní nezálohovaná plastová piezosiréna, napájení 11 - 14Vss / 250 mA, akustický výkon 110 dB / 1m, barva slonová kost, rozměry 122 x 72 x 43 mm (v x š x h).</v>
      </c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67">
        <v>92</v>
      </c>
      <c r="B106" s="68" t="s">
        <v>4097</v>
      </c>
      <c r="C106" s="69" t="s">
        <v>4098</v>
      </c>
      <c r="D106" s="63" t="s">
        <v>640</v>
      </c>
      <c r="E106" s="64">
        <v>4</v>
      </c>
      <c r="F106" s="65"/>
      <c r="G106" s="66">
        <f>ROUND(E106*F106,2)</f>
        <v>0</v>
      </c>
      <c r="H106" s="65"/>
      <c r="I106" s="66">
        <f>ROUND(E106*H106,2)</f>
        <v>0</v>
      </c>
      <c r="J106" s="65"/>
      <c r="K106" s="66">
        <f>ROUND(E106*J106,2)</f>
        <v>0</v>
      </c>
      <c r="L106" s="66">
        <v>21</v>
      </c>
      <c r="M106" s="66">
        <f>G106*(1+L106/100)</f>
        <v>0</v>
      </c>
      <c r="N106" s="66">
        <v>0</v>
      </c>
      <c r="O106" s="66">
        <f>ROUND(E106*N106,2)</f>
        <v>0</v>
      </c>
      <c r="P106" s="66">
        <v>0</v>
      </c>
      <c r="Q106" s="66">
        <v>0</v>
      </c>
      <c r="R106" s="66"/>
      <c r="S106" s="66" t="s">
        <v>587</v>
      </c>
      <c r="T106" s="70" t="s">
        <v>330</v>
      </c>
      <c r="U106" s="35">
        <v>0</v>
      </c>
      <c r="V106" s="35">
        <f>ROUND(E106*U106,2)</f>
        <v>0</v>
      </c>
      <c r="W106" s="35"/>
      <c r="X106" s="70"/>
      <c r="Y106" s="52"/>
      <c r="Z106" s="52"/>
      <c r="AA106" s="52"/>
      <c r="AB106" s="52"/>
      <c r="AC106" s="52"/>
      <c r="AD106" s="52"/>
      <c r="AE106" s="52"/>
      <c r="AF106" s="52"/>
      <c r="AG106" s="52" t="s">
        <v>2953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67">
        <v>93</v>
      </c>
      <c r="B107" s="68" t="s">
        <v>4099</v>
      </c>
      <c r="C107" s="69" t="s">
        <v>4061</v>
      </c>
      <c r="D107" s="63" t="s">
        <v>640</v>
      </c>
      <c r="E107" s="64">
        <v>4</v>
      </c>
      <c r="F107" s="65"/>
      <c r="G107" s="66">
        <f>ROUND(E107*F107,2)</f>
        <v>0</v>
      </c>
      <c r="H107" s="65"/>
      <c r="I107" s="66">
        <f>ROUND(E107*H107,2)</f>
        <v>0</v>
      </c>
      <c r="J107" s="65"/>
      <c r="K107" s="66">
        <f>ROUND(E107*J107,2)</f>
        <v>0</v>
      </c>
      <c r="L107" s="66">
        <v>21</v>
      </c>
      <c r="M107" s="66">
        <f>G107*(1+L107/100)</f>
        <v>0</v>
      </c>
      <c r="N107" s="66">
        <v>0</v>
      </c>
      <c r="O107" s="66">
        <f>ROUND(E107*N107,2)</f>
        <v>0</v>
      </c>
      <c r="P107" s="66">
        <v>0</v>
      </c>
      <c r="Q107" s="66">
        <f>ROUND(E107*P107,2)</f>
        <v>0</v>
      </c>
      <c r="R107" s="66"/>
      <c r="S107" s="66" t="s">
        <v>587</v>
      </c>
      <c r="T107" s="70" t="s">
        <v>330</v>
      </c>
      <c r="U107" s="35">
        <v>0</v>
      </c>
      <c r="V107" s="35">
        <f>ROUND(E107*U107,2)</f>
        <v>0</v>
      </c>
      <c r="W107" s="35"/>
      <c r="X107" s="70"/>
      <c r="Y107" s="52"/>
      <c r="Z107" s="52"/>
      <c r="AA107" s="52"/>
      <c r="AB107" s="52"/>
      <c r="AC107" s="52"/>
      <c r="AD107" s="52"/>
      <c r="AE107" s="52"/>
      <c r="AF107" s="52"/>
      <c r="AG107" s="52" t="s">
        <v>2953</v>
      </c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72">
        <v>94</v>
      </c>
      <c r="B108" s="73" t="s">
        <v>4100</v>
      </c>
      <c r="C108" s="74" t="s">
        <v>4101</v>
      </c>
      <c r="D108" s="27" t="s">
        <v>640</v>
      </c>
      <c r="E108" s="28">
        <v>12</v>
      </c>
      <c r="F108" s="29"/>
      <c r="G108" s="30">
        <f>ROUND(E108*F108,2)</f>
        <v>0</v>
      </c>
      <c r="H108" s="29"/>
      <c r="I108" s="30">
        <f>ROUND(E108*H108,2)</f>
        <v>0</v>
      </c>
      <c r="J108" s="29"/>
      <c r="K108" s="30">
        <f>ROUND(E108*J108,2)</f>
        <v>0</v>
      </c>
      <c r="L108" s="30">
        <v>21</v>
      </c>
      <c r="M108" s="30">
        <f>G108*(1+L108/100)</f>
        <v>0</v>
      </c>
      <c r="N108" s="30">
        <v>0</v>
      </c>
      <c r="O108" s="30">
        <f>ROUND(E108*N108,2)</f>
        <v>0</v>
      </c>
      <c r="P108" s="30">
        <v>0</v>
      </c>
      <c r="Q108" s="30">
        <f>ROUND(E108*P108,2)</f>
        <v>0</v>
      </c>
      <c r="R108" s="30"/>
      <c r="S108" s="30" t="s">
        <v>587</v>
      </c>
      <c r="T108" s="49" t="s">
        <v>330</v>
      </c>
      <c r="U108" s="35">
        <v>0</v>
      </c>
      <c r="V108" s="35">
        <f>ROUND(E108*U108,2)</f>
        <v>0</v>
      </c>
      <c r="W108" s="35"/>
      <c r="X108" s="49"/>
      <c r="Y108" s="52"/>
      <c r="Z108" s="52"/>
      <c r="AA108" s="52"/>
      <c r="AB108" s="52"/>
      <c r="AC108" s="52"/>
      <c r="AD108" s="52"/>
      <c r="AE108" s="52"/>
      <c r="AF108" s="52"/>
      <c r="AG108" s="52" t="s">
        <v>1697</v>
      </c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ht="22.5" outlineLevel="1" x14ac:dyDescent="0.2">
      <c r="A109" s="31"/>
      <c r="B109" s="32"/>
      <c r="C109" s="292" t="s">
        <v>4102</v>
      </c>
      <c r="D109" s="293"/>
      <c r="E109" s="293"/>
      <c r="F109" s="293"/>
      <c r="G109" s="293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52"/>
      <c r="Z109" s="52"/>
      <c r="AA109" s="52"/>
      <c r="AB109" s="52"/>
      <c r="AC109" s="52"/>
      <c r="AD109" s="52"/>
      <c r="AE109" s="52"/>
      <c r="AF109" s="52"/>
      <c r="AG109" s="52" t="s">
        <v>642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9" t="str">
        <f>C109</f>
        <v>Plastová nízká propojovací krabice pro povrchovou montáž s ochranným meandrem, pájecí svorky, počet svorek 7+1, ochranný kontakt NC, barva bílá, rozměry: 96 x 41 x 18 mm.</v>
      </c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67">
        <v>95</v>
      </c>
      <c r="B110" s="68" t="s">
        <v>4103</v>
      </c>
      <c r="C110" s="69" t="s">
        <v>4037</v>
      </c>
      <c r="D110" s="63" t="s">
        <v>640</v>
      </c>
      <c r="E110" s="64">
        <v>12</v>
      </c>
      <c r="F110" s="65"/>
      <c r="G110" s="66">
        <f t="shared" ref="G110:G121" si="28">ROUND(E110*F110,2)</f>
        <v>0</v>
      </c>
      <c r="H110" s="65"/>
      <c r="I110" s="66">
        <f t="shared" ref="I110:I121" si="29">ROUND(E110*H110,2)</f>
        <v>0</v>
      </c>
      <c r="J110" s="65"/>
      <c r="K110" s="66">
        <f t="shared" ref="K110:K121" si="30">ROUND(E110*J110,2)</f>
        <v>0</v>
      </c>
      <c r="L110" s="66">
        <v>21</v>
      </c>
      <c r="M110" s="66">
        <f t="shared" ref="M110:M121" si="31">G110*(1+L110/100)</f>
        <v>0</v>
      </c>
      <c r="N110" s="66">
        <v>0</v>
      </c>
      <c r="O110" s="66">
        <f t="shared" ref="O110:O121" si="32">ROUND(E110*N110,2)</f>
        <v>0</v>
      </c>
      <c r="P110" s="66">
        <v>0</v>
      </c>
      <c r="Q110" s="66">
        <f t="shared" ref="Q110:Q121" si="33">ROUND(E110*P110,2)</f>
        <v>0</v>
      </c>
      <c r="R110" s="66"/>
      <c r="S110" s="66" t="s">
        <v>587</v>
      </c>
      <c r="T110" s="70" t="s">
        <v>330</v>
      </c>
      <c r="U110" s="35">
        <v>0</v>
      </c>
      <c r="V110" s="35">
        <f t="shared" ref="V110:V121" si="34">ROUND(E110*U110,2)</f>
        <v>0</v>
      </c>
      <c r="W110" s="35"/>
      <c r="X110" s="70"/>
      <c r="Y110" s="52"/>
      <c r="Z110" s="52"/>
      <c r="AA110" s="52"/>
      <c r="AB110" s="52"/>
      <c r="AC110" s="52"/>
      <c r="AD110" s="52"/>
      <c r="AE110" s="52"/>
      <c r="AF110" s="52"/>
      <c r="AG110" s="52" t="s">
        <v>2953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67">
        <v>96</v>
      </c>
      <c r="B111" s="68" t="s">
        <v>4104</v>
      </c>
      <c r="C111" s="69" t="s">
        <v>4105</v>
      </c>
      <c r="D111" s="63" t="s">
        <v>4006</v>
      </c>
      <c r="E111" s="64">
        <v>7</v>
      </c>
      <c r="F111" s="65"/>
      <c r="G111" s="66">
        <f t="shared" si="28"/>
        <v>0</v>
      </c>
      <c r="H111" s="65"/>
      <c r="I111" s="66">
        <f t="shared" si="29"/>
        <v>0</v>
      </c>
      <c r="J111" s="65"/>
      <c r="K111" s="66">
        <f t="shared" si="30"/>
        <v>0</v>
      </c>
      <c r="L111" s="66">
        <v>21</v>
      </c>
      <c r="M111" s="66">
        <f t="shared" si="31"/>
        <v>0</v>
      </c>
      <c r="N111" s="66">
        <v>0</v>
      </c>
      <c r="O111" s="66">
        <f t="shared" si="32"/>
        <v>0</v>
      </c>
      <c r="P111" s="66">
        <v>0</v>
      </c>
      <c r="Q111" s="66">
        <f t="shared" si="33"/>
        <v>0</v>
      </c>
      <c r="R111" s="66"/>
      <c r="S111" s="66" t="s">
        <v>587</v>
      </c>
      <c r="T111" s="70" t="s">
        <v>330</v>
      </c>
      <c r="U111" s="35">
        <v>0</v>
      </c>
      <c r="V111" s="35">
        <f t="shared" si="34"/>
        <v>0</v>
      </c>
      <c r="W111" s="35"/>
      <c r="X111" s="70"/>
      <c r="Y111" s="52"/>
      <c r="Z111" s="52"/>
      <c r="AA111" s="52"/>
      <c r="AB111" s="52"/>
      <c r="AC111" s="52"/>
      <c r="AD111" s="52"/>
      <c r="AE111" s="52"/>
      <c r="AF111" s="52"/>
      <c r="AG111" s="52" t="s">
        <v>1697</v>
      </c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67">
        <v>97</v>
      </c>
      <c r="B112" s="68" t="s">
        <v>4106</v>
      </c>
      <c r="C112" s="69" t="s">
        <v>4008</v>
      </c>
      <c r="D112" s="63" t="s">
        <v>4006</v>
      </c>
      <c r="E112" s="64">
        <v>7</v>
      </c>
      <c r="F112" s="65"/>
      <c r="G112" s="66">
        <f t="shared" si="28"/>
        <v>0</v>
      </c>
      <c r="H112" s="65"/>
      <c r="I112" s="66">
        <f t="shared" si="29"/>
        <v>0</v>
      </c>
      <c r="J112" s="65"/>
      <c r="K112" s="66">
        <f t="shared" si="30"/>
        <v>0</v>
      </c>
      <c r="L112" s="66">
        <v>21</v>
      </c>
      <c r="M112" s="66">
        <f t="shared" si="31"/>
        <v>0</v>
      </c>
      <c r="N112" s="66">
        <v>0</v>
      </c>
      <c r="O112" s="66">
        <f t="shared" si="32"/>
        <v>0</v>
      </c>
      <c r="P112" s="66">
        <v>0</v>
      </c>
      <c r="Q112" s="66">
        <f t="shared" si="33"/>
        <v>0</v>
      </c>
      <c r="R112" s="66"/>
      <c r="S112" s="66" t="s">
        <v>587</v>
      </c>
      <c r="T112" s="70" t="s">
        <v>330</v>
      </c>
      <c r="U112" s="35">
        <v>0</v>
      </c>
      <c r="V112" s="35">
        <f t="shared" si="34"/>
        <v>0</v>
      </c>
      <c r="W112" s="35"/>
      <c r="X112" s="70"/>
      <c r="Y112" s="52"/>
      <c r="Z112" s="52"/>
      <c r="AA112" s="52"/>
      <c r="AB112" s="52"/>
      <c r="AC112" s="52"/>
      <c r="AD112" s="52"/>
      <c r="AE112" s="52"/>
      <c r="AF112" s="52"/>
      <c r="AG112" s="52" t="s">
        <v>2953</v>
      </c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67">
        <v>98</v>
      </c>
      <c r="B113" s="68" t="s">
        <v>4107</v>
      </c>
      <c r="C113" s="69" t="s">
        <v>4010</v>
      </c>
      <c r="D113" s="63" t="s">
        <v>1817</v>
      </c>
      <c r="E113" s="64">
        <v>1</v>
      </c>
      <c r="F113" s="65"/>
      <c r="G113" s="66">
        <f t="shared" si="28"/>
        <v>0</v>
      </c>
      <c r="H113" s="65"/>
      <c r="I113" s="66">
        <f t="shared" si="29"/>
        <v>0</v>
      </c>
      <c r="J113" s="65"/>
      <c r="K113" s="66">
        <f t="shared" si="30"/>
        <v>0</v>
      </c>
      <c r="L113" s="66">
        <v>21</v>
      </c>
      <c r="M113" s="66">
        <f t="shared" si="31"/>
        <v>0</v>
      </c>
      <c r="N113" s="66">
        <v>0</v>
      </c>
      <c r="O113" s="66">
        <f t="shared" si="32"/>
        <v>0</v>
      </c>
      <c r="P113" s="66">
        <v>0</v>
      </c>
      <c r="Q113" s="66">
        <f t="shared" si="33"/>
        <v>0</v>
      </c>
      <c r="R113" s="66"/>
      <c r="S113" s="66" t="s">
        <v>587</v>
      </c>
      <c r="T113" s="70" t="s">
        <v>330</v>
      </c>
      <c r="U113" s="35">
        <v>0</v>
      </c>
      <c r="V113" s="35">
        <f t="shared" si="34"/>
        <v>0</v>
      </c>
      <c r="W113" s="35"/>
      <c r="X113" s="70"/>
      <c r="Y113" s="52"/>
      <c r="Z113" s="52"/>
      <c r="AA113" s="52"/>
      <c r="AB113" s="52"/>
      <c r="AC113" s="52"/>
      <c r="AD113" s="52"/>
      <c r="AE113" s="52"/>
      <c r="AF113" s="52"/>
      <c r="AG113" s="52" t="s">
        <v>2953</v>
      </c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67">
        <v>99</v>
      </c>
      <c r="B114" s="68" t="s">
        <v>4108</v>
      </c>
      <c r="C114" s="69" t="s">
        <v>4109</v>
      </c>
      <c r="D114" s="63" t="s">
        <v>456</v>
      </c>
      <c r="E114" s="64">
        <v>280</v>
      </c>
      <c r="F114" s="65"/>
      <c r="G114" s="66">
        <f t="shared" si="28"/>
        <v>0</v>
      </c>
      <c r="H114" s="65"/>
      <c r="I114" s="66">
        <f t="shared" si="29"/>
        <v>0</v>
      </c>
      <c r="J114" s="65"/>
      <c r="K114" s="66">
        <f t="shared" si="30"/>
        <v>0</v>
      </c>
      <c r="L114" s="66">
        <v>21</v>
      </c>
      <c r="M114" s="66">
        <f t="shared" si="31"/>
        <v>0</v>
      </c>
      <c r="N114" s="66">
        <v>0</v>
      </c>
      <c r="O114" s="66">
        <f t="shared" si="32"/>
        <v>0</v>
      </c>
      <c r="P114" s="66">
        <v>0</v>
      </c>
      <c r="Q114" s="66">
        <f t="shared" si="33"/>
        <v>0</v>
      </c>
      <c r="R114" s="66"/>
      <c r="S114" s="66" t="s">
        <v>587</v>
      </c>
      <c r="T114" s="70" t="s">
        <v>330</v>
      </c>
      <c r="U114" s="35">
        <v>0</v>
      </c>
      <c r="V114" s="35">
        <f t="shared" si="34"/>
        <v>0</v>
      </c>
      <c r="W114" s="35"/>
      <c r="X114" s="70"/>
      <c r="Y114" s="52"/>
      <c r="Z114" s="52"/>
      <c r="AA114" s="52"/>
      <c r="AB114" s="52"/>
      <c r="AC114" s="52"/>
      <c r="AD114" s="52"/>
      <c r="AE114" s="52"/>
      <c r="AF114" s="52"/>
      <c r="AG114" s="52" t="s">
        <v>1697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67">
        <v>100</v>
      </c>
      <c r="B115" s="68" t="s">
        <v>4110</v>
      </c>
      <c r="C115" s="69" t="s">
        <v>4003</v>
      </c>
      <c r="D115" s="63" t="s">
        <v>456</v>
      </c>
      <c r="E115" s="64">
        <v>280</v>
      </c>
      <c r="F115" s="65"/>
      <c r="G115" s="66">
        <f t="shared" si="28"/>
        <v>0</v>
      </c>
      <c r="H115" s="65"/>
      <c r="I115" s="66">
        <f t="shared" si="29"/>
        <v>0</v>
      </c>
      <c r="J115" s="65"/>
      <c r="K115" s="66">
        <f t="shared" si="30"/>
        <v>0</v>
      </c>
      <c r="L115" s="66">
        <v>21</v>
      </c>
      <c r="M115" s="66">
        <f t="shared" si="31"/>
        <v>0</v>
      </c>
      <c r="N115" s="66">
        <v>0</v>
      </c>
      <c r="O115" s="66">
        <f t="shared" si="32"/>
        <v>0</v>
      </c>
      <c r="P115" s="66">
        <v>0</v>
      </c>
      <c r="Q115" s="66">
        <f t="shared" si="33"/>
        <v>0</v>
      </c>
      <c r="R115" s="66"/>
      <c r="S115" s="66" t="s">
        <v>587</v>
      </c>
      <c r="T115" s="70" t="s">
        <v>330</v>
      </c>
      <c r="U115" s="35">
        <v>0</v>
      </c>
      <c r="V115" s="35">
        <f t="shared" si="34"/>
        <v>0</v>
      </c>
      <c r="W115" s="35"/>
      <c r="X115" s="70"/>
      <c r="Y115" s="52"/>
      <c r="Z115" s="52"/>
      <c r="AA115" s="52"/>
      <c r="AB115" s="52"/>
      <c r="AC115" s="52"/>
      <c r="AD115" s="52"/>
      <c r="AE115" s="52"/>
      <c r="AF115" s="52"/>
      <c r="AG115" s="52" t="s">
        <v>2953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67">
        <v>101</v>
      </c>
      <c r="B116" s="68" t="s">
        <v>4111</v>
      </c>
      <c r="C116" s="69" t="s">
        <v>4112</v>
      </c>
      <c r="D116" s="63" t="s">
        <v>456</v>
      </c>
      <c r="E116" s="64">
        <v>520</v>
      </c>
      <c r="F116" s="65"/>
      <c r="G116" s="66">
        <f t="shared" si="28"/>
        <v>0</v>
      </c>
      <c r="H116" s="65"/>
      <c r="I116" s="66">
        <f t="shared" si="29"/>
        <v>0</v>
      </c>
      <c r="J116" s="65"/>
      <c r="K116" s="66">
        <f t="shared" si="30"/>
        <v>0</v>
      </c>
      <c r="L116" s="66">
        <v>21</v>
      </c>
      <c r="M116" s="66">
        <f t="shared" si="31"/>
        <v>0</v>
      </c>
      <c r="N116" s="66">
        <v>0</v>
      </c>
      <c r="O116" s="66">
        <f t="shared" si="32"/>
        <v>0</v>
      </c>
      <c r="P116" s="66">
        <v>0</v>
      </c>
      <c r="Q116" s="66">
        <f t="shared" si="33"/>
        <v>0</v>
      </c>
      <c r="R116" s="66"/>
      <c r="S116" s="66" t="s">
        <v>587</v>
      </c>
      <c r="T116" s="70" t="s">
        <v>330</v>
      </c>
      <c r="U116" s="35">
        <v>0</v>
      </c>
      <c r="V116" s="35">
        <f t="shared" si="34"/>
        <v>0</v>
      </c>
      <c r="W116" s="35"/>
      <c r="X116" s="70"/>
      <c r="Y116" s="52"/>
      <c r="Z116" s="52"/>
      <c r="AA116" s="52"/>
      <c r="AB116" s="52"/>
      <c r="AC116" s="52"/>
      <c r="AD116" s="52"/>
      <c r="AE116" s="52"/>
      <c r="AF116" s="52"/>
      <c r="AG116" s="52" t="s">
        <v>1697</v>
      </c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67">
        <v>102</v>
      </c>
      <c r="B117" s="68" t="s">
        <v>4113</v>
      </c>
      <c r="C117" s="69" t="s">
        <v>4003</v>
      </c>
      <c r="D117" s="63" t="s">
        <v>456</v>
      </c>
      <c r="E117" s="64">
        <v>520</v>
      </c>
      <c r="F117" s="65"/>
      <c r="G117" s="66">
        <f t="shared" si="28"/>
        <v>0</v>
      </c>
      <c r="H117" s="65"/>
      <c r="I117" s="66">
        <f t="shared" si="29"/>
        <v>0</v>
      </c>
      <c r="J117" s="65"/>
      <c r="K117" s="66">
        <f t="shared" si="30"/>
        <v>0</v>
      </c>
      <c r="L117" s="66">
        <v>21</v>
      </c>
      <c r="M117" s="66">
        <f t="shared" si="31"/>
        <v>0</v>
      </c>
      <c r="N117" s="66">
        <v>0</v>
      </c>
      <c r="O117" s="66">
        <f t="shared" si="32"/>
        <v>0</v>
      </c>
      <c r="P117" s="66">
        <v>0</v>
      </c>
      <c r="Q117" s="66">
        <f t="shared" si="33"/>
        <v>0</v>
      </c>
      <c r="R117" s="66"/>
      <c r="S117" s="66" t="s">
        <v>587</v>
      </c>
      <c r="T117" s="70" t="s">
        <v>330</v>
      </c>
      <c r="U117" s="35">
        <v>0</v>
      </c>
      <c r="V117" s="35">
        <f t="shared" si="34"/>
        <v>0</v>
      </c>
      <c r="W117" s="35"/>
      <c r="X117" s="70"/>
      <c r="Y117" s="52"/>
      <c r="Z117" s="52"/>
      <c r="AA117" s="52"/>
      <c r="AB117" s="52"/>
      <c r="AC117" s="52"/>
      <c r="AD117" s="52"/>
      <c r="AE117" s="52"/>
      <c r="AF117" s="52"/>
      <c r="AG117" s="52" t="s">
        <v>2953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67">
        <v>103</v>
      </c>
      <c r="B118" s="68" t="s">
        <v>4114</v>
      </c>
      <c r="C118" s="69" t="s">
        <v>4115</v>
      </c>
      <c r="D118" s="63" t="s">
        <v>456</v>
      </c>
      <c r="E118" s="64">
        <v>480</v>
      </c>
      <c r="F118" s="65"/>
      <c r="G118" s="66">
        <f t="shared" si="28"/>
        <v>0</v>
      </c>
      <c r="H118" s="65"/>
      <c r="I118" s="66">
        <f t="shared" si="29"/>
        <v>0</v>
      </c>
      <c r="J118" s="65"/>
      <c r="K118" s="66">
        <f t="shared" si="30"/>
        <v>0</v>
      </c>
      <c r="L118" s="66">
        <v>21</v>
      </c>
      <c r="M118" s="66">
        <f t="shared" si="31"/>
        <v>0</v>
      </c>
      <c r="N118" s="66">
        <v>0</v>
      </c>
      <c r="O118" s="66">
        <f t="shared" si="32"/>
        <v>0</v>
      </c>
      <c r="P118" s="66">
        <v>0</v>
      </c>
      <c r="Q118" s="66">
        <f t="shared" si="33"/>
        <v>0</v>
      </c>
      <c r="R118" s="66"/>
      <c r="S118" s="66" t="s">
        <v>587</v>
      </c>
      <c r="T118" s="70" t="s">
        <v>330</v>
      </c>
      <c r="U118" s="35">
        <v>0</v>
      </c>
      <c r="V118" s="35">
        <f t="shared" si="34"/>
        <v>0</v>
      </c>
      <c r="W118" s="35"/>
      <c r="X118" s="70"/>
      <c r="Y118" s="52"/>
      <c r="Z118" s="52"/>
      <c r="AA118" s="52"/>
      <c r="AB118" s="52"/>
      <c r="AC118" s="52"/>
      <c r="AD118" s="52"/>
      <c r="AE118" s="52"/>
      <c r="AF118" s="52"/>
      <c r="AG118" s="52" t="s">
        <v>1697</v>
      </c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67">
        <v>104</v>
      </c>
      <c r="B119" s="68" t="s">
        <v>4116</v>
      </c>
      <c r="C119" s="69" t="s">
        <v>4003</v>
      </c>
      <c r="D119" s="63" t="s">
        <v>456</v>
      </c>
      <c r="E119" s="64">
        <v>480</v>
      </c>
      <c r="F119" s="65"/>
      <c r="G119" s="66">
        <f t="shared" si="28"/>
        <v>0</v>
      </c>
      <c r="H119" s="65"/>
      <c r="I119" s="66">
        <f t="shared" si="29"/>
        <v>0</v>
      </c>
      <c r="J119" s="65"/>
      <c r="K119" s="66">
        <f t="shared" si="30"/>
        <v>0</v>
      </c>
      <c r="L119" s="66">
        <v>21</v>
      </c>
      <c r="M119" s="66">
        <f t="shared" si="31"/>
        <v>0</v>
      </c>
      <c r="N119" s="66">
        <v>0</v>
      </c>
      <c r="O119" s="66">
        <f t="shared" si="32"/>
        <v>0</v>
      </c>
      <c r="P119" s="66">
        <v>0</v>
      </c>
      <c r="Q119" s="66">
        <f t="shared" si="33"/>
        <v>0</v>
      </c>
      <c r="R119" s="66"/>
      <c r="S119" s="66" t="s">
        <v>587</v>
      </c>
      <c r="T119" s="70" t="s">
        <v>330</v>
      </c>
      <c r="U119" s="35">
        <v>0</v>
      </c>
      <c r="V119" s="35">
        <f t="shared" si="34"/>
        <v>0</v>
      </c>
      <c r="W119" s="35"/>
      <c r="X119" s="70"/>
      <c r="Y119" s="52"/>
      <c r="Z119" s="52"/>
      <c r="AA119" s="52"/>
      <c r="AB119" s="52"/>
      <c r="AC119" s="52"/>
      <c r="AD119" s="52"/>
      <c r="AE119" s="52"/>
      <c r="AF119" s="52"/>
      <c r="AG119" s="52" t="s">
        <v>2953</v>
      </c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67">
        <v>105</v>
      </c>
      <c r="B120" s="68" t="s">
        <v>4117</v>
      </c>
      <c r="C120" s="69" t="s">
        <v>4118</v>
      </c>
      <c r="D120" s="63" t="s">
        <v>456</v>
      </c>
      <c r="E120" s="64">
        <v>90</v>
      </c>
      <c r="F120" s="65"/>
      <c r="G120" s="66">
        <f t="shared" si="28"/>
        <v>0</v>
      </c>
      <c r="H120" s="65"/>
      <c r="I120" s="66">
        <f t="shared" si="29"/>
        <v>0</v>
      </c>
      <c r="J120" s="65"/>
      <c r="K120" s="66">
        <f t="shared" si="30"/>
        <v>0</v>
      </c>
      <c r="L120" s="66">
        <v>21</v>
      </c>
      <c r="M120" s="66">
        <f t="shared" si="31"/>
        <v>0</v>
      </c>
      <c r="N120" s="66">
        <v>0</v>
      </c>
      <c r="O120" s="66">
        <f t="shared" si="32"/>
        <v>0</v>
      </c>
      <c r="P120" s="66">
        <v>0</v>
      </c>
      <c r="Q120" s="66">
        <f t="shared" si="33"/>
        <v>0</v>
      </c>
      <c r="R120" s="66"/>
      <c r="S120" s="66" t="s">
        <v>587</v>
      </c>
      <c r="T120" s="70" t="s">
        <v>330</v>
      </c>
      <c r="U120" s="35">
        <v>0</v>
      </c>
      <c r="V120" s="35">
        <f t="shared" si="34"/>
        <v>0</v>
      </c>
      <c r="W120" s="35"/>
      <c r="X120" s="70"/>
      <c r="Y120" s="52"/>
      <c r="Z120" s="52"/>
      <c r="AA120" s="52"/>
      <c r="AB120" s="52"/>
      <c r="AC120" s="52"/>
      <c r="AD120" s="52"/>
      <c r="AE120" s="52"/>
      <c r="AF120" s="52"/>
      <c r="AG120" s="52" t="s">
        <v>1697</v>
      </c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67">
        <v>106</v>
      </c>
      <c r="B121" s="68" t="s">
        <v>4119</v>
      </c>
      <c r="C121" s="69" t="s">
        <v>4003</v>
      </c>
      <c r="D121" s="63" t="s">
        <v>456</v>
      </c>
      <c r="E121" s="64">
        <v>90</v>
      </c>
      <c r="F121" s="65"/>
      <c r="G121" s="66">
        <f t="shared" si="28"/>
        <v>0</v>
      </c>
      <c r="H121" s="65"/>
      <c r="I121" s="66">
        <f t="shared" si="29"/>
        <v>0</v>
      </c>
      <c r="J121" s="65"/>
      <c r="K121" s="66">
        <f t="shared" si="30"/>
        <v>0</v>
      </c>
      <c r="L121" s="66">
        <v>21</v>
      </c>
      <c r="M121" s="66">
        <f t="shared" si="31"/>
        <v>0</v>
      </c>
      <c r="N121" s="66">
        <v>0</v>
      </c>
      <c r="O121" s="66">
        <f t="shared" si="32"/>
        <v>0</v>
      </c>
      <c r="P121" s="66">
        <v>0</v>
      </c>
      <c r="Q121" s="66">
        <f t="shared" si="33"/>
        <v>0</v>
      </c>
      <c r="R121" s="66"/>
      <c r="S121" s="66" t="s">
        <v>587</v>
      </c>
      <c r="T121" s="70" t="s">
        <v>330</v>
      </c>
      <c r="U121" s="35">
        <v>0</v>
      </c>
      <c r="V121" s="35">
        <f t="shared" si="34"/>
        <v>0</v>
      </c>
      <c r="W121" s="35"/>
      <c r="X121" s="70"/>
      <c r="Y121" s="52"/>
      <c r="Z121" s="52"/>
      <c r="AA121" s="52"/>
      <c r="AB121" s="52"/>
      <c r="AC121" s="52"/>
      <c r="AD121" s="52"/>
      <c r="AE121" s="52"/>
      <c r="AF121" s="52"/>
      <c r="AG121" s="52" t="s">
        <v>2953</v>
      </c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x14ac:dyDescent="0.2">
      <c r="A122" s="18" t="s">
        <v>324</v>
      </c>
      <c r="B122" s="19" t="s">
        <v>220</v>
      </c>
      <c r="C122" s="20" t="s">
        <v>221</v>
      </c>
      <c r="D122" s="21"/>
      <c r="E122" s="22"/>
      <c r="F122" s="23"/>
      <c r="G122" s="23">
        <f>SUMIF(AG123:AG382,"&lt;&gt;NOR",G123:G382)</f>
        <v>0</v>
      </c>
      <c r="H122" s="23"/>
      <c r="I122" s="23">
        <f>SUM(I123:I382)</f>
        <v>0</v>
      </c>
      <c r="J122" s="23"/>
      <c r="K122" s="23">
        <f>SUM(K123:K382)</f>
        <v>0</v>
      </c>
      <c r="L122" s="23"/>
      <c r="M122" s="23">
        <f>SUM(M123:M382)</f>
        <v>0</v>
      </c>
      <c r="N122" s="23"/>
      <c r="O122" s="23">
        <f>SUM(O123:O382)</f>
        <v>0</v>
      </c>
      <c r="P122" s="23"/>
      <c r="Q122" s="23">
        <f>SUM(Q123:Q382)</f>
        <v>0</v>
      </c>
      <c r="R122" s="23"/>
      <c r="S122" s="23"/>
      <c r="T122" s="46"/>
      <c r="U122" s="47"/>
      <c r="V122" s="47">
        <f>SUM(V123:V382)</f>
        <v>0</v>
      </c>
      <c r="W122" s="47"/>
      <c r="X122" s="46"/>
      <c r="AG122" t="s">
        <v>325</v>
      </c>
    </row>
    <row r="123" spans="1:60" outlineLevel="1" x14ac:dyDescent="0.2">
      <c r="A123" s="24">
        <v>107</v>
      </c>
      <c r="B123" s="25" t="s">
        <v>4120</v>
      </c>
      <c r="C123" s="26" t="s">
        <v>4121</v>
      </c>
      <c r="D123" s="27" t="s">
        <v>640</v>
      </c>
      <c r="E123" s="28">
        <v>1</v>
      </c>
      <c r="F123" s="29"/>
      <c r="G123" s="30">
        <f>ROUND(E123*F123,2)</f>
        <v>0</v>
      </c>
      <c r="H123" s="29"/>
      <c r="I123" s="30">
        <f>ROUND(E123*H123,2)</f>
        <v>0</v>
      </c>
      <c r="J123" s="29"/>
      <c r="K123" s="30">
        <f>ROUND(E123*J123,2)</f>
        <v>0</v>
      </c>
      <c r="L123" s="30">
        <v>21</v>
      </c>
      <c r="M123" s="30">
        <f>G123*(1+L123/100)</f>
        <v>0</v>
      </c>
      <c r="N123" s="30">
        <v>0</v>
      </c>
      <c r="O123" s="30">
        <f>ROUND(E123*N123,2)</f>
        <v>0</v>
      </c>
      <c r="P123" s="30">
        <v>0</v>
      </c>
      <c r="Q123" s="30">
        <f>ROUND(E123*P123,2)</f>
        <v>0</v>
      </c>
      <c r="R123" s="30"/>
      <c r="S123" s="30" t="s">
        <v>587</v>
      </c>
      <c r="T123" s="49" t="s">
        <v>330</v>
      </c>
      <c r="U123" s="35">
        <v>0</v>
      </c>
      <c r="V123" s="35">
        <f>ROUND(E123*U123,2)</f>
        <v>0</v>
      </c>
      <c r="W123" s="35"/>
      <c r="X123" s="79"/>
      <c r="Y123" s="52"/>
      <c r="Z123" s="52"/>
      <c r="AA123" s="52"/>
      <c r="AB123" s="52"/>
      <c r="AC123" s="52"/>
      <c r="AD123" s="52"/>
      <c r="AE123" s="52"/>
      <c r="AF123" s="52"/>
      <c r="AG123" s="52" t="s">
        <v>1697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31"/>
      <c r="B124" s="32"/>
      <c r="C124" s="292" t="s">
        <v>4122</v>
      </c>
      <c r="D124" s="293"/>
      <c r="E124" s="293"/>
      <c r="F124" s="293"/>
      <c r="G124" s="293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52"/>
      <c r="Z124" s="52"/>
      <c r="AA124" s="52"/>
      <c r="AB124" s="52"/>
      <c r="AC124" s="52"/>
      <c r="AD124" s="52"/>
      <c r="AE124" s="52"/>
      <c r="AF124" s="52"/>
      <c r="AG124" s="52" t="s">
        <v>642</v>
      </c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31"/>
      <c r="B125" s="32"/>
      <c r="C125" s="294" t="s">
        <v>4123</v>
      </c>
      <c r="D125" s="295"/>
      <c r="E125" s="295"/>
      <c r="F125" s="295"/>
      <c r="G125" s="29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52"/>
      <c r="Z125" s="52"/>
      <c r="AA125" s="52"/>
      <c r="AB125" s="52"/>
      <c r="AC125" s="52"/>
      <c r="AD125" s="52"/>
      <c r="AE125" s="52"/>
      <c r="AF125" s="52"/>
      <c r="AG125" s="52" t="s">
        <v>642</v>
      </c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ht="22.5" outlineLevel="1" x14ac:dyDescent="0.2">
      <c r="A126" s="31"/>
      <c r="B126" s="32"/>
      <c r="C126" s="294" t="s">
        <v>4124</v>
      </c>
      <c r="D126" s="295"/>
      <c r="E126" s="295"/>
      <c r="F126" s="295"/>
      <c r="G126" s="29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52"/>
      <c r="Z126" s="52"/>
      <c r="AA126" s="52"/>
      <c r="AB126" s="52"/>
      <c r="AC126" s="52"/>
      <c r="AD126" s="52"/>
      <c r="AE126" s="52"/>
      <c r="AF126" s="52"/>
      <c r="AG126" s="52" t="s">
        <v>642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9" t="str">
        <f>C126</f>
        <v>- audio procesor nahrazující přístroje pro úpravu signálu ozvučení: aktivní výhybka, matice 2×6, equalizér typu Shelf i parametrický, změna polarity (fáze), limiter / kompresor, zpoždění, umlčení</v>
      </c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31"/>
      <c r="B127" s="32"/>
      <c r="C127" s="294" t="s">
        <v>4125</v>
      </c>
      <c r="D127" s="295"/>
      <c r="E127" s="295"/>
      <c r="F127" s="295"/>
      <c r="G127" s="29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52"/>
      <c r="Z127" s="52"/>
      <c r="AA127" s="52"/>
      <c r="AB127" s="52"/>
      <c r="AC127" s="52"/>
      <c r="AD127" s="52"/>
      <c r="AE127" s="52"/>
      <c r="AF127" s="52"/>
      <c r="AG127" s="52" t="s">
        <v>642</v>
      </c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31"/>
      <c r="B128" s="32"/>
      <c r="C128" s="294" t="s">
        <v>4126</v>
      </c>
      <c r="D128" s="295"/>
      <c r="E128" s="295"/>
      <c r="F128" s="295"/>
      <c r="G128" s="29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52"/>
      <c r="Z128" s="52"/>
      <c r="AA128" s="52"/>
      <c r="AB128" s="52"/>
      <c r="AC128" s="52"/>
      <c r="AD128" s="52"/>
      <c r="AE128" s="52"/>
      <c r="AF128" s="52"/>
      <c r="AG128" s="52" t="s">
        <v>642</v>
      </c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31"/>
      <c r="B129" s="32"/>
      <c r="C129" s="294" t="s">
        <v>4127</v>
      </c>
      <c r="D129" s="295"/>
      <c r="E129" s="295"/>
      <c r="F129" s="295"/>
      <c r="G129" s="29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52"/>
      <c r="Z129" s="52"/>
      <c r="AA129" s="52"/>
      <c r="AB129" s="52"/>
      <c r="AC129" s="52"/>
      <c r="AD129" s="52"/>
      <c r="AE129" s="52"/>
      <c r="AF129" s="52"/>
      <c r="AG129" s="52" t="s">
        <v>642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31"/>
      <c r="B130" s="32"/>
      <c r="C130" s="294" t="s">
        <v>4128</v>
      </c>
      <c r="D130" s="295"/>
      <c r="E130" s="295"/>
      <c r="F130" s="295"/>
      <c r="G130" s="29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52"/>
      <c r="Z130" s="52"/>
      <c r="AA130" s="52"/>
      <c r="AB130" s="52"/>
      <c r="AC130" s="52"/>
      <c r="AD130" s="52"/>
      <c r="AE130" s="52"/>
      <c r="AF130" s="52"/>
      <c r="AG130" s="52" t="s">
        <v>642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31"/>
      <c r="B131" s="32"/>
      <c r="C131" s="294" t="s">
        <v>4129</v>
      </c>
      <c r="D131" s="295"/>
      <c r="E131" s="295"/>
      <c r="F131" s="295"/>
      <c r="G131" s="29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52"/>
      <c r="Z131" s="52"/>
      <c r="AA131" s="52"/>
      <c r="AB131" s="52"/>
      <c r="AC131" s="52"/>
      <c r="AD131" s="52"/>
      <c r="AE131" s="52"/>
      <c r="AF131" s="52"/>
      <c r="AG131" s="52" t="s">
        <v>642</v>
      </c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31"/>
      <c r="B132" s="32"/>
      <c r="C132" s="294" t="s">
        <v>4130</v>
      </c>
      <c r="D132" s="295"/>
      <c r="E132" s="295"/>
      <c r="F132" s="295"/>
      <c r="G132" s="29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52"/>
      <c r="Z132" s="52"/>
      <c r="AA132" s="52"/>
      <c r="AB132" s="52"/>
      <c r="AC132" s="52"/>
      <c r="AD132" s="52"/>
      <c r="AE132" s="52"/>
      <c r="AF132" s="52"/>
      <c r="AG132" s="52" t="s">
        <v>642</v>
      </c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31"/>
      <c r="B133" s="32"/>
      <c r="C133" s="294" t="s">
        <v>4131</v>
      </c>
      <c r="D133" s="295"/>
      <c r="E133" s="295"/>
      <c r="F133" s="295"/>
      <c r="G133" s="29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52"/>
      <c r="Z133" s="52"/>
      <c r="AA133" s="52"/>
      <c r="AB133" s="52"/>
      <c r="AC133" s="52"/>
      <c r="AD133" s="52"/>
      <c r="AE133" s="52"/>
      <c r="AF133" s="52"/>
      <c r="AG133" s="52" t="s">
        <v>642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31"/>
      <c r="B134" s="32"/>
      <c r="C134" s="294" t="s">
        <v>4132</v>
      </c>
      <c r="D134" s="295"/>
      <c r="E134" s="295"/>
      <c r="F134" s="295"/>
      <c r="G134" s="29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52"/>
      <c r="Z134" s="52"/>
      <c r="AA134" s="52"/>
      <c r="AB134" s="52"/>
      <c r="AC134" s="52"/>
      <c r="AD134" s="52"/>
      <c r="AE134" s="52"/>
      <c r="AF134" s="52"/>
      <c r="AG134" s="52" t="s">
        <v>642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31"/>
      <c r="B135" s="32"/>
      <c r="C135" s="294" t="s">
        <v>4133</v>
      </c>
      <c r="D135" s="295"/>
      <c r="E135" s="295"/>
      <c r="F135" s="295"/>
      <c r="G135" s="29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52"/>
      <c r="Z135" s="52"/>
      <c r="AA135" s="52"/>
      <c r="AB135" s="52"/>
      <c r="AC135" s="52"/>
      <c r="AD135" s="52"/>
      <c r="AE135" s="52"/>
      <c r="AF135" s="52"/>
      <c r="AG135" s="52" t="s">
        <v>642</v>
      </c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31"/>
      <c r="B136" s="32"/>
      <c r="C136" s="294" t="s">
        <v>4134</v>
      </c>
      <c r="D136" s="295"/>
      <c r="E136" s="295"/>
      <c r="F136" s="295"/>
      <c r="G136" s="29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52"/>
      <c r="Z136" s="52"/>
      <c r="AA136" s="52"/>
      <c r="AB136" s="52"/>
      <c r="AC136" s="52"/>
      <c r="AD136" s="52"/>
      <c r="AE136" s="52"/>
      <c r="AF136" s="52"/>
      <c r="AG136" s="52" t="s">
        <v>642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31"/>
      <c r="B137" s="32"/>
      <c r="C137" s="294" t="s">
        <v>4135</v>
      </c>
      <c r="D137" s="295"/>
      <c r="E137" s="295"/>
      <c r="F137" s="295"/>
      <c r="G137" s="29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52"/>
      <c r="Z137" s="52"/>
      <c r="AA137" s="52"/>
      <c r="AB137" s="52"/>
      <c r="AC137" s="52"/>
      <c r="AD137" s="52"/>
      <c r="AE137" s="52"/>
      <c r="AF137" s="52"/>
      <c r="AG137" s="52" t="s">
        <v>642</v>
      </c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31"/>
      <c r="B138" s="32"/>
      <c r="C138" s="294" t="s">
        <v>4136</v>
      </c>
      <c r="D138" s="295"/>
      <c r="E138" s="295"/>
      <c r="F138" s="295"/>
      <c r="G138" s="29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52"/>
      <c r="Z138" s="52"/>
      <c r="AA138" s="52"/>
      <c r="AB138" s="52"/>
      <c r="AC138" s="52"/>
      <c r="AD138" s="52"/>
      <c r="AE138" s="52"/>
      <c r="AF138" s="52"/>
      <c r="AG138" s="52" t="s">
        <v>642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67">
        <v>108</v>
      </c>
      <c r="B139" s="68" t="s">
        <v>4137</v>
      </c>
      <c r="C139" s="69" t="s">
        <v>4138</v>
      </c>
      <c r="D139" s="63" t="s">
        <v>640</v>
      </c>
      <c r="E139" s="64">
        <v>1</v>
      </c>
      <c r="F139" s="65"/>
      <c r="G139" s="66">
        <f>ROUND(E139*F139,2)</f>
        <v>0</v>
      </c>
      <c r="H139" s="65"/>
      <c r="I139" s="66">
        <v>0</v>
      </c>
      <c r="J139" s="65"/>
      <c r="K139" s="66">
        <f>ROUND(E139*J139,2)</f>
        <v>0</v>
      </c>
      <c r="L139" s="66">
        <v>21</v>
      </c>
      <c r="M139" s="66">
        <f>G139*(1+L139/100)</f>
        <v>0</v>
      </c>
      <c r="N139" s="66">
        <v>0</v>
      </c>
      <c r="O139" s="66">
        <f>ROUND(E139*N139,2)</f>
        <v>0</v>
      </c>
      <c r="P139" s="66">
        <v>0</v>
      </c>
      <c r="Q139" s="66">
        <f>ROUND(E139*P139,2)</f>
        <v>0</v>
      </c>
      <c r="R139" s="66"/>
      <c r="S139" s="66" t="s">
        <v>587</v>
      </c>
      <c r="T139" s="70" t="s">
        <v>330</v>
      </c>
      <c r="U139" s="35">
        <v>0</v>
      </c>
      <c r="V139" s="35">
        <f>ROUND(E139*U139,2)</f>
        <v>0</v>
      </c>
      <c r="W139" s="35"/>
      <c r="X139" s="70"/>
      <c r="Y139" s="52"/>
      <c r="Z139" s="52"/>
      <c r="AA139" s="52"/>
      <c r="AB139" s="52"/>
      <c r="AC139" s="52"/>
      <c r="AD139" s="52"/>
      <c r="AE139" s="52"/>
      <c r="AF139" s="52"/>
      <c r="AG139" s="52" t="s">
        <v>2953</v>
      </c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67">
        <v>109</v>
      </c>
      <c r="B140" s="68" t="s">
        <v>4139</v>
      </c>
      <c r="C140" s="69" t="s">
        <v>4140</v>
      </c>
      <c r="D140" s="63" t="s">
        <v>640</v>
      </c>
      <c r="E140" s="64">
        <v>1</v>
      </c>
      <c r="F140" s="65"/>
      <c r="G140" s="66">
        <f>ROUND(E140*F140,2)</f>
        <v>0</v>
      </c>
      <c r="H140" s="65"/>
      <c r="I140" s="66">
        <f>ROUND(E140*H140,2)</f>
        <v>0</v>
      </c>
      <c r="J140" s="65"/>
      <c r="K140" s="66">
        <f>ROUND(E140*J140,2)</f>
        <v>0</v>
      </c>
      <c r="L140" s="66">
        <v>21</v>
      </c>
      <c r="M140" s="66">
        <f>G140*(1+L140/100)</f>
        <v>0</v>
      </c>
      <c r="N140" s="66">
        <v>0</v>
      </c>
      <c r="O140" s="66">
        <f>ROUND(E140*N140,2)</f>
        <v>0</v>
      </c>
      <c r="P140" s="66">
        <v>0</v>
      </c>
      <c r="Q140" s="66">
        <f>ROUND(E140*P140,2)</f>
        <v>0</v>
      </c>
      <c r="R140" s="66"/>
      <c r="S140" s="66" t="s">
        <v>587</v>
      </c>
      <c r="T140" s="70" t="s">
        <v>330</v>
      </c>
      <c r="U140" s="35">
        <v>0</v>
      </c>
      <c r="V140" s="35">
        <f>ROUND(E140*U140,2)</f>
        <v>0</v>
      </c>
      <c r="W140" s="35"/>
      <c r="X140" s="70"/>
      <c r="Y140" s="52"/>
      <c r="Z140" s="52"/>
      <c r="AA140" s="52"/>
      <c r="AB140" s="52"/>
      <c r="AC140" s="52"/>
      <c r="AD140" s="52"/>
      <c r="AE140" s="52"/>
      <c r="AF140" s="52"/>
      <c r="AG140" s="52" t="s">
        <v>2953</v>
      </c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24">
        <v>110</v>
      </c>
      <c r="B141" s="25" t="s">
        <v>4141</v>
      </c>
      <c r="C141" s="26" t="s">
        <v>4142</v>
      </c>
      <c r="D141" s="27" t="s">
        <v>640</v>
      </c>
      <c r="E141" s="28">
        <v>1</v>
      </c>
      <c r="F141" s="29"/>
      <c r="G141" s="30">
        <f>ROUND(E141*F141,2)</f>
        <v>0</v>
      </c>
      <c r="H141" s="29"/>
      <c r="I141" s="30">
        <f>ROUND(E141*H141,2)</f>
        <v>0</v>
      </c>
      <c r="J141" s="29"/>
      <c r="K141" s="30">
        <f>ROUND(E141*J141,2)</f>
        <v>0</v>
      </c>
      <c r="L141" s="30">
        <v>21</v>
      </c>
      <c r="M141" s="30">
        <f>G141*(1+L141/100)</f>
        <v>0</v>
      </c>
      <c r="N141" s="30">
        <v>0</v>
      </c>
      <c r="O141" s="30">
        <f>ROUND(E141*N141,2)</f>
        <v>0</v>
      </c>
      <c r="P141" s="30">
        <v>0</v>
      </c>
      <c r="Q141" s="30">
        <f>ROUND(E141*P141,2)</f>
        <v>0</v>
      </c>
      <c r="R141" s="30"/>
      <c r="S141" s="30" t="s">
        <v>587</v>
      </c>
      <c r="T141" s="49" t="s">
        <v>330</v>
      </c>
      <c r="U141" s="35">
        <v>0</v>
      </c>
      <c r="V141" s="35">
        <f>ROUND(E141*U141,2)</f>
        <v>0</v>
      </c>
      <c r="W141" s="35"/>
      <c r="X141" s="79"/>
      <c r="Y141" s="52"/>
      <c r="Z141" s="52"/>
      <c r="AA141" s="52"/>
      <c r="AB141" s="52"/>
      <c r="AC141" s="52"/>
      <c r="AD141" s="52"/>
      <c r="AE141" s="52"/>
      <c r="AF141" s="52"/>
      <c r="AG141" s="52" t="s">
        <v>1697</v>
      </c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outlineLevel="1" x14ac:dyDescent="0.2">
      <c r="A142" s="31"/>
      <c r="B142" s="32"/>
      <c r="C142" s="292" t="s">
        <v>4143</v>
      </c>
      <c r="D142" s="293"/>
      <c r="E142" s="293"/>
      <c r="F142" s="293"/>
      <c r="G142" s="293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52"/>
      <c r="Z142" s="52"/>
      <c r="AA142" s="52"/>
      <c r="AB142" s="52"/>
      <c r="AC142" s="52"/>
      <c r="AD142" s="52"/>
      <c r="AE142" s="52"/>
      <c r="AF142" s="52"/>
      <c r="AG142" s="52" t="s">
        <v>642</v>
      </c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31"/>
      <c r="B143" s="32"/>
      <c r="C143" s="294" t="s">
        <v>4144</v>
      </c>
      <c r="D143" s="295"/>
      <c r="E143" s="295"/>
      <c r="F143" s="295"/>
      <c r="G143" s="29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52"/>
      <c r="Z143" s="52"/>
      <c r="AA143" s="52"/>
      <c r="AB143" s="52"/>
      <c r="AC143" s="52"/>
      <c r="AD143" s="52"/>
      <c r="AE143" s="52"/>
      <c r="AF143" s="52"/>
      <c r="AG143" s="52" t="s">
        <v>642</v>
      </c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31"/>
      <c r="B144" s="32"/>
      <c r="C144" s="294" t="s">
        <v>4145</v>
      </c>
      <c r="D144" s="295"/>
      <c r="E144" s="295"/>
      <c r="F144" s="295"/>
      <c r="G144" s="29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52"/>
      <c r="Z144" s="52"/>
      <c r="AA144" s="52"/>
      <c r="AB144" s="52"/>
      <c r="AC144" s="52"/>
      <c r="AD144" s="52"/>
      <c r="AE144" s="52"/>
      <c r="AF144" s="52"/>
      <c r="AG144" s="52" t="s">
        <v>642</v>
      </c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31"/>
      <c r="B145" s="32"/>
      <c r="C145" s="294" t="s">
        <v>4146</v>
      </c>
      <c r="D145" s="295"/>
      <c r="E145" s="295"/>
      <c r="F145" s="295"/>
      <c r="G145" s="29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52"/>
      <c r="Z145" s="52"/>
      <c r="AA145" s="52"/>
      <c r="AB145" s="52"/>
      <c r="AC145" s="52"/>
      <c r="AD145" s="52"/>
      <c r="AE145" s="52"/>
      <c r="AF145" s="52"/>
      <c r="AG145" s="52" t="s">
        <v>642</v>
      </c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31"/>
      <c r="B146" s="32"/>
      <c r="C146" s="294" t="s">
        <v>4147</v>
      </c>
      <c r="D146" s="295"/>
      <c r="E146" s="295"/>
      <c r="F146" s="295"/>
      <c r="G146" s="29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52"/>
      <c r="Z146" s="52"/>
      <c r="AA146" s="52"/>
      <c r="AB146" s="52"/>
      <c r="AC146" s="52"/>
      <c r="AD146" s="52"/>
      <c r="AE146" s="52"/>
      <c r="AF146" s="52"/>
      <c r="AG146" s="52" t="s">
        <v>642</v>
      </c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outlineLevel="1" x14ac:dyDescent="0.2">
      <c r="A147" s="31"/>
      <c r="B147" s="32"/>
      <c r="C147" s="294" t="s">
        <v>4148</v>
      </c>
      <c r="D147" s="295"/>
      <c r="E147" s="295"/>
      <c r="F147" s="295"/>
      <c r="G147" s="29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52"/>
      <c r="Z147" s="52"/>
      <c r="AA147" s="52"/>
      <c r="AB147" s="52"/>
      <c r="AC147" s="52"/>
      <c r="AD147" s="52"/>
      <c r="AE147" s="52"/>
      <c r="AF147" s="52"/>
      <c r="AG147" s="52" t="s">
        <v>642</v>
      </c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31"/>
      <c r="B148" s="32"/>
      <c r="C148" s="294" t="s">
        <v>4149</v>
      </c>
      <c r="D148" s="295"/>
      <c r="E148" s="295"/>
      <c r="F148" s="295"/>
      <c r="G148" s="29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52"/>
      <c r="Z148" s="52"/>
      <c r="AA148" s="52"/>
      <c r="AB148" s="52"/>
      <c r="AC148" s="52"/>
      <c r="AD148" s="52"/>
      <c r="AE148" s="52"/>
      <c r="AF148" s="52"/>
      <c r="AG148" s="52" t="s">
        <v>642</v>
      </c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31"/>
      <c r="B149" s="32"/>
      <c r="C149" s="294" t="s">
        <v>4150</v>
      </c>
      <c r="D149" s="295"/>
      <c r="E149" s="295"/>
      <c r="F149" s="295"/>
      <c r="G149" s="29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52"/>
      <c r="Z149" s="52"/>
      <c r="AA149" s="52"/>
      <c r="AB149" s="52"/>
      <c r="AC149" s="52"/>
      <c r="AD149" s="52"/>
      <c r="AE149" s="52"/>
      <c r="AF149" s="52"/>
      <c r="AG149" s="52" t="s">
        <v>642</v>
      </c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outlineLevel="1" x14ac:dyDescent="0.2">
      <c r="A150" s="31"/>
      <c r="B150" s="32"/>
      <c r="C150" s="294" t="s">
        <v>4151</v>
      </c>
      <c r="D150" s="295"/>
      <c r="E150" s="295"/>
      <c r="F150" s="295"/>
      <c r="G150" s="29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52"/>
      <c r="Z150" s="52"/>
      <c r="AA150" s="52"/>
      <c r="AB150" s="52"/>
      <c r="AC150" s="52"/>
      <c r="AD150" s="52"/>
      <c r="AE150" s="52"/>
      <c r="AF150" s="52"/>
      <c r="AG150" s="52" t="s">
        <v>642</v>
      </c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31"/>
      <c r="B151" s="32"/>
      <c r="C151" s="294" t="s">
        <v>4152</v>
      </c>
      <c r="D151" s="295"/>
      <c r="E151" s="295"/>
      <c r="F151" s="295"/>
      <c r="G151" s="29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52"/>
      <c r="Z151" s="52"/>
      <c r="AA151" s="52"/>
      <c r="AB151" s="52"/>
      <c r="AC151" s="52"/>
      <c r="AD151" s="52"/>
      <c r="AE151" s="52"/>
      <c r="AF151" s="52"/>
      <c r="AG151" s="52" t="s">
        <v>642</v>
      </c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31"/>
      <c r="B152" s="32"/>
      <c r="C152" s="294" t="s">
        <v>4153</v>
      </c>
      <c r="D152" s="295"/>
      <c r="E152" s="295"/>
      <c r="F152" s="295"/>
      <c r="G152" s="29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52"/>
      <c r="Z152" s="52"/>
      <c r="AA152" s="52"/>
      <c r="AB152" s="52"/>
      <c r="AC152" s="52"/>
      <c r="AD152" s="52"/>
      <c r="AE152" s="52"/>
      <c r="AF152" s="52"/>
      <c r="AG152" s="52" t="s">
        <v>642</v>
      </c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outlineLevel="1" x14ac:dyDescent="0.2">
      <c r="A153" s="31"/>
      <c r="B153" s="32"/>
      <c r="C153" s="294" t="s">
        <v>4154</v>
      </c>
      <c r="D153" s="295"/>
      <c r="E153" s="295"/>
      <c r="F153" s="295"/>
      <c r="G153" s="29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52"/>
      <c r="Z153" s="52"/>
      <c r="AA153" s="52"/>
      <c r="AB153" s="52"/>
      <c r="AC153" s="52"/>
      <c r="AD153" s="52"/>
      <c r="AE153" s="52"/>
      <c r="AF153" s="52"/>
      <c r="AG153" s="52" t="s">
        <v>642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31"/>
      <c r="B154" s="32"/>
      <c r="C154" s="294" t="s">
        <v>4155</v>
      </c>
      <c r="D154" s="295"/>
      <c r="E154" s="295"/>
      <c r="F154" s="295"/>
      <c r="G154" s="29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52"/>
      <c r="Z154" s="52"/>
      <c r="AA154" s="52"/>
      <c r="AB154" s="52"/>
      <c r="AC154" s="52"/>
      <c r="AD154" s="52"/>
      <c r="AE154" s="52"/>
      <c r="AF154" s="52"/>
      <c r="AG154" s="52" t="s">
        <v>642</v>
      </c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31"/>
      <c r="B155" s="32"/>
      <c r="C155" s="294" t="s">
        <v>4156</v>
      </c>
      <c r="D155" s="295"/>
      <c r="E155" s="295"/>
      <c r="F155" s="295"/>
      <c r="G155" s="29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52"/>
      <c r="Z155" s="52"/>
      <c r="AA155" s="52"/>
      <c r="AB155" s="52"/>
      <c r="AC155" s="52"/>
      <c r="AD155" s="52"/>
      <c r="AE155" s="52"/>
      <c r="AF155" s="52"/>
      <c r="AG155" s="52" t="s">
        <v>642</v>
      </c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outlineLevel="1" x14ac:dyDescent="0.2">
      <c r="A156" s="31"/>
      <c r="B156" s="32"/>
      <c r="C156" s="294" t="s">
        <v>4157</v>
      </c>
      <c r="D156" s="295"/>
      <c r="E156" s="295"/>
      <c r="F156" s="295"/>
      <c r="G156" s="29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52"/>
      <c r="Z156" s="52"/>
      <c r="AA156" s="52"/>
      <c r="AB156" s="52"/>
      <c r="AC156" s="52"/>
      <c r="AD156" s="52"/>
      <c r="AE156" s="52"/>
      <c r="AF156" s="52"/>
      <c r="AG156" s="52" t="s">
        <v>642</v>
      </c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67">
        <v>111</v>
      </c>
      <c r="B157" s="68" t="s">
        <v>4158</v>
      </c>
      <c r="C157" s="69" t="s">
        <v>4159</v>
      </c>
      <c r="D157" s="63" t="s">
        <v>640</v>
      </c>
      <c r="E157" s="64">
        <v>1</v>
      </c>
      <c r="F157" s="65"/>
      <c r="G157" s="66">
        <f>ROUND(E157*F157,2)</f>
        <v>0</v>
      </c>
      <c r="H157" s="65"/>
      <c r="I157" s="66">
        <f>ROUND(E157*H157,2)</f>
        <v>0</v>
      </c>
      <c r="J157" s="65"/>
      <c r="K157" s="66">
        <f>ROUND(E157*J157,2)</f>
        <v>0</v>
      </c>
      <c r="L157" s="66">
        <v>21</v>
      </c>
      <c r="M157" s="66">
        <f>G157*(1+L157/100)</f>
        <v>0</v>
      </c>
      <c r="N157" s="66">
        <v>0</v>
      </c>
      <c r="O157" s="66">
        <f>ROUND(E157*N157,2)</f>
        <v>0</v>
      </c>
      <c r="P157" s="66">
        <v>0</v>
      </c>
      <c r="Q157" s="66">
        <f>ROUND(E157*P157,2)</f>
        <v>0</v>
      </c>
      <c r="R157" s="66"/>
      <c r="S157" s="66" t="s">
        <v>587</v>
      </c>
      <c r="T157" s="70" t="s">
        <v>330</v>
      </c>
      <c r="U157" s="35">
        <v>0</v>
      </c>
      <c r="V157" s="35">
        <f>ROUND(E157*U157,2)</f>
        <v>0</v>
      </c>
      <c r="W157" s="35"/>
      <c r="X157" s="70"/>
      <c r="Y157" s="52"/>
      <c r="Z157" s="52"/>
      <c r="AA157" s="52"/>
      <c r="AB157" s="52"/>
      <c r="AC157" s="52"/>
      <c r="AD157" s="52"/>
      <c r="AE157" s="52"/>
      <c r="AF157" s="52"/>
      <c r="AG157" s="52" t="s">
        <v>2953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24">
        <v>112</v>
      </c>
      <c r="B158" s="25" t="s">
        <v>4160</v>
      </c>
      <c r="C158" s="26" t="s">
        <v>4161</v>
      </c>
      <c r="D158" s="27" t="s">
        <v>640</v>
      </c>
      <c r="E158" s="28">
        <v>1</v>
      </c>
      <c r="F158" s="29"/>
      <c r="G158" s="30">
        <f>ROUND(E158*F158,2)</f>
        <v>0</v>
      </c>
      <c r="H158" s="29"/>
      <c r="I158" s="30">
        <f>ROUND(E158*H158,2)</f>
        <v>0</v>
      </c>
      <c r="J158" s="29"/>
      <c r="K158" s="30">
        <f>ROUND(E158*J158,2)</f>
        <v>0</v>
      </c>
      <c r="L158" s="30">
        <v>21</v>
      </c>
      <c r="M158" s="30">
        <f>G158*(1+L158/100)</f>
        <v>0</v>
      </c>
      <c r="N158" s="30">
        <v>0</v>
      </c>
      <c r="O158" s="30">
        <f>ROUND(E158*N158,2)</f>
        <v>0</v>
      </c>
      <c r="P158" s="30">
        <v>0</v>
      </c>
      <c r="Q158" s="30">
        <f>ROUND(E158*P158,2)</f>
        <v>0</v>
      </c>
      <c r="R158" s="30"/>
      <c r="S158" s="30" t="s">
        <v>587</v>
      </c>
      <c r="T158" s="49" t="s">
        <v>330</v>
      </c>
      <c r="U158" s="35">
        <v>0</v>
      </c>
      <c r="V158" s="35">
        <f>ROUND(E158*U158,2)</f>
        <v>0</v>
      </c>
      <c r="W158" s="35"/>
      <c r="X158" s="79"/>
      <c r="Y158" s="52"/>
      <c r="Z158" s="52"/>
      <c r="AA158" s="52"/>
      <c r="AB158" s="52"/>
      <c r="AC158" s="52"/>
      <c r="AD158" s="52"/>
      <c r="AE158" s="52"/>
      <c r="AF158" s="52"/>
      <c r="AG158" s="52" t="s">
        <v>1697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31"/>
      <c r="B159" s="32"/>
      <c r="C159" s="292" t="s">
        <v>4162</v>
      </c>
      <c r="D159" s="293"/>
      <c r="E159" s="293"/>
      <c r="F159" s="293"/>
      <c r="G159" s="293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52"/>
      <c r="Z159" s="52"/>
      <c r="AA159" s="52"/>
      <c r="AB159" s="52"/>
      <c r="AC159" s="52"/>
      <c r="AD159" s="52"/>
      <c r="AE159" s="52"/>
      <c r="AF159" s="52"/>
      <c r="AG159" s="52" t="s">
        <v>642</v>
      </c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31"/>
      <c r="B160" s="32"/>
      <c r="C160" s="294" t="s">
        <v>4163</v>
      </c>
      <c r="D160" s="295"/>
      <c r="E160" s="295"/>
      <c r="F160" s="295"/>
      <c r="G160" s="29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52"/>
      <c r="Z160" s="52"/>
      <c r="AA160" s="52"/>
      <c r="AB160" s="52"/>
      <c r="AC160" s="52"/>
      <c r="AD160" s="52"/>
      <c r="AE160" s="52"/>
      <c r="AF160" s="52"/>
      <c r="AG160" s="52" t="s">
        <v>642</v>
      </c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31"/>
      <c r="B161" s="32"/>
      <c r="C161" s="294" t="s">
        <v>4164</v>
      </c>
      <c r="D161" s="295"/>
      <c r="E161" s="295"/>
      <c r="F161" s="295"/>
      <c r="G161" s="29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52"/>
      <c r="Z161" s="52"/>
      <c r="AA161" s="52"/>
      <c r="AB161" s="52"/>
      <c r="AC161" s="52"/>
      <c r="AD161" s="52"/>
      <c r="AE161" s="52"/>
      <c r="AF161" s="52"/>
      <c r="AG161" s="52" t="s">
        <v>642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outlineLevel="1" x14ac:dyDescent="0.2">
      <c r="A162" s="31"/>
      <c r="B162" s="32"/>
      <c r="C162" s="294" t="s">
        <v>4165</v>
      </c>
      <c r="D162" s="295"/>
      <c r="E162" s="295"/>
      <c r="F162" s="295"/>
      <c r="G162" s="29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52"/>
      <c r="Z162" s="52"/>
      <c r="AA162" s="52"/>
      <c r="AB162" s="52"/>
      <c r="AC162" s="52"/>
      <c r="AD162" s="52"/>
      <c r="AE162" s="52"/>
      <c r="AF162" s="52"/>
      <c r="AG162" s="52" t="s">
        <v>642</v>
      </c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</row>
    <row r="163" spans="1:60" outlineLevel="1" x14ac:dyDescent="0.2">
      <c r="A163" s="31"/>
      <c r="B163" s="32"/>
      <c r="C163" s="294" t="s">
        <v>4166</v>
      </c>
      <c r="D163" s="295"/>
      <c r="E163" s="295"/>
      <c r="F163" s="295"/>
      <c r="G163" s="29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52"/>
      <c r="Z163" s="52"/>
      <c r="AA163" s="52"/>
      <c r="AB163" s="52"/>
      <c r="AC163" s="52"/>
      <c r="AD163" s="52"/>
      <c r="AE163" s="52"/>
      <c r="AF163" s="52"/>
      <c r="AG163" s="52" t="s">
        <v>642</v>
      </c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outlineLevel="1" x14ac:dyDescent="0.2">
      <c r="A164" s="31"/>
      <c r="B164" s="32"/>
      <c r="C164" s="294" t="s">
        <v>4167</v>
      </c>
      <c r="D164" s="295"/>
      <c r="E164" s="295"/>
      <c r="F164" s="295"/>
      <c r="G164" s="29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52"/>
      <c r="Z164" s="52"/>
      <c r="AA164" s="52"/>
      <c r="AB164" s="52"/>
      <c r="AC164" s="52"/>
      <c r="AD164" s="52"/>
      <c r="AE164" s="52"/>
      <c r="AF164" s="52"/>
      <c r="AG164" s="52" t="s">
        <v>642</v>
      </c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</row>
    <row r="165" spans="1:60" outlineLevel="1" x14ac:dyDescent="0.2">
      <c r="A165" s="31"/>
      <c r="B165" s="32"/>
      <c r="C165" s="294" t="s">
        <v>4168</v>
      </c>
      <c r="D165" s="295"/>
      <c r="E165" s="295"/>
      <c r="F165" s="295"/>
      <c r="G165" s="29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52"/>
      <c r="Z165" s="52"/>
      <c r="AA165" s="52"/>
      <c r="AB165" s="52"/>
      <c r="AC165" s="52"/>
      <c r="AD165" s="52"/>
      <c r="AE165" s="52"/>
      <c r="AF165" s="52"/>
      <c r="AG165" s="52" t="s">
        <v>642</v>
      </c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31"/>
      <c r="B166" s="32"/>
      <c r="C166" s="294" t="s">
        <v>4169</v>
      </c>
      <c r="D166" s="295"/>
      <c r="E166" s="295"/>
      <c r="F166" s="295"/>
      <c r="G166" s="29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52"/>
      <c r="Z166" s="52"/>
      <c r="AA166" s="52"/>
      <c r="AB166" s="52"/>
      <c r="AC166" s="52"/>
      <c r="AD166" s="52"/>
      <c r="AE166" s="52"/>
      <c r="AF166" s="52"/>
      <c r="AG166" s="52" t="s">
        <v>642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31"/>
      <c r="B167" s="32"/>
      <c r="C167" s="294" t="s">
        <v>4170</v>
      </c>
      <c r="D167" s="295"/>
      <c r="E167" s="295"/>
      <c r="F167" s="295"/>
      <c r="G167" s="29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52"/>
      <c r="Z167" s="52"/>
      <c r="AA167" s="52"/>
      <c r="AB167" s="52"/>
      <c r="AC167" s="52"/>
      <c r="AD167" s="52"/>
      <c r="AE167" s="52"/>
      <c r="AF167" s="52"/>
      <c r="AG167" s="52" t="s">
        <v>642</v>
      </c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31"/>
      <c r="B168" s="32"/>
      <c r="C168" s="294" t="s">
        <v>4171</v>
      </c>
      <c r="D168" s="295"/>
      <c r="E168" s="295"/>
      <c r="F168" s="295"/>
      <c r="G168" s="29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52"/>
      <c r="Z168" s="52"/>
      <c r="AA168" s="52"/>
      <c r="AB168" s="52"/>
      <c r="AC168" s="52"/>
      <c r="AD168" s="52"/>
      <c r="AE168" s="52"/>
      <c r="AF168" s="52"/>
      <c r="AG168" s="52" t="s">
        <v>642</v>
      </c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ht="22.5" outlineLevel="1" x14ac:dyDescent="0.2">
      <c r="A169" s="31"/>
      <c r="B169" s="32"/>
      <c r="C169" s="294" t="s">
        <v>4172</v>
      </c>
      <c r="D169" s="295"/>
      <c r="E169" s="295"/>
      <c r="F169" s="295"/>
      <c r="G169" s="29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52"/>
      <c r="Z169" s="52"/>
      <c r="AA169" s="52"/>
      <c r="AB169" s="52"/>
      <c r="AC169" s="52"/>
      <c r="AD169" s="52"/>
      <c r="AE169" s="52"/>
      <c r="AF169" s="52"/>
      <c r="AG169" s="52" t="s">
        <v>642</v>
      </c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9" t="str">
        <f>C169</f>
        <v>- výbava mono vstupů: sym. / nesym. přes XLR nebo Jack 6,3 + 3 pásmový frekvenční korektor + nastavení vst. citlivosti + nastavení panoramy + nastavení úrovně do efektové cesty + sepnutelné fantomové napájení</v>
      </c>
      <c r="BB169" s="52"/>
      <c r="BC169" s="52"/>
      <c r="BD169" s="52"/>
      <c r="BE169" s="52"/>
      <c r="BF169" s="52"/>
      <c r="BG169" s="52"/>
      <c r="BH169" s="52"/>
    </row>
    <row r="170" spans="1:60" ht="22.5" outlineLevel="1" x14ac:dyDescent="0.2">
      <c r="A170" s="31"/>
      <c r="B170" s="32"/>
      <c r="C170" s="294" t="s">
        <v>4173</v>
      </c>
      <c r="D170" s="295"/>
      <c r="E170" s="295"/>
      <c r="F170" s="295"/>
      <c r="G170" s="29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52"/>
      <c r="Z170" s="52"/>
      <c r="AA170" s="52"/>
      <c r="AB170" s="52"/>
      <c r="AC170" s="52"/>
      <c r="AD170" s="52"/>
      <c r="AE170" s="52"/>
      <c r="AF170" s="52"/>
      <c r="AG170" s="52" t="s">
        <v>642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9" t="str">
        <f>C170</f>
        <v>- výbava stereo vstupů: nesym. přes Jack s nastavením hlasitosti a vyvážení + 3 pásmový frekvenční korek-tor +  nastavení úrovně do efektové cesty</v>
      </c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31"/>
      <c r="B171" s="32"/>
      <c r="C171" s="294" t="s">
        <v>4174</v>
      </c>
      <c r="D171" s="295"/>
      <c r="E171" s="295"/>
      <c r="F171" s="295"/>
      <c r="G171" s="29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52"/>
      <c r="Z171" s="52"/>
      <c r="AA171" s="52"/>
      <c r="AB171" s="52"/>
      <c r="AC171" s="52"/>
      <c r="AD171" s="52"/>
      <c r="AE171" s="52"/>
      <c r="AF171" s="52"/>
      <c r="AG171" s="52" t="s">
        <v>642</v>
      </c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31"/>
      <c r="B172" s="32"/>
      <c r="C172" s="294" t="s">
        <v>4175</v>
      </c>
      <c r="D172" s="295"/>
      <c r="E172" s="295"/>
      <c r="F172" s="295"/>
      <c r="G172" s="29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52"/>
      <c r="Z172" s="52"/>
      <c r="AA172" s="52"/>
      <c r="AB172" s="52"/>
      <c r="AC172" s="52"/>
      <c r="AD172" s="52"/>
      <c r="AE172" s="52"/>
      <c r="AF172" s="52"/>
      <c r="AG172" s="52" t="s">
        <v>642</v>
      </c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31"/>
      <c r="B173" s="32"/>
      <c r="C173" s="294" t="s">
        <v>4176</v>
      </c>
      <c r="D173" s="295"/>
      <c r="E173" s="295"/>
      <c r="F173" s="295"/>
      <c r="G173" s="29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52"/>
      <c r="Z173" s="52"/>
      <c r="AA173" s="52"/>
      <c r="AB173" s="52"/>
      <c r="AC173" s="52"/>
      <c r="AD173" s="52"/>
      <c r="AE173" s="52"/>
      <c r="AF173" s="52"/>
      <c r="AG173" s="52" t="s">
        <v>642</v>
      </c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67">
        <v>113</v>
      </c>
      <c r="B174" s="68" t="s">
        <v>4177</v>
      </c>
      <c r="C174" s="69" t="s">
        <v>4178</v>
      </c>
      <c r="D174" s="63" t="s">
        <v>640</v>
      </c>
      <c r="E174" s="64">
        <v>1</v>
      </c>
      <c r="F174" s="65"/>
      <c r="G174" s="66">
        <f>ROUND(E174*F174,2)</f>
        <v>0</v>
      </c>
      <c r="H174" s="65"/>
      <c r="I174" s="66">
        <v>0</v>
      </c>
      <c r="J174" s="65"/>
      <c r="K174" s="66">
        <f>ROUND(E174*J174,2)</f>
        <v>0</v>
      </c>
      <c r="L174" s="66">
        <v>21</v>
      </c>
      <c r="M174" s="66">
        <f>G174*(1+L174/100)</f>
        <v>0</v>
      </c>
      <c r="N174" s="66">
        <v>0</v>
      </c>
      <c r="O174" s="66">
        <f>ROUND(E174*N174,2)</f>
        <v>0</v>
      </c>
      <c r="P174" s="66">
        <v>0</v>
      </c>
      <c r="Q174" s="66">
        <v>0</v>
      </c>
      <c r="R174" s="66"/>
      <c r="S174" s="66" t="s">
        <v>587</v>
      </c>
      <c r="T174" s="70" t="s">
        <v>330</v>
      </c>
      <c r="U174" s="35">
        <v>0</v>
      </c>
      <c r="V174" s="35">
        <f>ROUND(E174*U174,2)</f>
        <v>0</v>
      </c>
      <c r="W174" s="35"/>
      <c r="X174" s="70"/>
      <c r="Y174" s="52"/>
      <c r="Z174" s="52"/>
      <c r="AA174" s="52"/>
      <c r="AB174" s="52"/>
      <c r="AC174" s="52"/>
      <c r="AD174" s="52"/>
      <c r="AE174" s="52"/>
      <c r="AF174" s="52"/>
      <c r="AG174" s="52" t="s">
        <v>2953</v>
      </c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24">
        <v>114</v>
      </c>
      <c r="B175" s="25" t="s">
        <v>4179</v>
      </c>
      <c r="C175" s="26" t="s">
        <v>4180</v>
      </c>
      <c r="D175" s="27" t="s">
        <v>640</v>
      </c>
      <c r="E175" s="28">
        <v>1</v>
      </c>
      <c r="F175" s="29"/>
      <c r="G175" s="30">
        <f>ROUND(E175*F175,2)</f>
        <v>0</v>
      </c>
      <c r="H175" s="29"/>
      <c r="I175" s="30">
        <f>ROUND(E175*H175,2)</f>
        <v>0</v>
      </c>
      <c r="J175" s="29"/>
      <c r="K175" s="30">
        <f>ROUND(E175*J175,2)</f>
        <v>0</v>
      </c>
      <c r="L175" s="30">
        <v>21</v>
      </c>
      <c r="M175" s="30">
        <f>G175*(1+L175/100)</f>
        <v>0</v>
      </c>
      <c r="N175" s="30">
        <v>0</v>
      </c>
      <c r="O175" s="30">
        <f>ROUND(E175*N175,2)</f>
        <v>0</v>
      </c>
      <c r="P175" s="30">
        <v>0</v>
      </c>
      <c r="Q175" s="30">
        <f>ROUND(E175*P175,2)</f>
        <v>0</v>
      </c>
      <c r="R175" s="30"/>
      <c r="S175" s="30" t="s">
        <v>587</v>
      </c>
      <c r="T175" s="49" t="s">
        <v>330</v>
      </c>
      <c r="U175" s="35">
        <v>0</v>
      </c>
      <c r="V175" s="35">
        <f>ROUND(E175*U175,2)</f>
        <v>0</v>
      </c>
      <c r="W175" s="35"/>
      <c r="X175" s="79"/>
      <c r="Y175" s="52"/>
      <c r="Z175" s="52"/>
      <c r="AA175" s="52"/>
      <c r="AB175" s="52"/>
      <c r="AC175" s="52"/>
      <c r="AD175" s="52"/>
      <c r="AE175" s="52"/>
      <c r="AF175" s="52"/>
      <c r="AG175" s="52" t="s">
        <v>1697</v>
      </c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31"/>
      <c r="B176" s="32"/>
      <c r="C176" s="292" t="s">
        <v>4181</v>
      </c>
      <c r="D176" s="293"/>
      <c r="E176" s="293"/>
      <c r="F176" s="293"/>
      <c r="G176" s="293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52"/>
      <c r="Z176" s="52"/>
      <c r="AA176" s="52"/>
      <c r="AB176" s="52"/>
      <c r="AC176" s="52"/>
      <c r="AD176" s="52"/>
      <c r="AE176" s="52"/>
      <c r="AF176" s="52"/>
      <c r="AG176" s="52" t="s">
        <v>642</v>
      </c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ht="22.5" outlineLevel="1" x14ac:dyDescent="0.2">
      <c r="A177" s="31"/>
      <c r="B177" s="32"/>
      <c r="C177" s="294" t="s">
        <v>4182</v>
      </c>
      <c r="D177" s="295"/>
      <c r="E177" s="295"/>
      <c r="F177" s="295"/>
      <c r="G177" s="29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52"/>
      <c r="Z177" s="52"/>
      <c r="AA177" s="52"/>
      <c r="AB177" s="52"/>
      <c r="AC177" s="52"/>
      <c r="AD177" s="52"/>
      <c r="AE177" s="52"/>
      <c r="AF177" s="52"/>
      <c r="AG177" s="52" t="s">
        <v>642</v>
      </c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9" t="str">
        <f>C177</f>
        <v>- kompaktní přístroj s 1 nebo 2 vestavěnými digitálními multifunkční moduly tuneru / přehrávače MP3/WMA souborů z CD disku, USB (Flash paměti) a paměťové SD karty s podsvětleným LCD displejem</v>
      </c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31"/>
      <c r="B178" s="32"/>
      <c r="C178" s="294" t="s">
        <v>4183</v>
      </c>
      <c r="D178" s="295"/>
      <c r="E178" s="295"/>
      <c r="F178" s="295"/>
      <c r="G178" s="29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52"/>
      <c r="Z178" s="52"/>
      <c r="AA178" s="52"/>
      <c r="AB178" s="52"/>
      <c r="AC178" s="52"/>
      <c r="AD178" s="52"/>
      <c r="AE178" s="52"/>
      <c r="AF178" s="52"/>
      <c r="AG178" s="52" t="s">
        <v>642</v>
      </c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31"/>
      <c r="B179" s="32"/>
      <c r="C179" s="294" t="s">
        <v>4184</v>
      </c>
      <c r="D179" s="295"/>
      <c r="E179" s="295"/>
      <c r="F179" s="295"/>
      <c r="G179" s="29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52"/>
      <c r="Z179" s="52"/>
      <c r="AA179" s="52"/>
      <c r="AB179" s="52"/>
      <c r="AC179" s="52"/>
      <c r="AD179" s="52"/>
      <c r="AE179" s="52"/>
      <c r="AF179" s="52"/>
      <c r="AG179" s="52" t="s">
        <v>642</v>
      </c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31"/>
      <c r="B180" s="32"/>
      <c r="C180" s="294" t="s">
        <v>4185</v>
      </c>
      <c r="D180" s="295"/>
      <c r="E180" s="295"/>
      <c r="F180" s="295"/>
      <c r="G180" s="29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52"/>
      <c r="Z180" s="52"/>
      <c r="AA180" s="52"/>
      <c r="AB180" s="52"/>
      <c r="AC180" s="52"/>
      <c r="AD180" s="52"/>
      <c r="AE180" s="52"/>
      <c r="AF180" s="52"/>
      <c r="AG180" s="52" t="s">
        <v>642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31"/>
      <c r="B181" s="32"/>
      <c r="C181" s="294" t="s">
        <v>4186</v>
      </c>
      <c r="D181" s="295"/>
      <c r="E181" s="295"/>
      <c r="F181" s="295"/>
      <c r="G181" s="29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52"/>
      <c r="Z181" s="52"/>
      <c r="AA181" s="52"/>
      <c r="AB181" s="52"/>
      <c r="AC181" s="52"/>
      <c r="AD181" s="52"/>
      <c r="AE181" s="52"/>
      <c r="AF181" s="52"/>
      <c r="AG181" s="52" t="s">
        <v>642</v>
      </c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31"/>
      <c r="B182" s="32"/>
      <c r="C182" s="294" t="s">
        <v>4187</v>
      </c>
      <c r="D182" s="295"/>
      <c r="E182" s="295"/>
      <c r="F182" s="295"/>
      <c r="G182" s="29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52"/>
      <c r="Z182" s="52"/>
      <c r="AA182" s="52"/>
      <c r="AB182" s="52"/>
      <c r="AC182" s="52"/>
      <c r="AD182" s="52"/>
      <c r="AE182" s="52"/>
      <c r="AF182" s="52"/>
      <c r="AG182" s="52" t="s">
        <v>642</v>
      </c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outlineLevel="1" x14ac:dyDescent="0.2">
      <c r="A183" s="31"/>
      <c r="B183" s="32"/>
      <c r="C183" s="294" t="s">
        <v>4188</v>
      </c>
      <c r="D183" s="295"/>
      <c r="E183" s="295"/>
      <c r="F183" s="295"/>
      <c r="G183" s="29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52"/>
      <c r="Z183" s="52"/>
      <c r="AA183" s="52"/>
      <c r="AB183" s="52"/>
      <c r="AC183" s="52"/>
      <c r="AD183" s="52"/>
      <c r="AE183" s="52"/>
      <c r="AF183" s="52"/>
      <c r="AG183" s="52" t="s">
        <v>642</v>
      </c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31"/>
      <c r="B184" s="32"/>
      <c r="C184" s="294" t="s">
        <v>4189</v>
      </c>
      <c r="D184" s="295"/>
      <c r="E184" s="295"/>
      <c r="F184" s="295"/>
      <c r="G184" s="29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52"/>
      <c r="Z184" s="52"/>
      <c r="AA184" s="52"/>
      <c r="AB184" s="52"/>
      <c r="AC184" s="52"/>
      <c r="AD184" s="52"/>
      <c r="AE184" s="52"/>
      <c r="AF184" s="52"/>
      <c r="AG184" s="52" t="s">
        <v>642</v>
      </c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31"/>
      <c r="B185" s="32"/>
      <c r="C185" s="294" t="s">
        <v>4190</v>
      </c>
      <c r="D185" s="295"/>
      <c r="E185" s="295"/>
      <c r="F185" s="295"/>
      <c r="G185" s="29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52"/>
      <c r="Z185" s="52"/>
      <c r="AA185" s="52"/>
      <c r="AB185" s="52"/>
      <c r="AC185" s="52"/>
      <c r="AD185" s="52"/>
      <c r="AE185" s="52"/>
      <c r="AF185" s="52"/>
      <c r="AG185" s="52" t="s">
        <v>642</v>
      </c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31"/>
      <c r="B186" s="32"/>
      <c r="C186" s="294" t="s">
        <v>4191</v>
      </c>
      <c r="D186" s="295"/>
      <c r="E186" s="295"/>
      <c r="F186" s="295"/>
      <c r="G186" s="29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52"/>
      <c r="Z186" s="52"/>
      <c r="AA186" s="52"/>
      <c r="AB186" s="52"/>
      <c r="AC186" s="52"/>
      <c r="AD186" s="52"/>
      <c r="AE186" s="52"/>
      <c r="AF186" s="52"/>
      <c r="AG186" s="52" t="s">
        <v>642</v>
      </c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31"/>
      <c r="B187" s="32"/>
      <c r="C187" s="294" t="s">
        <v>4192</v>
      </c>
      <c r="D187" s="295"/>
      <c r="E187" s="295"/>
      <c r="F187" s="295"/>
      <c r="G187" s="29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52"/>
      <c r="Z187" s="52"/>
      <c r="AA187" s="52"/>
      <c r="AB187" s="52"/>
      <c r="AC187" s="52"/>
      <c r="AD187" s="52"/>
      <c r="AE187" s="52"/>
      <c r="AF187" s="52"/>
      <c r="AG187" s="52" t="s">
        <v>642</v>
      </c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outlineLevel="1" x14ac:dyDescent="0.2">
      <c r="A188" s="31"/>
      <c r="B188" s="32"/>
      <c r="C188" s="294" t="s">
        <v>4193</v>
      </c>
      <c r="D188" s="295"/>
      <c r="E188" s="295"/>
      <c r="F188" s="295"/>
      <c r="G188" s="29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52"/>
      <c r="Z188" s="52"/>
      <c r="AA188" s="52"/>
      <c r="AB188" s="52"/>
      <c r="AC188" s="52"/>
      <c r="AD188" s="52"/>
      <c r="AE188" s="52"/>
      <c r="AF188" s="52"/>
      <c r="AG188" s="52" t="s">
        <v>642</v>
      </c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</row>
    <row r="189" spans="1:60" outlineLevel="1" x14ac:dyDescent="0.2">
      <c r="A189" s="31"/>
      <c r="B189" s="32"/>
      <c r="C189" s="294" t="s">
        <v>4194</v>
      </c>
      <c r="D189" s="295"/>
      <c r="E189" s="295"/>
      <c r="F189" s="295"/>
      <c r="G189" s="29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52"/>
      <c r="Z189" s="52"/>
      <c r="AA189" s="52"/>
      <c r="AB189" s="52"/>
      <c r="AC189" s="52"/>
      <c r="AD189" s="52"/>
      <c r="AE189" s="52"/>
      <c r="AF189" s="52"/>
      <c r="AG189" s="52" t="s">
        <v>642</v>
      </c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31"/>
      <c r="B190" s="32"/>
      <c r="C190" s="294" t="s">
        <v>4195</v>
      </c>
      <c r="D190" s="295"/>
      <c r="E190" s="295"/>
      <c r="F190" s="295"/>
      <c r="G190" s="29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52"/>
      <c r="Z190" s="52"/>
      <c r="AA190" s="52"/>
      <c r="AB190" s="52"/>
      <c r="AC190" s="52"/>
      <c r="AD190" s="52"/>
      <c r="AE190" s="52"/>
      <c r="AF190" s="52"/>
      <c r="AG190" s="52" t="s">
        <v>642</v>
      </c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outlineLevel="1" x14ac:dyDescent="0.2">
      <c r="A191" s="31"/>
      <c r="B191" s="32"/>
      <c r="C191" s="294" t="s">
        <v>4196</v>
      </c>
      <c r="D191" s="295"/>
      <c r="E191" s="295"/>
      <c r="F191" s="295"/>
      <c r="G191" s="29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52"/>
      <c r="Z191" s="52"/>
      <c r="AA191" s="52"/>
      <c r="AB191" s="52"/>
      <c r="AC191" s="52"/>
      <c r="AD191" s="52"/>
      <c r="AE191" s="52"/>
      <c r="AF191" s="52"/>
      <c r="AG191" s="52" t="s">
        <v>642</v>
      </c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</row>
    <row r="192" spans="1:60" outlineLevel="1" x14ac:dyDescent="0.2">
      <c r="A192" s="67">
        <v>115</v>
      </c>
      <c r="B192" s="68" t="s">
        <v>4197</v>
      </c>
      <c r="C192" s="69" t="s">
        <v>4198</v>
      </c>
      <c r="D192" s="63" t="s">
        <v>640</v>
      </c>
      <c r="E192" s="64">
        <v>1</v>
      </c>
      <c r="F192" s="65"/>
      <c r="G192" s="66">
        <f>ROUND(E192*F192,2)</f>
        <v>0</v>
      </c>
      <c r="H192" s="65"/>
      <c r="I192" s="66">
        <f>ROUND(E192*H192,2)</f>
        <v>0</v>
      </c>
      <c r="J192" s="65"/>
      <c r="K192" s="66">
        <f>ROUND(E192*J192,2)</f>
        <v>0</v>
      </c>
      <c r="L192" s="66">
        <v>21</v>
      </c>
      <c r="M192" s="66">
        <f>G192*(1+L192/100)</f>
        <v>0</v>
      </c>
      <c r="N192" s="66">
        <v>0</v>
      </c>
      <c r="O192" s="66">
        <f>ROUND(E192*N192,2)</f>
        <v>0</v>
      </c>
      <c r="P192" s="66">
        <v>0</v>
      </c>
      <c r="Q192" s="66">
        <f>ROUND(E192*P192,2)</f>
        <v>0</v>
      </c>
      <c r="R192" s="66"/>
      <c r="S192" s="66" t="s">
        <v>587</v>
      </c>
      <c r="T192" s="70" t="s">
        <v>330</v>
      </c>
      <c r="U192" s="35">
        <v>0</v>
      </c>
      <c r="V192" s="35">
        <f>ROUND(E192*U192,2)</f>
        <v>0</v>
      </c>
      <c r="W192" s="35"/>
      <c r="X192" s="70"/>
      <c r="Y192" s="52"/>
      <c r="Z192" s="52"/>
      <c r="AA192" s="52"/>
      <c r="AB192" s="52"/>
      <c r="AC192" s="52"/>
      <c r="AD192" s="52"/>
      <c r="AE192" s="52"/>
      <c r="AF192" s="52"/>
      <c r="AG192" s="52" t="s">
        <v>2953</v>
      </c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</row>
    <row r="193" spans="1:60" outlineLevel="1" x14ac:dyDescent="0.2">
      <c r="A193" s="67">
        <v>116</v>
      </c>
      <c r="B193" s="68" t="s">
        <v>4199</v>
      </c>
      <c r="C193" s="69" t="s">
        <v>4200</v>
      </c>
      <c r="D193" s="63" t="s">
        <v>640</v>
      </c>
      <c r="E193" s="64">
        <v>1</v>
      </c>
      <c r="F193" s="65"/>
      <c r="G193" s="66">
        <f>ROUND(E193*F193,2)</f>
        <v>0</v>
      </c>
      <c r="H193" s="65"/>
      <c r="I193" s="66">
        <f>ROUND(E193*H193,2)</f>
        <v>0</v>
      </c>
      <c r="J193" s="65"/>
      <c r="K193" s="66">
        <f>ROUND(E193*J193,2)</f>
        <v>0</v>
      </c>
      <c r="L193" s="66">
        <v>21</v>
      </c>
      <c r="M193" s="66">
        <f>G193*(1+L193/100)</f>
        <v>0</v>
      </c>
      <c r="N193" s="66">
        <v>0</v>
      </c>
      <c r="O193" s="66">
        <f>ROUND(E193*N193,2)</f>
        <v>0</v>
      </c>
      <c r="P193" s="66">
        <v>0</v>
      </c>
      <c r="Q193" s="66">
        <f>ROUND(E193*P193,2)</f>
        <v>0</v>
      </c>
      <c r="R193" s="66"/>
      <c r="S193" s="66" t="s">
        <v>587</v>
      </c>
      <c r="T193" s="70" t="s">
        <v>330</v>
      </c>
      <c r="U193" s="35">
        <v>0</v>
      </c>
      <c r="V193" s="35">
        <f>ROUND(E193*U193,2)</f>
        <v>0</v>
      </c>
      <c r="W193" s="35"/>
      <c r="X193" s="70"/>
      <c r="Y193" s="52"/>
      <c r="Z193" s="52"/>
      <c r="AA193" s="52"/>
      <c r="AB193" s="52"/>
      <c r="AC193" s="52"/>
      <c r="AD193" s="52"/>
      <c r="AE193" s="52"/>
      <c r="AF193" s="52"/>
      <c r="AG193" s="52" t="s">
        <v>1697</v>
      </c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</row>
    <row r="194" spans="1:60" outlineLevel="1" x14ac:dyDescent="0.2">
      <c r="A194" s="67">
        <v>117</v>
      </c>
      <c r="B194" s="68" t="s">
        <v>4201</v>
      </c>
      <c r="C194" s="69" t="s">
        <v>4202</v>
      </c>
      <c r="D194" s="63" t="s">
        <v>640</v>
      </c>
      <c r="E194" s="64">
        <v>1</v>
      </c>
      <c r="F194" s="65"/>
      <c r="G194" s="66">
        <f>ROUND(E194*F194,2)</f>
        <v>0</v>
      </c>
      <c r="H194" s="65"/>
      <c r="I194" s="66">
        <f>ROUND(E194*H194,2)</f>
        <v>0</v>
      </c>
      <c r="J194" s="65"/>
      <c r="K194" s="66">
        <f>ROUND(E194*J194,2)</f>
        <v>0</v>
      </c>
      <c r="L194" s="66">
        <v>21</v>
      </c>
      <c r="M194" s="66">
        <f>G194*(1+L194/100)</f>
        <v>0</v>
      </c>
      <c r="N194" s="66">
        <v>0</v>
      </c>
      <c r="O194" s="66">
        <f>ROUND(E194*N194,2)</f>
        <v>0</v>
      </c>
      <c r="P194" s="66">
        <v>0</v>
      </c>
      <c r="Q194" s="66">
        <f>ROUND(E194*P194,2)</f>
        <v>0</v>
      </c>
      <c r="R194" s="66"/>
      <c r="S194" s="66" t="s">
        <v>587</v>
      </c>
      <c r="T194" s="70" t="s">
        <v>330</v>
      </c>
      <c r="U194" s="35">
        <v>0</v>
      </c>
      <c r="V194" s="35">
        <f>ROUND(E194*U194,2)</f>
        <v>0</v>
      </c>
      <c r="W194" s="35"/>
      <c r="X194" s="70"/>
      <c r="Y194" s="52"/>
      <c r="Z194" s="52"/>
      <c r="AA194" s="52"/>
      <c r="AB194" s="52"/>
      <c r="AC194" s="52"/>
      <c r="AD194" s="52"/>
      <c r="AE194" s="52"/>
      <c r="AF194" s="52"/>
      <c r="AG194" s="52" t="s">
        <v>2953</v>
      </c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</row>
    <row r="195" spans="1:60" outlineLevel="1" x14ac:dyDescent="0.2">
      <c r="A195" s="24">
        <v>118</v>
      </c>
      <c r="B195" s="25" t="s">
        <v>4203</v>
      </c>
      <c r="C195" s="26" t="s">
        <v>4204</v>
      </c>
      <c r="D195" s="27" t="s">
        <v>640</v>
      </c>
      <c r="E195" s="28">
        <v>1</v>
      </c>
      <c r="F195" s="29"/>
      <c r="G195" s="30">
        <f>ROUND(E195*F195,2)</f>
        <v>0</v>
      </c>
      <c r="H195" s="29"/>
      <c r="I195" s="30">
        <f>ROUND(E195*H195,2)</f>
        <v>0</v>
      </c>
      <c r="J195" s="29"/>
      <c r="K195" s="30">
        <f>ROUND(E195*J195,2)</f>
        <v>0</v>
      </c>
      <c r="L195" s="30">
        <v>21</v>
      </c>
      <c r="M195" s="30">
        <f>G195*(1+L195/100)</f>
        <v>0</v>
      </c>
      <c r="N195" s="30">
        <v>0</v>
      </c>
      <c r="O195" s="30">
        <f>ROUND(E195*N195,2)</f>
        <v>0</v>
      </c>
      <c r="P195" s="30">
        <v>0</v>
      </c>
      <c r="Q195" s="30">
        <f>ROUND(E195*P195,2)</f>
        <v>0</v>
      </c>
      <c r="R195" s="30"/>
      <c r="S195" s="30" t="s">
        <v>587</v>
      </c>
      <c r="T195" s="49" t="s">
        <v>330</v>
      </c>
      <c r="U195" s="35">
        <v>0</v>
      </c>
      <c r="V195" s="35">
        <f>ROUND(E195*U195,2)</f>
        <v>0</v>
      </c>
      <c r="W195" s="35"/>
      <c r="X195" s="49"/>
      <c r="Y195" s="52"/>
      <c r="Z195" s="52"/>
      <c r="AA195" s="52"/>
      <c r="AB195" s="52"/>
      <c r="AC195" s="52"/>
      <c r="AD195" s="52"/>
      <c r="AE195" s="52"/>
      <c r="AF195" s="52"/>
      <c r="AG195" s="52" t="s">
        <v>1697</v>
      </c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</row>
    <row r="196" spans="1:60" outlineLevel="1" x14ac:dyDescent="0.2">
      <c r="A196" s="31"/>
      <c r="B196" s="32"/>
      <c r="C196" s="292" t="s">
        <v>4205</v>
      </c>
      <c r="D196" s="293"/>
      <c r="E196" s="293"/>
      <c r="F196" s="293"/>
      <c r="G196" s="293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52"/>
      <c r="Z196" s="52"/>
      <c r="AA196" s="52"/>
      <c r="AB196" s="52"/>
      <c r="AC196" s="52"/>
      <c r="AD196" s="52"/>
      <c r="AE196" s="52"/>
      <c r="AF196" s="52"/>
      <c r="AG196" s="52" t="s">
        <v>642</v>
      </c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</row>
    <row r="197" spans="1:60" outlineLevel="1" x14ac:dyDescent="0.2">
      <c r="A197" s="31"/>
      <c r="B197" s="32"/>
      <c r="C197" s="294" t="s">
        <v>4206</v>
      </c>
      <c r="D197" s="295"/>
      <c r="E197" s="295"/>
      <c r="F197" s="295"/>
      <c r="G197" s="29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52"/>
      <c r="Z197" s="52"/>
      <c r="AA197" s="52"/>
      <c r="AB197" s="52"/>
      <c r="AC197" s="52"/>
      <c r="AD197" s="52"/>
      <c r="AE197" s="52"/>
      <c r="AF197" s="52"/>
      <c r="AG197" s="52" t="s">
        <v>642</v>
      </c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</row>
    <row r="198" spans="1:60" outlineLevel="1" x14ac:dyDescent="0.2">
      <c r="A198" s="31"/>
      <c r="B198" s="32"/>
      <c r="C198" s="294" t="s">
        <v>4207</v>
      </c>
      <c r="D198" s="295"/>
      <c r="E198" s="295"/>
      <c r="F198" s="295"/>
      <c r="G198" s="29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52"/>
      <c r="Z198" s="52"/>
      <c r="AA198" s="52"/>
      <c r="AB198" s="52"/>
      <c r="AC198" s="52"/>
      <c r="AD198" s="52"/>
      <c r="AE198" s="52"/>
      <c r="AF198" s="52"/>
      <c r="AG198" s="52" t="s">
        <v>642</v>
      </c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</row>
    <row r="199" spans="1:60" outlineLevel="1" x14ac:dyDescent="0.2">
      <c r="A199" s="31"/>
      <c r="B199" s="32"/>
      <c r="C199" s="294" t="s">
        <v>4208</v>
      </c>
      <c r="D199" s="295"/>
      <c r="E199" s="295"/>
      <c r="F199" s="295"/>
      <c r="G199" s="29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52"/>
      <c r="Z199" s="52"/>
      <c r="AA199" s="52"/>
      <c r="AB199" s="52"/>
      <c r="AC199" s="52"/>
      <c r="AD199" s="52"/>
      <c r="AE199" s="52"/>
      <c r="AF199" s="52"/>
      <c r="AG199" s="52" t="s">
        <v>642</v>
      </c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</row>
    <row r="200" spans="1:60" outlineLevel="1" x14ac:dyDescent="0.2">
      <c r="A200" s="31"/>
      <c r="B200" s="32"/>
      <c r="C200" s="294" t="s">
        <v>4209</v>
      </c>
      <c r="D200" s="295"/>
      <c r="E200" s="295"/>
      <c r="F200" s="295"/>
      <c r="G200" s="29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52"/>
      <c r="Z200" s="52"/>
      <c r="AA200" s="52"/>
      <c r="AB200" s="52"/>
      <c r="AC200" s="52"/>
      <c r="AD200" s="52"/>
      <c r="AE200" s="52"/>
      <c r="AF200" s="52"/>
      <c r="AG200" s="52" t="s">
        <v>642</v>
      </c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</row>
    <row r="201" spans="1:60" outlineLevel="1" x14ac:dyDescent="0.2">
      <c r="A201" s="31"/>
      <c r="B201" s="32"/>
      <c r="C201" s="294" t="s">
        <v>4210</v>
      </c>
      <c r="D201" s="295"/>
      <c r="E201" s="295"/>
      <c r="F201" s="295"/>
      <c r="G201" s="29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52"/>
      <c r="Z201" s="52"/>
      <c r="AA201" s="52"/>
      <c r="AB201" s="52"/>
      <c r="AC201" s="52"/>
      <c r="AD201" s="52"/>
      <c r="AE201" s="52"/>
      <c r="AF201" s="52"/>
      <c r="AG201" s="52" t="s">
        <v>642</v>
      </c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</row>
    <row r="202" spans="1:60" outlineLevel="1" x14ac:dyDescent="0.2">
      <c r="A202" s="31"/>
      <c r="B202" s="32"/>
      <c r="C202" s="294" t="s">
        <v>4211</v>
      </c>
      <c r="D202" s="295"/>
      <c r="E202" s="295"/>
      <c r="F202" s="295"/>
      <c r="G202" s="29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52"/>
      <c r="Z202" s="52"/>
      <c r="AA202" s="52"/>
      <c r="AB202" s="52"/>
      <c r="AC202" s="52"/>
      <c r="AD202" s="52"/>
      <c r="AE202" s="52"/>
      <c r="AF202" s="52"/>
      <c r="AG202" s="52" t="s">
        <v>642</v>
      </c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</row>
    <row r="203" spans="1:60" outlineLevel="1" x14ac:dyDescent="0.2">
      <c r="A203" s="31"/>
      <c r="B203" s="32"/>
      <c r="C203" s="294" t="s">
        <v>4212</v>
      </c>
      <c r="D203" s="295"/>
      <c r="E203" s="295"/>
      <c r="F203" s="295"/>
      <c r="G203" s="29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52"/>
      <c r="Z203" s="52"/>
      <c r="AA203" s="52"/>
      <c r="AB203" s="52"/>
      <c r="AC203" s="52"/>
      <c r="AD203" s="52"/>
      <c r="AE203" s="52"/>
      <c r="AF203" s="52"/>
      <c r="AG203" s="52" t="s">
        <v>642</v>
      </c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</row>
    <row r="204" spans="1:60" outlineLevel="1" x14ac:dyDescent="0.2">
      <c r="A204" s="31"/>
      <c r="B204" s="32"/>
      <c r="C204" s="294" t="s">
        <v>4213</v>
      </c>
      <c r="D204" s="295"/>
      <c r="E204" s="295"/>
      <c r="F204" s="295"/>
      <c r="G204" s="29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52"/>
      <c r="Z204" s="52"/>
      <c r="AA204" s="52"/>
      <c r="AB204" s="52"/>
      <c r="AC204" s="52"/>
      <c r="AD204" s="52"/>
      <c r="AE204" s="52"/>
      <c r="AF204" s="52"/>
      <c r="AG204" s="52" t="s">
        <v>642</v>
      </c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</row>
    <row r="205" spans="1:60" outlineLevel="1" x14ac:dyDescent="0.2">
      <c r="A205" s="31"/>
      <c r="B205" s="32"/>
      <c r="C205" s="294" t="s">
        <v>4214</v>
      </c>
      <c r="D205" s="295"/>
      <c r="E205" s="295"/>
      <c r="F205" s="295"/>
      <c r="G205" s="29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52"/>
      <c r="Z205" s="52"/>
      <c r="AA205" s="52"/>
      <c r="AB205" s="52"/>
      <c r="AC205" s="52"/>
      <c r="AD205" s="52"/>
      <c r="AE205" s="52"/>
      <c r="AF205" s="52"/>
      <c r="AG205" s="52" t="s">
        <v>642</v>
      </c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</row>
    <row r="206" spans="1:60" outlineLevel="1" x14ac:dyDescent="0.2">
      <c r="A206" s="31"/>
      <c r="B206" s="32"/>
      <c r="C206" s="294" t="s">
        <v>4215</v>
      </c>
      <c r="D206" s="295"/>
      <c r="E206" s="295"/>
      <c r="F206" s="295"/>
      <c r="G206" s="29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52"/>
      <c r="Z206" s="52"/>
      <c r="AA206" s="52"/>
      <c r="AB206" s="52"/>
      <c r="AC206" s="52"/>
      <c r="AD206" s="52"/>
      <c r="AE206" s="52"/>
      <c r="AF206" s="52"/>
      <c r="AG206" s="52" t="s">
        <v>642</v>
      </c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</row>
    <row r="207" spans="1:60" outlineLevel="1" x14ac:dyDescent="0.2">
      <c r="A207" s="31"/>
      <c r="B207" s="32"/>
      <c r="C207" s="294" t="s">
        <v>4216</v>
      </c>
      <c r="D207" s="295"/>
      <c r="E207" s="295"/>
      <c r="F207" s="295"/>
      <c r="G207" s="29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52"/>
      <c r="Z207" s="52"/>
      <c r="AA207" s="52"/>
      <c r="AB207" s="52"/>
      <c r="AC207" s="52"/>
      <c r="AD207" s="52"/>
      <c r="AE207" s="52"/>
      <c r="AF207" s="52"/>
      <c r="AG207" s="52" t="s">
        <v>642</v>
      </c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</row>
    <row r="208" spans="1:60" outlineLevel="1" x14ac:dyDescent="0.2">
      <c r="A208" s="31"/>
      <c r="B208" s="32"/>
      <c r="C208" s="294" t="s">
        <v>4217</v>
      </c>
      <c r="D208" s="295"/>
      <c r="E208" s="295"/>
      <c r="F208" s="295"/>
      <c r="G208" s="29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52"/>
      <c r="Z208" s="52"/>
      <c r="AA208" s="52"/>
      <c r="AB208" s="52"/>
      <c r="AC208" s="52"/>
      <c r="AD208" s="52"/>
      <c r="AE208" s="52"/>
      <c r="AF208" s="52"/>
      <c r="AG208" s="52" t="s">
        <v>642</v>
      </c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</row>
    <row r="209" spans="1:60" outlineLevel="1" x14ac:dyDescent="0.2">
      <c r="A209" s="31"/>
      <c r="B209" s="32"/>
      <c r="C209" s="294" t="s">
        <v>4218</v>
      </c>
      <c r="D209" s="295"/>
      <c r="E209" s="295"/>
      <c r="F209" s="295"/>
      <c r="G209" s="29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52"/>
      <c r="Z209" s="52"/>
      <c r="AA209" s="52"/>
      <c r="AB209" s="52"/>
      <c r="AC209" s="52"/>
      <c r="AD209" s="52"/>
      <c r="AE209" s="52"/>
      <c r="AF209" s="52"/>
      <c r="AG209" s="52" t="s">
        <v>642</v>
      </c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</row>
    <row r="210" spans="1:60" outlineLevel="1" x14ac:dyDescent="0.2">
      <c r="A210" s="31"/>
      <c r="B210" s="32"/>
      <c r="C210" s="294" t="s">
        <v>4219</v>
      </c>
      <c r="D210" s="295"/>
      <c r="E210" s="295"/>
      <c r="F210" s="295"/>
      <c r="G210" s="29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52"/>
      <c r="Z210" s="52"/>
      <c r="AA210" s="52"/>
      <c r="AB210" s="52"/>
      <c r="AC210" s="52"/>
      <c r="AD210" s="52"/>
      <c r="AE210" s="52"/>
      <c r="AF210" s="52"/>
      <c r="AG210" s="52" t="s">
        <v>642</v>
      </c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</row>
    <row r="211" spans="1:60" outlineLevel="1" x14ac:dyDescent="0.2">
      <c r="A211" s="31"/>
      <c r="B211" s="32"/>
      <c r="C211" s="294" t="s">
        <v>4220</v>
      </c>
      <c r="D211" s="295"/>
      <c r="E211" s="295"/>
      <c r="F211" s="295"/>
      <c r="G211" s="29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52"/>
      <c r="Z211" s="52"/>
      <c r="AA211" s="52"/>
      <c r="AB211" s="52"/>
      <c r="AC211" s="52"/>
      <c r="AD211" s="52"/>
      <c r="AE211" s="52"/>
      <c r="AF211" s="52"/>
      <c r="AG211" s="52" t="s">
        <v>642</v>
      </c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</row>
    <row r="212" spans="1:60" outlineLevel="1" x14ac:dyDescent="0.2">
      <c r="A212" s="31"/>
      <c r="B212" s="32"/>
      <c r="C212" s="294" t="s">
        <v>4221</v>
      </c>
      <c r="D212" s="295"/>
      <c r="E212" s="295"/>
      <c r="F212" s="295"/>
      <c r="G212" s="29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52"/>
      <c r="Z212" s="52"/>
      <c r="AA212" s="52"/>
      <c r="AB212" s="52"/>
      <c r="AC212" s="52"/>
      <c r="AD212" s="52"/>
      <c r="AE212" s="52"/>
      <c r="AF212" s="52"/>
      <c r="AG212" s="52" t="s">
        <v>642</v>
      </c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</row>
    <row r="213" spans="1:60" outlineLevel="1" x14ac:dyDescent="0.2">
      <c r="A213" s="31"/>
      <c r="B213" s="32"/>
      <c r="C213" s="294" t="s">
        <v>4222</v>
      </c>
      <c r="D213" s="295"/>
      <c r="E213" s="295"/>
      <c r="F213" s="295"/>
      <c r="G213" s="29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52"/>
      <c r="Z213" s="52"/>
      <c r="AA213" s="52"/>
      <c r="AB213" s="52"/>
      <c r="AC213" s="52"/>
      <c r="AD213" s="52"/>
      <c r="AE213" s="52"/>
      <c r="AF213" s="52"/>
      <c r="AG213" s="52" t="s">
        <v>642</v>
      </c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</row>
    <row r="214" spans="1:60" outlineLevel="1" x14ac:dyDescent="0.2">
      <c r="A214" s="31"/>
      <c r="B214" s="32"/>
      <c r="C214" s="294" t="s">
        <v>4223</v>
      </c>
      <c r="D214" s="295"/>
      <c r="E214" s="295"/>
      <c r="F214" s="295"/>
      <c r="G214" s="29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52"/>
      <c r="Z214" s="52"/>
      <c r="AA214" s="52"/>
      <c r="AB214" s="52"/>
      <c r="AC214" s="52"/>
      <c r="AD214" s="52"/>
      <c r="AE214" s="52"/>
      <c r="AF214" s="52"/>
      <c r="AG214" s="52" t="s">
        <v>642</v>
      </c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</row>
    <row r="215" spans="1:60" outlineLevel="1" x14ac:dyDescent="0.2">
      <c r="A215" s="31"/>
      <c r="B215" s="32"/>
      <c r="C215" s="294" t="s">
        <v>4224</v>
      </c>
      <c r="D215" s="295"/>
      <c r="E215" s="295"/>
      <c r="F215" s="295"/>
      <c r="G215" s="29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52"/>
      <c r="Z215" s="52"/>
      <c r="AA215" s="52"/>
      <c r="AB215" s="52"/>
      <c r="AC215" s="52"/>
      <c r="AD215" s="52"/>
      <c r="AE215" s="52"/>
      <c r="AF215" s="52"/>
      <c r="AG215" s="52" t="s">
        <v>642</v>
      </c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</row>
    <row r="216" spans="1:60" outlineLevel="1" x14ac:dyDescent="0.2">
      <c r="A216" s="31"/>
      <c r="B216" s="32"/>
      <c r="C216" s="294" t="s">
        <v>4225</v>
      </c>
      <c r="D216" s="295"/>
      <c r="E216" s="295"/>
      <c r="F216" s="295"/>
      <c r="G216" s="29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52"/>
      <c r="Z216" s="52"/>
      <c r="AA216" s="52"/>
      <c r="AB216" s="52"/>
      <c r="AC216" s="52"/>
      <c r="AD216" s="52"/>
      <c r="AE216" s="52"/>
      <c r="AF216" s="52"/>
      <c r="AG216" s="52" t="s">
        <v>642</v>
      </c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</row>
    <row r="217" spans="1:60" outlineLevel="1" x14ac:dyDescent="0.2">
      <c r="A217" s="31"/>
      <c r="B217" s="32"/>
      <c r="C217" s="294" t="s">
        <v>4226</v>
      </c>
      <c r="D217" s="295"/>
      <c r="E217" s="295"/>
      <c r="F217" s="295"/>
      <c r="G217" s="29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52"/>
      <c r="Z217" s="52"/>
      <c r="AA217" s="52"/>
      <c r="AB217" s="52"/>
      <c r="AC217" s="52"/>
      <c r="AD217" s="52"/>
      <c r="AE217" s="52"/>
      <c r="AF217" s="52"/>
      <c r="AG217" s="52" t="s">
        <v>642</v>
      </c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</row>
    <row r="218" spans="1:60" outlineLevel="1" x14ac:dyDescent="0.2">
      <c r="A218" s="31"/>
      <c r="B218" s="32"/>
      <c r="C218" s="294" t="s">
        <v>4227</v>
      </c>
      <c r="D218" s="295"/>
      <c r="E218" s="295"/>
      <c r="F218" s="295"/>
      <c r="G218" s="29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52"/>
      <c r="Z218" s="52"/>
      <c r="AA218" s="52"/>
      <c r="AB218" s="52"/>
      <c r="AC218" s="52"/>
      <c r="AD218" s="52"/>
      <c r="AE218" s="52"/>
      <c r="AF218" s="52"/>
      <c r="AG218" s="52" t="s">
        <v>642</v>
      </c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</row>
    <row r="219" spans="1:60" outlineLevel="1" x14ac:dyDescent="0.2">
      <c r="A219" s="31"/>
      <c r="B219" s="32"/>
      <c r="C219" s="294" t="s">
        <v>4228</v>
      </c>
      <c r="D219" s="295"/>
      <c r="E219" s="295"/>
      <c r="F219" s="295"/>
      <c r="G219" s="29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52"/>
      <c r="Z219" s="52"/>
      <c r="AA219" s="52"/>
      <c r="AB219" s="52"/>
      <c r="AC219" s="52"/>
      <c r="AD219" s="52"/>
      <c r="AE219" s="52"/>
      <c r="AF219" s="52"/>
      <c r="AG219" s="52" t="s">
        <v>642</v>
      </c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</row>
    <row r="220" spans="1:60" outlineLevel="1" x14ac:dyDescent="0.2">
      <c r="A220" s="31"/>
      <c r="B220" s="32"/>
      <c r="C220" s="294" t="s">
        <v>4229</v>
      </c>
      <c r="D220" s="295"/>
      <c r="E220" s="295"/>
      <c r="F220" s="295"/>
      <c r="G220" s="29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52"/>
      <c r="Z220" s="52"/>
      <c r="AA220" s="52"/>
      <c r="AB220" s="52"/>
      <c r="AC220" s="52"/>
      <c r="AD220" s="52"/>
      <c r="AE220" s="52"/>
      <c r="AF220" s="52"/>
      <c r="AG220" s="52" t="s">
        <v>642</v>
      </c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</row>
    <row r="221" spans="1:60" outlineLevel="1" x14ac:dyDescent="0.2">
      <c r="A221" s="67">
        <v>119</v>
      </c>
      <c r="B221" s="68" t="s">
        <v>4230</v>
      </c>
      <c r="C221" s="69" t="s">
        <v>4231</v>
      </c>
      <c r="D221" s="63" t="s">
        <v>640</v>
      </c>
      <c r="E221" s="64">
        <v>1</v>
      </c>
      <c r="F221" s="65"/>
      <c r="G221" s="66">
        <f>ROUND(E221*F221,2)</f>
        <v>0</v>
      </c>
      <c r="H221" s="65"/>
      <c r="I221" s="66">
        <f>ROUND(E221*H221,2)</f>
        <v>0</v>
      </c>
      <c r="J221" s="65"/>
      <c r="K221" s="66">
        <f>ROUND(E221*J221,2)</f>
        <v>0</v>
      </c>
      <c r="L221" s="66">
        <v>21</v>
      </c>
      <c r="M221" s="66">
        <f>G221*(1+L221/100)</f>
        <v>0</v>
      </c>
      <c r="N221" s="66">
        <v>0</v>
      </c>
      <c r="O221" s="66">
        <f>ROUND(E221*N221,2)</f>
        <v>0</v>
      </c>
      <c r="P221" s="66">
        <v>0</v>
      </c>
      <c r="Q221" s="66">
        <f>ROUND(E221*P221,2)</f>
        <v>0</v>
      </c>
      <c r="R221" s="66"/>
      <c r="S221" s="66" t="s">
        <v>587</v>
      </c>
      <c r="T221" s="70" t="s">
        <v>330</v>
      </c>
      <c r="U221" s="35">
        <v>0</v>
      </c>
      <c r="V221" s="35">
        <f>ROUND(E221*U221,2)</f>
        <v>0</v>
      </c>
      <c r="W221" s="35"/>
      <c r="X221" s="70"/>
      <c r="Y221" s="52"/>
      <c r="Z221" s="52"/>
      <c r="AA221" s="52"/>
      <c r="AB221" s="52"/>
      <c r="AC221" s="52"/>
      <c r="AD221" s="52"/>
      <c r="AE221" s="52"/>
      <c r="AF221" s="52"/>
      <c r="AG221" s="52" t="s">
        <v>2953</v>
      </c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</row>
    <row r="222" spans="1:60" outlineLevel="1" x14ac:dyDescent="0.2">
      <c r="A222" s="72">
        <v>120</v>
      </c>
      <c r="B222" s="73" t="s">
        <v>4232</v>
      </c>
      <c r="C222" s="74" t="s">
        <v>4233</v>
      </c>
      <c r="D222" s="27" t="s">
        <v>640</v>
      </c>
      <c r="E222" s="28">
        <v>1</v>
      </c>
      <c r="F222" s="29"/>
      <c r="G222" s="30">
        <f>ROUND(E222*F222,2)</f>
        <v>0</v>
      </c>
      <c r="H222" s="29"/>
      <c r="I222" s="30">
        <f>ROUND(E222*H222,2)</f>
        <v>0</v>
      </c>
      <c r="J222" s="29"/>
      <c r="K222" s="30">
        <f>ROUND(E222*J222,2)</f>
        <v>0</v>
      </c>
      <c r="L222" s="30">
        <v>21</v>
      </c>
      <c r="M222" s="30">
        <f>G222*(1+L222/100)</f>
        <v>0</v>
      </c>
      <c r="N222" s="30">
        <v>0</v>
      </c>
      <c r="O222" s="30">
        <f>ROUND(E222*N222,2)</f>
        <v>0</v>
      </c>
      <c r="P222" s="30">
        <v>0</v>
      </c>
      <c r="Q222" s="30">
        <f>ROUND(E222*P222,2)</f>
        <v>0</v>
      </c>
      <c r="R222" s="30"/>
      <c r="S222" s="30" t="s">
        <v>587</v>
      </c>
      <c r="T222" s="49" t="s">
        <v>330</v>
      </c>
      <c r="U222" s="35">
        <v>0</v>
      </c>
      <c r="V222" s="35">
        <f>ROUND(E222*U222,2)</f>
        <v>0</v>
      </c>
      <c r="W222" s="35"/>
      <c r="X222" s="49"/>
      <c r="Y222" s="52"/>
      <c r="Z222" s="52"/>
      <c r="AA222" s="52"/>
      <c r="AB222" s="52"/>
      <c r="AC222" s="52"/>
      <c r="AD222" s="52"/>
      <c r="AE222" s="52"/>
      <c r="AF222" s="52"/>
      <c r="AG222" s="52" t="s">
        <v>1697</v>
      </c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</row>
    <row r="223" spans="1:60" outlineLevel="1" x14ac:dyDescent="0.2">
      <c r="A223" s="31"/>
      <c r="B223" s="32"/>
      <c r="C223" s="292" t="s">
        <v>4234</v>
      </c>
      <c r="D223" s="293"/>
      <c r="E223" s="293"/>
      <c r="F223" s="293"/>
      <c r="G223" s="293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52"/>
      <c r="Z223" s="52"/>
      <c r="AA223" s="52"/>
      <c r="AB223" s="52"/>
      <c r="AC223" s="52"/>
      <c r="AD223" s="52"/>
      <c r="AE223" s="52"/>
      <c r="AF223" s="52"/>
      <c r="AG223" s="52" t="s">
        <v>642</v>
      </c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</row>
    <row r="224" spans="1:60" outlineLevel="1" x14ac:dyDescent="0.2">
      <c r="A224" s="31"/>
      <c r="B224" s="32"/>
      <c r="C224" s="294" t="s">
        <v>4235</v>
      </c>
      <c r="D224" s="295"/>
      <c r="E224" s="295"/>
      <c r="F224" s="295"/>
      <c r="G224" s="29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52"/>
      <c r="Z224" s="52"/>
      <c r="AA224" s="52"/>
      <c r="AB224" s="52"/>
      <c r="AC224" s="52"/>
      <c r="AD224" s="52"/>
      <c r="AE224" s="52"/>
      <c r="AF224" s="52"/>
      <c r="AG224" s="52" t="s">
        <v>642</v>
      </c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</row>
    <row r="225" spans="1:60" outlineLevel="1" x14ac:dyDescent="0.2">
      <c r="A225" s="31"/>
      <c r="B225" s="32"/>
      <c r="C225" s="294" t="s">
        <v>4236</v>
      </c>
      <c r="D225" s="295"/>
      <c r="E225" s="295"/>
      <c r="F225" s="295"/>
      <c r="G225" s="29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52"/>
      <c r="Z225" s="52"/>
      <c r="AA225" s="52"/>
      <c r="AB225" s="52"/>
      <c r="AC225" s="52"/>
      <c r="AD225" s="52"/>
      <c r="AE225" s="52"/>
      <c r="AF225" s="52"/>
      <c r="AG225" s="52" t="s">
        <v>642</v>
      </c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</row>
    <row r="226" spans="1:60" outlineLevel="1" x14ac:dyDescent="0.2">
      <c r="A226" s="31"/>
      <c r="B226" s="32"/>
      <c r="C226" s="294" t="s">
        <v>4237</v>
      </c>
      <c r="D226" s="295"/>
      <c r="E226" s="295"/>
      <c r="F226" s="295"/>
      <c r="G226" s="29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52"/>
      <c r="Z226" s="52"/>
      <c r="AA226" s="52"/>
      <c r="AB226" s="52"/>
      <c r="AC226" s="52"/>
      <c r="AD226" s="52"/>
      <c r="AE226" s="52"/>
      <c r="AF226" s="52"/>
      <c r="AG226" s="52" t="s">
        <v>642</v>
      </c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</row>
    <row r="227" spans="1:60" outlineLevel="1" x14ac:dyDescent="0.2">
      <c r="A227" s="31"/>
      <c r="B227" s="32"/>
      <c r="C227" s="294" t="s">
        <v>4238</v>
      </c>
      <c r="D227" s="295"/>
      <c r="E227" s="295"/>
      <c r="F227" s="295"/>
      <c r="G227" s="29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52"/>
      <c r="Z227" s="52"/>
      <c r="AA227" s="52"/>
      <c r="AB227" s="52"/>
      <c r="AC227" s="52"/>
      <c r="AD227" s="52"/>
      <c r="AE227" s="52"/>
      <c r="AF227" s="52"/>
      <c r="AG227" s="52" t="s">
        <v>642</v>
      </c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</row>
    <row r="228" spans="1:60" outlineLevel="1" x14ac:dyDescent="0.2">
      <c r="A228" s="31"/>
      <c r="B228" s="32"/>
      <c r="C228" s="294" t="s">
        <v>4239</v>
      </c>
      <c r="D228" s="295"/>
      <c r="E228" s="295"/>
      <c r="F228" s="295"/>
      <c r="G228" s="29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52"/>
      <c r="Z228" s="52"/>
      <c r="AA228" s="52"/>
      <c r="AB228" s="52"/>
      <c r="AC228" s="52"/>
      <c r="AD228" s="52"/>
      <c r="AE228" s="52"/>
      <c r="AF228" s="52"/>
      <c r="AG228" s="52" t="s">
        <v>642</v>
      </c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</row>
    <row r="229" spans="1:60" outlineLevel="1" x14ac:dyDescent="0.2">
      <c r="A229" s="31"/>
      <c r="B229" s="32"/>
      <c r="C229" s="294" t="s">
        <v>4240</v>
      </c>
      <c r="D229" s="295"/>
      <c r="E229" s="295"/>
      <c r="F229" s="295"/>
      <c r="G229" s="29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52"/>
      <c r="Z229" s="52"/>
      <c r="AA229" s="52"/>
      <c r="AB229" s="52"/>
      <c r="AC229" s="52"/>
      <c r="AD229" s="52"/>
      <c r="AE229" s="52"/>
      <c r="AF229" s="52"/>
      <c r="AG229" s="52" t="s">
        <v>642</v>
      </c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</row>
    <row r="230" spans="1:60" outlineLevel="1" x14ac:dyDescent="0.2">
      <c r="A230" s="31"/>
      <c r="B230" s="32"/>
      <c r="C230" s="294" t="s">
        <v>4241</v>
      </c>
      <c r="D230" s="295"/>
      <c r="E230" s="295"/>
      <c r="F230" s="295"/>
      <c r="G230" s="29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52"/>
      <c r="Z230" s="52"/>
      <c r="AA230" s="52"/>
      <c r="AB230" s="52"/>
      <c r="AC230" s="52"/>
      <c r="AD230" s="52"/>
      <c r="AE230" s="52"/>
      <c r="AF230" s="52"/>
      <c r="AG230" s="52" t="s">
        <v>642</v>
      </c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</row>
    <row r="231" spans="1:60" outlineLevel="1" x14ac:dyDescent="0.2">
      <c r="A231" s="31"/>
      <c r="B231" s="32"/>
      <c r="C231" s="294" t="s">
        <v>4242</v>
      </c>
      <c r="D231" s="295"/>
      <c r="E231" s="295"/>
      <c r="F231" s="295"/>
      <c r="G231" s="29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52"/>
      <c r="Z231" s="52"/>
      <c r="AA231" s="52"/>
      <c r="AB231" s="52"/>
      <c r="AC231" s="52"/>
      <c r="AD231" s="52"/>
      <c r="AE231" s="52"/>
      <c r="AF231" s="52"/>
      <c r="AG231" s="52" t="s">
        <v>642</v>
      </c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</row>
    <row r="232" spans="1:60" outlineLevel="1" x14ac:dyDescent="0.2">
      <c r="A232" s="31"/>
      <c r="B232" s="32"/>
      <c r="C232" s="294" t="s">
        <v>4243</v>
      </c>
      <c r="D232" s="295"/>
      <c r="E232" s="295"/>
      <c r="F232" s="295"/>
      <c r="G232" s="29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52"/>
      <c r="Z232" s="52"/>
      <c r="AA232" s="52"/>
      <c r="AB232" s="52"/>
      <c r="AC232" s="52"/>
      <c r="AD232" s="52"/>
      <c r="AE232" s="52"/>
      <c r="AF232" s="52"/>
      <c r="AG232" s="52" t="s">
        <v>642</v>
      </c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</row>
    <row r="233" spans="1:60" outlineLevel="1" x14ac:dyDescent="0.2">
      <c r="A233" s="67">
        <v>121</v>
      </c>
      <c r="B233" s="68" t="s">
        <v>4244</v>
      </c>
      <c r="C233" s="69" t="s">
        <v>4245</v>
      </c>
      <c r="D233" s="63" t="s">
        <v>640</v>
      </c>
      <c r="E233" s="64">
        <v>1</v>
      </c>
      <c r="F233" s="65"/>
      <c r="G233" s="66">
        <f>ROUND(E233*F233,2)</f>
        <v>0</v>
      </c>
      <c r="H233" s="65"/>
      <c r="I233" s="66">
        <f>ROUND(E233*H233,2)</f>
        <v>0</v>
      </c>
      <c r="J233" s="65"/>
      <c r="K233" s="66">
        <f>ROUND(E233*J233,2)</f>
        <v>0</v>
      </c>
      <c r="L233" s="66">
        <v>21</v>
      </c>
      <c r="M233" s="66">
        <f>G233*(1+L233/100)</f>
        <v>0</v>
      </c>
      <c r="N233" s="66">
        <v>0</v>
      </c>
      <c r="O233" s="66">
        <f>ROUND(E233*N233,2)</f>
        <v>0</v>
      </c>
      <c r="P233" s="66">
        <v>0</v>
      </c>
      <c r="Q233" s="66">
        <f>ROUND(E233*P233,2)</f>
        <v>0</v>
      </c>
      <c r="R233" s="66"/>
      <c r="S233" s="66" t="s">
        <v>587</v>
      </c>
      <c r="T233" s="70" t="s">
        <v>330</v>
      </c>
      <c r="U233" s="35">
        <v>0</v>
      </c>
      <c r="V233" s="35">
        <f>ROUND(E233*U233,2)</f>
        <v>0</v>
      </c>
      <c r="W233" s="35"/>
      <c r="X233" s="70"/>
      <c r="Y233" s="52"/>
      <c r="Z233" s="52"/>
      <c r="AA233" s="52"/>
      <c r="AB233" s="52"/>
      <c r="AC233" s="52"/>
      <c r="AD233" s="52"/>
      <c r="AE233" s="52"/>
      <c r="AF233" s="52"/>
      <c r="AG233" s="52" t="s">
        <v>2953</v>
      </c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</row>
    <row r="234" spans="1:60" ht="33.75" outlineLevel="1" x14ac:dyDescent="0.2">
      <c r="A234" s="72">
        <v>122</v>
      </c>
      <c r="B234" s="73" t="s">
        <v>4246</v>
      </c>
      <c r="C234" s="74" t="s">
        <v>4247</v>
      </c>
      <c r="D234" s="27" t="s">
        <v>640</v>
      </c>
      <c r="E234" s="28">
        <v>1</v>
      </c>
      <c r="F234" s="29"/>
      <c r="G234" s="30">
        <f>ROUND(E234*F234,2)</f>
        <v>0</v>
      </c>
      <c r="H234" s="29"/>
      <c r="I234" s="30">
        <f>ROUND(E234*H234,2)</f>
        <v>0</v>
      </c>
      <c r="J234" s="29"/>
      <c r="K234" s="30">
        <f>ROUND(E234*J234,2)</f>
        <v>0</v>
      </c>
      <c r="L234" s="30">
        <v>21</v>
      </c>
      <c r="M234" s="30">
        <f>G234*(1+L234/100)</f>
        <v>0</v>
      </c>
      <c r="N234" s="30">
        <v>0</v>
      </c>
      <c r="O234" s="30">
        <f>ROUND(E234*N234,2)</f>
        <v>0</v>
      </c>
      <c r="P234" s="30">
        <v>0</v>
      </c>
      <c r="Q234" s="30">
        <f>ROUND(E234*P234,2)</f>
        <v>0</v>
      </c>
      <c r="R234" s="30"/>
      <c r="S234" s="30" t="s">
        <v>587</v>
      </c>
      <c r="T234" s="49" t="s">
        <v>330</v>
      </c>
      <c r="U234" s="35">
        <v>0</v>
      </c>
      <c r="V234" s="35">
        <f>ROUND(E234*U234,2)</f>
        <v>0</v>
      </c>
      <c r="W234" s="35"/>
      <c r="X234" s="49"/>
      <c r="Y234" s="52"/>
      <c r="Z234" s="52"/>
      <c r="AA234" s="52"/>
      <c r="AB234" s="52"/>
      <c r="AC234" s="52"/>
      <c r="AD234" s="52"/>
      <c r="AE234" s="52"/>
      <c r="AF234" s="52"/>
      <c r="AG234" s="52" t="s">
        <v>1697</v>
      </c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</row>
    <row r="235" spans="1:60" outlineLevel="1" x14ac:dyDescent="0.2">
      <c r="A235" s="31"/>
      <c r="B235" s="32"/>
      <c r="C235" s="292" t="s">
        <v>4248</v>
      </c>
      <c r="D235" s="293"/>
      <c r="E235" s="293"/>
      <c r="F235" s="293"/>
      <c r="G235" s="293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52"/>
      <c r="Z235" s="52"/>
      <c r="AA235" s="52"/>
      <c r="AB235" s="52"/>
      <c r="AC235" s="52"/>
      <c r="AD235" s="52"/>
      <c r="AE235" s="52"/>
      <c r="AF235" s="52"/>
      <c r="AG235" s="52" t="s">
        <v>642</v>
      </c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</row>
    <row r="236" spans="1:60" outlineLevel="1" x14ac:dyDescent="0.2">
      <c r="A236" s="67">
        <v>123</v>
      </c>
      <c r="B236" s="68" t="s">
        <v>4249</v>
      </c>
      <c r="C236" s="69" t="s">
        <v>4250</v>
      </c>
      <c r="D236" s="63" t="s">
        <v>640</v>
      </c>
      <c r="E236" s="64">
        <v>1</v>
      </c>
      <c r="F236" s="65"/>
      <c r="G236" s="66">
        <f>ROUND(E236*F236,2)</f>
        <v>0</v>
      </c>
      <c r="H236" s="65"/>
      <c r="I236" s="66">
        <f>ROUND(E236*H236,2)</f>
        <v>0</v>
      </c>
      <c r="J236" s="65"/>
      <c r="K236" s="66">
        <f>ROUND(E236*J236,2)</f>
        <v>0</v>
      </c>
      <c r="L236" s="66">
        <v>21</v>
      </c>
      <c r="M236" s="66">
        <f>G236*(1+L236/100)</f>
        <v>0</v>
      </c>
      <c r="N236" s="66">
        <v>0</v>
      </c>
      <c r="O236" s="66">
        <f>ROUND(E236*N236,2)</f>
        <v>0</v>
      </c>
      <c r="P236" s="66">
        <v>0</v>
      </c>
      <c r="Q236" s="66">
        <f>ROUND(E236*P236,2)</f>
        <v>0</v>
      </c>
      <c r="R236" s="66"/>
      <c r="S236" s="66" t="s">
        <v>587</v>
      </c>
      <c r="T236" s="70" t="s">
        <v>330</v>
      </c>
      <c r="U236" s="35">
        <v>0</v>
      </c>
      <c r="V236" s="35">
        <f>ROUND(E236*U236,2)</f>
        <v>0</v>
      </c>
      <c r="W236" s="35"/>
      <c r="X236" s="70"/>
      <c r="Y236" s="52"/>
      <c r="Z236" s="52"/>
      <c r="AA236" s="52"/>
      <c r="AB236" s="52"/>
      <c r="AC236" s="52"/>
      <c r="AD236" s="52"/>
      <c r="AE236" s="52"/>
      <c r="AF236" s="52"/>
      <c r="AG236" s="52" t="s">
        <v>2953</v>
      </c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</row>
    <row r="237" spans="1:60" ht="33.75" outlineLevel="1" x14ac:dyDescent="0.2">
      <c r="A237" s="72">
        <v>124</v>
      </c>
      <c r="B237" s="73" t="s">
        <v>4251</v>
      </c>
      <c r="C237" s="74" t="s">
        <v>4252</v>
      </c>
      <c r="D237" s="27" t="s">
        <v>640</v>
      </c>
      <c r="E237" s="28">
        <v>1</v>
      </c>
      <c r="F237" s="29"/>
      <c r="G237" s="30">
        <f>ROUND(E237*F237,2)</f>
        <v>0</v>
      </c>
      <c r="H237" s="29"/>
      <c r="I237" s="30">
        <f>ROUND(E237*H237,2)</f>
        <v>0</v>
      </c>
      <c r="J237" s="29"/>
      <c r="K237" s="30">
        <f>ROUND(E237*J237,2)</f>
        <v>0</v>
      </c>
      <c r="L237" s="30">
        <v>21</v>
      </c>
      <c r="M237" s="30">
        <f>G237*(1+L237/100)</f>
        <v>0</v>
      </c>
      <c r="N237" s="30">
        <v>0</v>
      </c>
      <c r="O237" s="30">
        <f>ROUND(E237*N237,2)</f>
        <v>0</v>
      </c>
      <c r="P237" s="30">
        <v>0</v>
      </c>
      <c r="Q237" s="30">
        <f>ROUND(E237*P237,2)</f>
        <v>0</v>
      </c>
      <c r="R237" s="30"/>
      <c r="S237" s="30" t="s">
        <v>587</v>
      </c>
      <c r="T237" s="49" t="s">
        <v>330</v>
      </c>
      <c r="U237" s="35">
        <v>0</v>
      </c>
      <c r="V237" s="35">
        <f>ROUND(E237*U237,2)</f>
        <v>0</v>
      </c>
      <c r="W237" s="35"/>
      <c r="X237" s="49"/>
      <c r="Y237" s="52"/>
      <c r="Z237" s="52"/>
      <c r="AA237" s="52"/>
      <c r="AB237" s="52"/>
      <c r="AC237" s="52"/>
      <c r="AD237" s="52"/>
      <c r="AE237" s="52"/>
      <c r="AF237" s="52"/>
      <c r="AG237" s="52" t="s">
        <v>1697</v>
      </c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</row>
    <row r="238" spans="1:60" outlineLevel="1" x14ac:dyDescent="0.2">
      <c r="A238" s="31"/>
      <c r="B238" s="32"/>
      <c r="C238" s="292" t="s">
        <v>4253</v>
      </c>
      <c r="D238" s="293"/>
      <c r="E238" s="293"/>
      <c r="F238" s="293"/>
      <c r="G238" s="293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52"/>
      <c r="Z238" s="52"/>
      <c r="AA238" s="52"/>
      <c r="AB238" s="52"/>
      <c r="AC238" s="52"/>
      <c r="AD238" s="52"/>
      <c r="AE238" s="52"/>
      <c r="AF238" s="52"/>
      <c r="AG238" s="52" t="s">
        <v>642</v>
      </c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</row>
    <row r="239" spans="1:60" outlineLevel="1" x14ac:dyDescent="0.2">
      <c r="A239" s="67">
        <v>125</v>
      </c>
      <c r="B239" s="68" t="s">
        <v>4254</v>
      </c>
      <c r="C239" s="69" t="s">
        <v>4250</v>
      </c>
      <c r="D239" s="63" t="s">
        <v>640</v>
      </c>
      <c r="E239" s="64">
        <v>1</v>
      </c>
      <c r="F239" s="65"/>
      <c r="G239" s="66">
        <f>ROUND(E239*F239,2)</f>
        <v>0</v>
      </c>
      <c r="H239" s="65"/>
      <c r="I239" s="66">
        <f>ROUND(E239*H239,2)</f>
        <v>0</v>
      </c>
      <c r="J239" s="65"/>
      <c r="K239" s="66">
        <f>ROUND(E239*J239,2)</f>
        <v>0</v>
      </c>
      <c r="L239" s="66">
        <v>21</v>
      </c>
      <c r="M239" s="66">
        <f>G239*(1+L239/100)</f>
        <v>0</v>
      </c>
      <c r="N239" s="66">
        <v>0</v>
      </c>
      <c r="O239" s="66">
        <f>ROUND(E239*N239,2)</f>
        <v>0</v>
      </c>
      <c r="P239" s="66">
        <v>0</v>
      </c>
      <c r="Q239" s="66">
        <f>ROUND(E239*P239,2)</f>
        <v>0</v>
      </c>
      <c r="R239" s="66"/>
      <c r="S239" s="66" t="s">
        <v>587</v>
      </c>
      <c r="T239" s="70" t="s">
        <v>330</v>
      </c>
      <c r="U239" s="35">
        <v>0</v>
      </c>
      <c r="V239" s="35">
        <f>ROUND(E239*U239,2)</f>
        <v>0</v>
      </c>
      <c r="W239" s="35"/>
      <c r="X239" s="70"/>
      <c r="Y239" s="52"/>
      <c r="Z239" s="52"/>
      <c r="AA239" s="52"/>
      <c r="AB239" s="52"/>
      <c r="AC239" s="52"/>
      <c r="AD239" s="52"/>
      <c r="AE239" s="52"/>
      <c r="AF239" s="52"/>
      <c r="AG239" s="52" t="s">
        <v>2953</v>
      </c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</row>
    <row r="240" spans="1:60" outlineLevel="1" x14ac:dyDescent="0.2">
      <c r="A240" s="67">
        <v>126</v>
      </c>
      <c r="B240" s="68" t="s">
        <v>4255</v>
      </c>
      <c r="C240" s="69" t="s">
        <v>4256</v>
      </c>
      <c r="D240" s="63" t="s">
        <v>640</v>
      </c>
      <c r="E240" s="64">
        <v>2</v>
      </c>
      <c r="F240" s="65"/>
      <c r="G240" s="66">
        <f>ROUND(E240*F240,2)</f>
        <v>0</v>
      </c>
      <c r="H240" s="65"/>
      <c r="I240" s="66">
        <f>ROUND(E240*H240,2)</f>
        <v>0</v>
      </c>
      <c r="J240" s="65"/>
      <c r="K240" s="66">
        <f>ROUND(E240*J240,2)</f>
        <v>0</v>
      </c>
      <c r="L240" s="66">
        <v>21</v>
      </c>
      <c r="M240" s="66">
        <f>G240*(1+L240/100)</f>
        <v>0</v>
      </c>
      <c r="N240" s="66">
        <v>0</v>
      </c>
      <c r="O240" s="66">
        <f>ROUND(E240*N240,2)</f>
        <v>0</v>
      </c>
      <c r="P240" s="66">
        <v>0</v>
      </c>
      <c r="Q240" s="66">
        <f>ROUND(E240*P240,2)</f>
        <v>0</v>
      </c>
      <c r="R240" s="66"/>
      <c r="S240" s="66" t="s">
        <v>587</v>
      </c>
      <c r="T240" s="70" t="s">
        <v>330</v>
      </c>
      <c r="U240" s="35">
        <v>0</v>
      </c>
      <c r="V240" s="35">
        <f>ROUND(E240*U240,2)</f>
        <v>0</v>
      </c>
      <c r="W240" s="35"/>
      <c r="X240" s="70"/>
      <c r="Y240" s="52"/>
      <c r="Z240" s="52"/>
      <c r="AA240" s="52"/>
      <c r="AB240" s="52"/>
      <c r="AC240" s="52"/>
      <c r="AD240" s="52"/>
      <c r="AE240" s="52"/>
      <c r="AF240" s="52"/>
      <c r="AG240" s="52" t="s">
        <v>1697</v>
      </c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</row>
    <row r="241" spans="1:60" outlineLevel="1" x14ac:dyDescent="0.2">
      <c r="A241" s="67">
        <v>127</v>
      </c>
      <c r="B241" s="68" t="s">
        <v>4257</v>
      </c>
      <c r="C241" s="69" t="s">
        <v>4258</v>
      </c>
      <c r="D241" s="63" t="s">
        <v>640</v>
      </c>
      <c r="E241" s="64">
        <v>2</v>
      </c>
      <c r="F241" s="65"/>
      <c r="G241" s="66">
        <f>ROUND(E241*F241,2)</f>
        <v>0</v>
      </c>
      <c r="H241" s="65"/>
      <c r="I241" s="66">
        <f>ROUND(E241*H241,2)</f>
        <v>0</v>
      </c>
      <c r="J241" s="65"/>
      <c r="K241" s="66">
        <f>ROUND(E241*J241,2)</f>
        <v>0</v>
      </c>
      <c r="L241" s="66">
        <v>21</v>
      </c>
      <c r="M241" s="66">
        <f>G241*(1+L241/100)</f>
        <v>0</v>
      </c>
      <c r="N241" s="66">
        <v>0</v>
      </c>
      <c r="O241" s="66">
        <f>ROUND(E241*N241,2)</f>
        <v>0</v>
      </c>
      <c r="P241" s="66">
        <v>0</v>
      </c>
      <c r="Q241" s="66">
        <f>ROUND(E241*P241,2)</f>
        <v>0</v>
      </c>
      <c r="R241" s="66"/>
      <c r="S241" s="66" t="s">
        <v>587</v>
      </c>
      <c r="T241" s="70" t="s">
        <v>330</v>
      </c>
      <c r="U241" s="35">
        <v>0</v>
      </c>
      <c r="V241" s="35">
        <f>ROUND(E241*U241,2)</f>
        <v>0</v>
      </c>
      <c r="W241" s="35"/>
      <c r="X241" s="70"/>
      <c r="Y241" s="52"/>
      <c r="Z241" s="52"/>
      <c r="AA241" s="52"/>
      <c r="AB241" s="52"/>
      <c r="AC241" s="52"/>
      <c r="AD241" s="52"/>
      <c r="AE241" s="52"/>
      <c r="AF241" s="52"/>
      <c r="AG241" s="52" t="s">
        <v>2953</v>
      </c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</row>
    <row r="242" spans="1:60" outlineLevel="1" x14ac:dyDescent="0.2">
      <c r="A242" s="72">
        <v>128</v>
      </c>
      <c r="B242" s="73" t="s">
        <v>4259</v>
      </c>
      <c r="C242" s="74" t="s">
        <v>4260</v>
      </c>
      <c r="D242" s="27" t="s">
        <v>640</v>
      </c>
      <c r="E242" s="28">
        <v>8</v>
      </c>
      <c r="F242" s="29"/>
      <c r="G242" s="30">
        <f>ROUND(E242*F242,2)</f>
        <v>0</v>
      </c>
      <c r="H242" s="29"/>
      <c r="I242" s="30">
        <f>ROUND(E242*H242,2)</f>
        <v>0</v>
      </c>
      <c r="J242" s="29"/>
      <c r="K242" s="30">
        <f>ROUND(E242*J242,2)</f>
        <v>0</v>
      </c>
      <c r="L242" s="30">
        <v>21</v>
      </c>
      <c r="M242" s="30">
        <f>G242*(1+L242/100)</f>
        <v>0</v>
      </c>
      <c r="N242" s="30">
        <v>0</v>
      </c>
      <c r="O242" s="30">
        <f>ROUND(E242*N242,2)</f>
        <v>0</v>
      </c>
      <c r="P242" s="30">
        <v>0</v>
      </c>
      <c r="Q242" s="30">
        <f>ROUND(E242*P242,2)</f>
        <v>0</v>
      </c>
      <c r="R242" s="30"/>
      <c r="S242" s="30" t="s">
        <v>587</v>
      </c>
      <c r="T242" s="49" t="s">
        <v>330</v>
      </c>
      <c r="U242" s="35">
        <v>0</v>
      </c>
      <c r="V242" s="35">
        <f>ROUND(E242*U242,2)</f>
        <v>0</v>
      </c>
      <c r="W242" s="35"/>
      <c r="X242" s="49"/>
      <c r="Y242" s="52"/>
      <c r="Z242" s="52"/>
      <c r="AA242" s="52"/>
      <c r="AB242" s="52"/>
      <c r="AC242" s="52"/>
      <c r="AD242" s="52"/>
      <c r="AE242" s="52"/>
      <c r="AF242" s="52"/>
      <c r="AG242" s="52" t="s">
        <v>1697</v>
      </c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</row>
    <row r="243" spans="1:60" outlineLevel="1" x14ac:dyDescent="0.2">
      <c r="A243" s="31"/>
      <c r="B243" s="32"/>
      <c r="C243" s="292" t="s">
        <v>4261</v>
      </c>
      <c r="D243" s="293"/>
      <c r="E243" s="293"/>
      <c r="F243" s="293"/>
      <c r="G243" s="293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52"/>
      <c r="Z243" s="52"/>
      <c r="AA243" s="52"/>
      <c r="AB243" s="52"/>
      <c r="AC243" s="52"/>
      <c r="AD243" s="52"/>
      <c r="AE243" s="52"/>
      <c r="AF243" s="52"/>
      <c r="AG243" s="52" t="s">
        <v>642</v>
      </c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</row>
    <row r="244" spans="1:60" outlineLevel="1" x14ac:dyDescent="0.2">
      <c r="A244" s="31"/>
      <c r="B244" s="32"/>
      <c r="C244" s="294" t="s">
        <v>4262</v>
      </c>
      <c r="D244" s="295"/>
      <c r="E244" s="295"/>
      <c r="F244" s="295"/>
      <c r="G244" s="29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52"/>
      <c r="Z244" s="52"/>
      <c r="AA244" s="52"/>
      <c r="AB244" s="52"/>
      <c r="AC244" s="52"/>
      <c r="AD244" s="52"/>
      <c r="AE244" s="52"/>
      <c r="AF244" s="52"/>
      <c r="AG244" s="52" t="s">
        <v>642</v>
      </c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</row>
    <row r="245" spans="1:60" outlineLevel="1" x14ac:dyDescent="0.2">
      <c r="A245" s="31"/>
      <c r="B245" s="32"/>
      <c r="C245" s="294" t="s">
        <v>4263</v>
      </c>
      <c r="D245" s="295"/>
      <c r="E245" s="295"/>
      <c r="F245" s="295"/>
      <c r="G245" s="29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52"/>
      <c r="Z245" s="52"/>
      <c r="AA245" s="52"/>
      <c r="AB245" s="52"/>
      <c r="AC245" s="52"/>
      <c r="AD245" s="52"/>
      <c r="AE245" s="52"/>
      <c r="AF245" s="52"/>
      <c r="AG245" s="52" t="s">
        <v>642</v>
      </c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</row>
    <row r="246" spans="1:60" outlineLevel="1" x14ac:dyDescent="0.2">
      <c r="A246" s="31"/>
      <c r="B246" s="32"/>
      <c r="C246" s="294" t="s">
        <v>4264</v>
      </c>
      <c r="D246" s="295"/>
      <c r="E246" s="295"/>
      <c r="F246" s="295"/>
      <c r="G246" s="29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52"/>
      <c r="Z246" s="52"/>
      <c r="AA246" s="52"/>
      <c r="AB246" s="52"/>
      <c r="AC246" s="52"/>
      <c r="AD246" s="52"/>
      <c r="AE246" s="52"/>
      <c r="AF246" s="52"/>
      <c r="AG246" s="52" t="s">
        <v>642</v>
      </c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</row>
    <row r="247" spans="1:60" outlineLevel="1" x14ac:dyDescent="0.2">
      <c r="A247" s="31"/>
      <c r="B247" s="32"/>
      <c r="C247" s="294" t="s">
        <v>4265</v>
      </c>
      <c r="D247" s="295"/>
      <c r="E247" s="295"/>
      <c r="F247" s="295"/>
      <c r="G247" s="29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52"/>
      <c r="Z247" s="52"/>
      <c r="AA247" s="52"/>
      <c r="AB247" s="52"/>
      <c r="AC247" s="52"/>
      <c r="AD247" s="52"/>
      <c r="AE247" s="52"/>
      <c r="AF247" s="52"/>
      <c r="AG247" s="52" t="s">
        <v>642</v>
      </c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</row>
    <row r="248" spans="1:60" outlineLevel="1" x14ac:dyDescent="0.2">
      <c r="A248" s="31"/>
      <c r="B248" s="32"/>
      <c r="C248" s="294" t="s">
        <v>4266</v>
      </c>
      <c r="D248" s="295"/>
      <c r="E248" s="295"/>
      <c r="F248" s="295"/>
      <c r="G248" s="29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52"/>
      <c r="Z248" s="52"/>
      <c r="AA248" s="52"/>
      <c r="AB248" s="52"/>
      <c r="AC248" s="52"/>
      <c r="AD248" s="52"/>
      <c r="AE248" s="52"/>
      <c r="AF248" s="52"/>
      <c r="AG248" s="52" t="s">
        <v>642</v>
      </c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</row>
    <row r="249" spans="1:60" outlineLevel="1" x14ac:dyDescent="0.2">
      <c r="A249" s="31"/>
      <c r="B249" s="32"/>
      <c r="C249" s="294" t="s">
        <v>4267</v>
      </c>
      <c r="D249" s="295"/>
      <c r="E249" s="295"/>
      <c r="F249" s="295"/>
      <c r="G249" s="29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52"/>
      <c r="Z249" s="52"/>
      <c r="AA249" s="52"/>
      <c r="AB249" s="52"/>
      <c r="AC249" s="52"/>
      <c r="AD249" s="52"/>
      <c r="AE249" s="52"/>
      <c r="AF249" s="52"/>
      <c r="AG249" s="52" t="s">
        <v>642</v>
      </c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</row>
    <row r="250" spans="1:60" outlineLevel="1" x14ac:dyDescent="0.2">
      <c r="A250" s="31"/>
      <c r="B250" s="32"/>
      <c r="C250" s="294" t="s">
        <v>4268</v>
      </c>
      <c r="D250" s="295"/>
      <c r="E250" s="295"/>
      <c r="F250" s="295"/>
      <c r="G250" s="29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52"/>
      <c r="Z250" s="52"/>
      <c r="AA250" s="52"/>
      <c r="AB250" s="52"/>
      <c r="AC250" s="52"/>
      <c r="AD250" s="52"/>
      <c r="AE250" s="52"/>
      <c r="AF250" s="52"/>
      <c r="AG250" s="52" t="s">
        <v>642</v>
      </c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</row>
    <row r="251" spans="1:60" outlineLevel="1" x14ac:dyDescent="0.2">
      <c r="A251" s="31"/>
      <c r="B251" s="32"/>
      <c r="C251" s="294" t="s">
        <v>4269</v>
      </c>
      <c r="D251" s="295"/>
      <c r="E251" s="295"/>
      <c r="F251" s="295"/>
      <c r="G251" s="29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52"/>
      <c r="Z251" s="52"/>
      <c r="AA251" s="52"/>
      <c r="AB251" s="52"/>
      <c r="AC251" s="52"/>
      <c r="AD251" s="52"/>
      <c r="AE251" s="52"/>
      <c r="AF251" s="52"/>
      <c r="AG251" s="52" t="s">
        <v>642</v>
      </c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</row>
    <row r="252" spans="1:60" outlineLevel="1" x14ac:dyDescent="0.2">
      <c r="A252" s="31"/>
      <c r="B252" s="32"/>
      <c r="C252" s="294" t="s">
        <v>4270</v>
      </c>
      <c r="D252" s="295"/>
      <c r="E252" s="295"/>
      <c r="F252" s="295"/>
      <c r="G252" s="29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52"/>
      <c r="Z252" s="52"/>
      <c r="AA252" s="52"/>
      <c r="AB252" s="52"/>
      <c r="AC252" s="52"/>
      <c r="AD252" s="52"/>
      <c r="AE252" s="52"/>
      <c r="AF252" s="52"/>
      <c r="AG252" s="52" t="s">
        <v>642</v>
      </c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</row>
    <row r="253" spans="1:60" outlineLevel="1" x14ac:dyDescent="0.2">
      <c r="A253" s="31"/>
      <c r="B253" s="32"/>
      <c r="C253" s="294" t="s">
        <v>4271</v>
      </c>
      <c r="D253" s="295"/>
      <c r="E253" s="295"/>
      <c r="F253" s="295"/>
      <c r="G253" s="29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52"/>
      <c r="Z253" s="52"/>
      <c r="AA253" s="52"/>
      <c r="AB253" s="52"/>
      <c r="AC253" s="52"/>
      <c r="AD253" s="52"/>
      <c r="AE253" s="52"/>
      <c r="AF253" s="52"/>
      <c r="AG253" s="52" t="s">
        <v>642</v>
      </c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</row>
    <row r="254" spans="1:60" outlineLevel="1" x14ac:dyDescent="0.2">
      <c r="A254" s="67">
        <v>129</v>
      </c>
      <c r="B254" s="68" t="s">
        <v>4272</v>
      </c>
      <c r="C254" s="69" t="s">
        <v>4273</v>
      </c>
      <c r="D254" s="63" t="s">
        <v>640</v>
      </c>
      <c r="E254" s="64">
        <v>8</v>
      </c>
      <c r="F254" s="65"/>
      <c r="G254" s="66">
        <f>ROUND(E254*F254,2)</f>
        <v>0</v>
      </c>
      <c r="H254" s="65"/>
      <c r="I254" s="66">
        <f>ROUND(E254*H254,2)</f>
        <v>0</v>
      </c>
      <c r="J254" s="65"/>
      <c r="K254" s="66">
        <f>ROUND(E254*J254,2)</f>
        <v>0</v>
      </c>
      <c r="L254" s="66">
        <v>21</v>
      </c>
      <c r="M254" s="66">
        <f>G254*(1+L254/100)</f>
        <v>0</v>
      </c>
      <c r="N254" s="66">
        <v>0</v>
      </c>
      <c r="O254" s="66">
        <f>ROUND(E254*N254,2)</f>
        <v>0</v>
      </c>
      <c r="P254" s="66">
        <v>0</v>
      </c>
      <c r="Q254" s="66">
        <f>ROUND(E254*P254,2)</f>
        <v>0</v>
      </c>
      <c r="R254" s="66"/>
      <c r="S254" s="66" t="s">
        <v>587</v>
      </c>
      <c r="T254" s="70" t="s">
        <v>330</v>
      </c>
      <c r="U254" s="35">
        <v>0</v>
      </c>
      <c r="V254" s="35">
        <f>ROUND(E254*U254,2)</f>
        <v>0</v>
      </c>
      <c r="W254" s="35"/>
      <c r="X254" s="70"/>
      <c r="Y254" s="52"/>
      <c r="Z254" s="52"/>
      <c r="AA254" s="52"/>
      <c r="AB254" s="52"/>
      <c r="AC254" s="52"/>
      <c r="AD254" s="52"/>
      <c r="AE254" s="52"/>
      <c r="AF254" s="52"/>
      <c r="AG254" s="52" t="s">
        <v>2953</v>
      </c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</row>
    <row r="255" spans="1:60" outlineLevel="1" x14ac:dyDescent="0.2">
      <c r="A255" s="24">
        <v>130</v>
      </c>
      <c r="B255" s="25" t="s">
        <v>4274</v>
      </c>
      <c r="C255" s="26" t="s">
        <v>4275</v>
      </c>
      <c r="D255" s="27" t="s">
        <v>640</v>
      </c>
      <c r="E255" s="28">
        <v>8</v>
      </c>
      <c r="F255" s="29"/>
      <c r="G255" s="30">
        <f>ROUND(E255*F255,2)</f>
        <v>0</v>
      </c>
      <c r="H255" s="29"/>
      <c r="I255" s="30">
        <f>ROUND(E255*H255,2)</f>
        <v>0</v>
      </c>
      <c r="J255" s="29"/>
      <c r="K255" s="30">
        <f>ROUND(E255*J255,2)</f>
        <v>0</v>
      </c>
      <c r="L255" s="30">
        <v>21</v>
      </c>
      <c r="M255" s="30">
        <f>G255*(1+L255/100)</f>
        <v>0</v>
      </c>
      <c r="N255" s="30">
        <v>0</v>
      </c>
      <c r="O255" s="30">
        <f>ROUND(E255*N255,2)</f>
        <v>0</v>
      </c>
      <c r="P255" s="30">
        <v>0</v>
      </c>
      <c r="Q255" s="30">
        <f>ROUND(E255*P255,2)</f>
        <v>0</v>
      </c>
      <c r="R255" s="30"/>
      <c r="S255" s="30" t="s">
        <v>587</v>
      </c>
      <c r="T255" s="49" t="s">
        <v>330</v>
      </c>
      <c r="U255" s="35">
        <v>0</v>
      </c>
      <c r="V255" s="35">
        <f>ROUND(E255*U255,2)</f>
        <v>0</v>
      </c>
      <c r="W255" s="35"/>
      <c r="X255" s="79"/>
      <c r="Y255" s="52"/>
      <c r="Z255" s="52"/>
      <c r="AA255" s="52"/>
      <c r="AB255" s="52"/>
      <c r="AC255" s="52"/>
      <c r="AD255" s="52"/>
      <c r="AE255" s="52"/>
      <c r="AF255" s="52"/>
      <c r="AG255" s="52" t="s">
        <v>1697</v>
      </c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</row>
    <row r="256" spans="1:60" outlineLevel="1" x14ac:dyDescent="0.2">
      <c r="A256" s="31"/>
      <c r="B256" s="32"/>
      <c r="C256" s="292" t="s">
        <v>4276</v>
      </c>
      <c r="D256" s="293"/>
      <c r="E256" s="293"/>
      <c r="F256" s="293"/>
      <c r="G256" s="293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52"/>
      <c r="Z256" s="52"/>
      <c r="AA256" s="52"/>
      <c r="AB256" s="52"/>
      <c r="AC256" s="52"/>
      <c r="AD256" s="52"/>
      <c r="AE256" s="52"/>
      <c r="AF256" s="52"/>
      <c r="AG256" s="52" t="s">
        <v>642</v>
      </c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</row>
    <row r="257" spans="1:60" outlineLevel="1" x14ac:dyDescent="0.2">
      <c r="A257" s="31"/>
      <c r="B257" s="32"/>
      <c r="C257" s="294" t="s">
        <v>4277</v>
      </c>
      <c r="D257" s="295"/>
      <c r="E257" s="295"/>
      <c r="F257" s="295"/>
      <c r="G257" s="29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52"/>
      <c r="Z257" s="52"/>
      <c r="AA257" s="52"/>
      <c r="AB257" s="52"/>
      <c r="AC257" s="52"/>
      <c r="AD257" s="52"/>
      <c r="AE257" s="52"/>
      <c r="AF257" s="52"/>
      <c r="AG257" s="52" t="s">
        <v>642</v>
      </c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</row>
    <row r="258" spans="1:60" outlineLevel="1" x14ac:dyDescent="0.2">
      <c r="A258" s="31"/>
      <c r="B258" s="32"/>
      <c r="C258" s="294" t="s">
        <v>4278</v>
      </c>
      <c r="D258" s="295"/>
      <c r="E258" s="295"/>
      <c r="F258" s="295"/>
      <c r="G258" s="29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52"/>
      <c r="Z258" s="52"/>
      <c r="AA258" s="52"/>
      <c r="AB258" s="52"/>
      <c r="AC258" s="52"/>
      <c r="AD258" s="52"/>
      <c r="AE258" s="52"/>
      <c r="AF258" s="52"/>
      <c r="AG258" s="52" t="s">
        <v>642</v>
      </c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</row>
    <row r="259" spans="1:60" outlineLevel="1" x14ac:dyDescent="0.2">
      <c r="A259" s="31"/>
      <c r="B259" s="32"/>
      <c r="C259" s="294" t="s">
        <v>4279</v>
      </c>
      <c r="D259" s="295"/>
      <c r="E259" s="295"/>
      <c r="F259" s="295"/>
      <c r="G259" s="29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52"/>
      <c r="Z259" s="52"/>
      <c r="AA259" s="52"/>
      <c r="AB259" s="52"/>
      <c r="AC259" s="52"/>
      <c r="AD259" s="52"/>
      <c r="AE259" s="52"/>
      <c r="AF259" s="52"/>
      <c r="AG259" s="52" t="s">
        <v>642</v>
      </c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</row>
    <row r="260" spans="1:60" outlineLevel="1" x14ac:dyDescent="0.2">
      <c r="A260" s="31"/>
      <c r="B260" s="32"/>
      <c r="C260" s="294" t="s">
        <v>4280</v>
      </c>
      <c r="D260" s="295"/>
      <c r="E260" s="295"/>
      <c r="F260" s="295"/>
      <c r="G260" s="29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52"/>
      <c r="Z260" s="52"/>
      <c r="AA260" s="52"/>
      <c r="AB260" s="52"/>
      <c r="AC260" s="52"/>
      <c r="AD260" s="52"/>
      <c r="AE260" s="52"/>
      <c r="AF260" s="52"/>
      <c r="AG260" s="52" t="s">
        <v>642</v>
      </c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</row>
    <row r="261" spans="1:60" outlineLevel="1" x14ac:dyDescent="0.2">
      <c r="A261" s="31"/>
      <c r="B261" s="32"/>
      <c r="C261" s="294" t="s">
        <v>4281</v>
      </c>
      <c r="D261" s="295"/>
      <c r="E261" s="295"/>
      <c r="F261" s="295"/>
      <c r="G261" s="29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52"/>
      <c r="Z261" s="52"/>
      <c r="AA261" s="52"/>
      <c r="AB261" s="52"/>
      <c r="AC261" s="52"/>
      <c r="AD261" s="52"/>
      <c r="AE261" s="52"/>
      <c r="AF261" s="52"/>
      <c r="AG261" s="52" t="s">
        <v>642</v>
      </c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</row>
    <row r="262" spans="1:60" outlineLevel="1" x14ac:dyDescent="0.2">
      <c r="A262" s="31"/>
      <c r="B262" s="32"/>
      <c r="C262" s="294" t="s">
        <v>4282</v>
      </c>
      <c r="D262" s="295"/>
      <c r="E262" s="295"/>
      <c r="F262" s="295"/>
      <c r="G262" s="29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52"/>
      <c r="Z262" s="52"/>
      <c r="AA262" s="52"/>
      <c r="AB262" s="52"/>
      <c r="AC262" s="52"/>
      <c r="AD262" s="52"/>
      <c r="AE262" s="52"/>
      <c r="AF262" s="52"/>
      <c r="AG262" s="52" t="s">
        <v>642</v>
      </c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</row>
    <row r="263" spans="1:60" outlineLevel="1" x14ac:dyDescent="0.2">
      <c r="A263" s="31"/>
      <c r="B263" s="32"/>
      <c r="C263" s="294" t="s">
        <v>4283</v>
      </c>
      <c r="D263" s="295"/>
      <c r="E263" s="295"/>
      <c r="F263" s="295"/>
      <c r="G263" s="29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52"/>
      <c r="Z263" s="52"/>
      <c r="AA263" s="52"/>
      <c r="AB263" s="52"/>
      <c r="AC263" s="52"/>
      <c r="AD263" s="52"/>
      <c r="AE263" s="52"/>
      <c r="AF263" s="52"/>
      <c r="AG263" s="52" t="s">
        <v>642</v>
      </c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</row>
    <row r="264" spans="1:60" outlineLevel="1" x14ac:dyDescent="0.2">
      <c r="A264" s="31"/>
      <c r="B264" s="32"/>
      <c r="C264" s="294" t="s">
        <v>4284</v>
      </c>
      <c r="D264" s="295"/>
      <c r="E264" s="295"/>
      <c r="F264" s="295"/>
      <c r="G264" s="29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52"/>
      <c r="Z264" s="52"/>
      <c r="AA264" s="52"/>
      <c r="AB264" s="52"/>
      <c r="AC264" s="52"/>
      <c r="AD264" s="52"/>
      <c r="AE264" s="52"/>
      <c r="AF264" s="52"/>
      <c r="AG264" s="52" t="s">
        <v>642</v>
      </c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</row>
    <row r="265" spans="1:60" outlineLevel="1" x14ac:dyDescent="0.2">
      <c r="A265" s="67">
        <v>131</v>
      </c>
      <c r="B265" s="68" t="s">
        <v>4285</v>
      </c>
      <c r="C265" s="69" t="s">
        <v>4286</v>
      </c>
      <c r="D265" s="63" t="s">
        <v>640</v>
      </c>
      <c r="E265" s="64">
        <v>8</v>
      </c>
      <c r="F265" s="65"/>
      <c r="G265" s="66">
        <f>ROUND(E265*F265,2)</f>
        <v>0</v>
      </c>
      <c r="H265" s="65"/>
      <c r="I265" s="66">
        <f>ROUND(E265*H265,2)</f>
        <v>0</v>
      </c>
      <c r="J265" s="65"/>
      <c r="K265" s="66">
        <f>ROUND(E265*J265,2)</f>
        <v>0</v>
      </c>
      <c r="L265" s="66">
        <v>21</v>
      </c>
      <c r="M265" s="66">
        <f>G265*(1+L265/100)</f>
        <v>0</v>
      </c>
      <c r="N265" s="66">
        <v>0</v>
      </c>
      <c r="O265" s="66">
        <f>ROUND(E265*N265,2)</f>
        <v>0</v>
      </c>
      <c r="P265" s="66">
        <v>0</v>
      </c>
      <c r="Q265" s="66">
        <f>ROUND(E265*P265,2)</f>
        <v>0</v>
      </c>
      <c r="R265" s="66"/>
      <c r="S265" s="66" t="s">
        <v>587</v>
      </c>
      <c r="T265" s="70" t="s">
        <v>330</v>
      </c>
      <c r="U265" s="35">
        <v>0</v>
      </c>
      <c r="V265" s="35">
        <f>ROUND(E265*U265,2)</f>
        <v>0</v>
      </c>
      <c r="W265" s="35"/>
      <c r="X265" s="70"/>
      <c r="Y265" s="52"/>
      <c r="Z265" s="52"/>
      <c r="AA265" s="52"/>
      <c r="AB265" s="52"/>
      <c r="AC265" s="52"/>
      <c r="AD265" s="52"/>
      <c r="AE265" s="52"/>
      <c r="AF265" s="52"/>
      <c r="AG265" s="52" t="s">
        <v>2953</v>
      </c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</row>
    <row r="266" spans="1:60" outlineLevel="1" x14ac:dyDescent="0.2">
      <c r="A266" s="24">
        <v>132</v>
      </c>
      <c r="B266" s="25" t="s">
        <v>4287</v>
      </c>
      <c r="C266" s="26" t="s">
        <v>4288</v>
      </c>
      <c r="D266" s="27" t="s">
        <v>640</v>
      </c>
      <c r="E266" s="28">
        <v>9</v>
      </c>
      <c r="F266" s="29"/>
      <c r="G266" s="30">
        <f>ROUND(E266*F266,2)</f>
        <v>0</v>
      </c>
      <c r="H266" s="29"/>
      <c r="I266" s="30">
        <f>ROUND(E266*H266,2)</f>
        <v>0</v>
      </c>
      <c r="J266" s="29"/>
      <c r="K266" s="30">
        <f>ROUND(E266*J266,2)</f>
        <v>0</v>
      </c>
      <c r="L266" s="30">
        <v>21</v>
      </c>
      <c r="M266" s="30">
        <f>G266*(1+L266/100)</f>
        <v>0</v>
      </c>
      <c r="N266" s="30">
        <v>0</v>
      </c>
      <c r="O266" s="30">
        <f>ROUND(E266*N266,2)</f>
        <v>0</v>
      </c>
      <c r="P266" s="30">
        <v>0</v>
      </c>
      <c r="Q266" s="30">
        <f>ROUND(E266*P266,2)</f>
        <v>0</v>
      </c>
      <c r="R266" s="30"/>
      <c r="S266" s="30" t="s">
        <v>587</v>
      </c>
      <c r="T266" s="49" t="s">
        <v>330</v>
      </c>
      <c r="U266" s="35">
        <v>0</v>
      </c>
      <c r="V266" s="35">
        <f>ROUND(E266*U266,2)</f>
        <v>0</v>
      </c>
      <c r="W266" s="35"/>
      <c r="X266" s="79"/>
      <c r="Y266" s="52"/>
      <c r="Z266" s="52"/>
      <c r="AA266" s="52"/>
      <c r="AB266" s="52"/>
      <c r="AC266" s="52"/>
      <c r="AD266" s="52"/>
      <c r="AE266" s="52"/>
      <c r="AF266" s="52"/>
      <c r="AG266" s="52" t="s">
        <v>1697</v>
      </c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</row>
    <row r="267" spans="1:60" ht="22.5" outlineLevel="1" x14ac:dyDescent="0.2">
      <c r="A267" s="31"/>
      <c r="B267" s="32"/>
      <c r="C267" s="292" t="s">
        <v>4289</v>
      </c>
      <c r="D267" s="293"/>
      <c r="E267" s="293"/>
      <c r="F267" s="293"/>
      <c r="G267" s="293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52"/>
      <c r="Z267" s="52"/>
      <c r="AA267" s="52"/>
      <c r="AB267" s="52"/>
      <c r="AC267" s="52"/>
      <c r="AD267" s="52"/>
      <c r="AE267" s="52"/>
      <c r="AF267" s="52"/>
      <c r="AG267" s="52" t="s">
        <v>642</v>
      </c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9" t="str">
        <f>C267</f>
        <v>Sloupová reprosoustava s transformátorem - pasivní verze, Vhodné pro: ozvučení do šířky, exteriéry, sjezdovky, tribuny, hřiště, náměstí, Vlastnosti</v>
      </c>
      <c r="BB267" s="52"/>
      <c r="BC267" s="52"/>
      <c r="BD267" s="52"/>
      <c r="BE267" s="52"/>
      <c r="BF267" s="52"/>
      <c r="BG267" s="52"/>
      <c r="BH267" s="52"/>
    </row>
    <row r="268" spans="1:60" outlineLevel="1" x14ac:dyDescent="0.2">
      <c r="A268" s="31"/>
      <c r="B268" s="32"/>
      <c r="C268" s="294" t="s">
        <v>4290</v>
      </c>
      <c r="D268" s="295"/>
      <c r="E268" s="295"/>
      <c r="F268" s="295"/>
      <c r="G268" s="29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52"/>
      <c r="Z268" s="52"/>
      <c r="AA268" s="52"/>
      <c r="AB268" s="52"/>
      <c r="AC268" s="52"/>
      <c r="AD268" s="52"/>
      <c r="AE268" s="52"/>
      <c r="AF268" s="52"/>
      <c r="AG268" s="52" t="s">
        <v>642</v>
      </c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</row>
    <row r="269" spans="1:60" outlineLevel="1" x14ac:dyDescent="0.2">
      <c r="A269" s="31"/>
      <c r="B269" s="32"/>
      <c r="C269" s="294" t="s">
        <v>4277</v>
      </c>
      <c r="D269" s="295"/>
      <c r="E269" s="295"/>
      <c r="F269" s="295"/>
      <c r="G269" s="29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52"/>
      <c r="Z269" s="52"/>
      <c r="AA269" s="52"/>
      <c r="AB269" s="52"/>
      <c r="AC269" s="52"/>
      <c r="AD269" s="52"/>
      <c r="AE269" s="52"/>
      <c r="AF269" s="52"/>
      <c r="AG269" s="52" t="s">
        <v>642</v>
      </c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</row>
    <row r="270" spans="1:60" outlineLevel="1" x14ac:dyDescent="0.2">
      <c r="A270" s="31"/>
      <c r="B270" s="32"/>
      <c r="C270" s="294" t="s">
        <v>4291</v>
      </c>
      <c r="D270" s="295"/>
      <c r="E270" s="295"/>
      <c r="F270" s="295"/>
      <c r="G270" s="29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52"/>
      <c r="Z270" s="52"/>
      <c r="AA270" s="52"/>
      <c r="AB270" s="52"/>
      <c r="AC270" s="52"/>
      <c r="AD270" s="52"/>
      <c r="AE270" s="52"/>
      <c r="AF270" s="52"/>
      <c r="AG270" s="52" t="s">
        <v>642</v>
      </c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</row>
    <row r="271" spans="1:60" outlineLevel="1" x14ac:dyDescent="0.2">
      <c r="A271" s="31"/>
      <c r="B271" s="32"/>
      <c r="C271" s="294" t="s">
        <v>4292</v>
      </c>
      <c r="D271" s="295"/>
      <c r="E271" s="295"/>
      <c r="F271" s="295"/>
      <c r="G271" s="29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52"/>
      <c r="Z271" s="52"/>
      <c r="AA271" s="52"/>
      <c r="AB271" s="52"/>
      <c r="AC271" s="52"/>
      <c r="AD271" s="52"/>
      <c r="AE271" s="52"/>
      <c r="AF271" s="52"/>
      <c r="AG271" s="52" t="s">
        <v>642</v>
      </c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</row>
    <row r="272" spans="1:60" outlineLevel="1" x14ac:dyDescent="0.2">
      <c r="A272" s="31"/>
      <c r="B272" s="32"/>
      <c r="C272" s="294" t="s">
        <v>4293</v>
      </c>
      <c r="D272" s="295"/>
      <c r="E272" s="295"/>
      <c r="F272" s="295"/>
      <c r="G272" s="29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52"/>
      <c r="Z272" s="52"/>
      <c r="AA272" s="52"/>
      <c r="AB272" s="52"/>
      <c r="AC272" s="52"/>
      <c r="AD272" s="52"/>
      <c r="AE272" s="52"/>
      <c r="AF272" s="52"/>
      <c r="AG272" s="52" t="s">
        <v>642</v>
      </c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</row>
    <row r="273" spans="1:60" outlineLevel="1" x14ac:dyDescent="0.2">
      <c r="A273" s="31"/>
      <c r="B273" s="32"/>
      <c r="C273" s="294" t="s">
        <v>4281</v>
      </c>
      <c r="D273" s="295"/>
      <c r="E273" s="295"/>
      <c r="F273" s="295"/>
      <c r="G273" s="29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52"/>
      <c r="Z273" s="52"/>
      <c r="AA273" s="52"/>
      <c r="AB273" s="52"/>
      <c r="AC273" s="52"/>
      <c r="AD273" s="52"/>
      <c r="AE273" s="52"/>
      <c r="AF273" s="52"/>
      <c r="AG273" s="52" t="s">
        <v>642</v>
      </c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</row>
    <row r="274" spans="1:60" outlineLevel="1" x14ac:dyDescent="0.2">
      <c r="A274" s="31"/>
      <c r="B274" s="32"/>
      <c r="C274" s="294" t="s">
        <v>4283</v>
      </c>
      <c r="D274" s="295"/>
      <c r="E274" s="295"/>
      <c r="F274" s="295"/>
      <c r="G274" s="29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52"/>
      <c r="Z274" s="52"/>
      <c r="AA274" s="52"/>
      <c r="AB274" s="52"/>
      <c r="AC274" s="52"/>
      <c r="AD274" s="52"/>
      <c r="AE274" s="52"/>
      <c r="AF274" s="52"/>
      <c r="AG274" s="52" t="s">
        <v>642</v>
      </c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</row>
    <row r="275" spans="1:60" outlineLevel="1" x14ac:dyDescent="0.2">
      <c r="A275" s="31"/>
      <c r="B275" s="32"/>
      <c r="C275" s="294" t="s">
        <v>4282</v>
      </c>
      <c r="D275" s="295"/>
      <c r="E275" s="295"/>
      <c r="F275" s="295"/>
      <c r="G275" s="29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52"/>
      <c r="Z275" s="52"/>
      <c r="AA275" s="52"/>
      <c r="AB275" s="52"/>
      <c r="AC275" s="52"/>
      <c r="AD275" s="52"/>
      <c r="AE275" s="52"/>
      <c r="AF275" s="52"/>
      <c r="AG275" s="52" t="s">
        <v>642</v>
      </c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</row>
    <row r="276" spans="1:60" outlineLevel="1" x14ac:dyDescent="0.2">
      <c r="A276" s="31"/>
      <c r="B276" s="32"/>
      <c r="C276" s="294" t="s">
        <v>4294</v>
      </c>
      <c r="D276" s="295"/>
      <c r="E276" s="295"/>
      <c r="F276" s="295"/>
      <c r="G276" s="29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52"/>
      <c r="Z276" s="52"/>
      <c r="AA276" s="52"/>
      <c r="AB276" s="52"/>
      <c r="AC276" s="52"/>
      <c r="AD276" s="52"/>
      <c r="AE276" s="52"/>
      <c r="AF276" s="52"/>
      <c r="AG276" s="52" t="s">
        <v>642</v>
      </c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</row>
    <row r="277" spans="1:60" outlineLevel="1" x14ac:dyDescent="0.2">
      <c r="A277" s="67">
        <v>133</v>
      </c>
      <c r="B277" s="68" t="s">
        <v>4295</v>
      </c>
      <c r="C277" s="69" t="s">
        <v>4286</v>
      </c>
      <c r="D277" s="63" t="s">
        <v>640</v>
      </c>
      <c r="E277" s="64">
        <v>9</v>
      </c>
      <c r="F277" s="65"/>
      <c r="G277" s="66">
        <f>ROUND(E277*F277,2)</f>
        <v>0</v>
      </c>
      <c r="H277" s="65"/>
      <c r="I277" s="66">
        <f>ROUND(E277*H277,2)</f>
        <v>0</v>
      </c>
      <c r="J277" s="65"/>
      <c r="K277" s="66">
        <f>ROUND(E277*J277,2)</f>
        <v>0</v>
      </c>
      <c r="L277" s="66">
        <v>21</v>
      </c>
      <c r="M277" s="66">
        <f>G277*(1+L277/100)</f>
        <v>0</v>
      </c>
      <c r="N277" s="66">
        <v>0</v>
      </c>
      <c r="O277" s="66">
        <f>ROUND(E277*N277,2)</f>
        <v>0</v>
      </c>
      <c r="P277" s="66">
        <v>0</v>
      </c>
      <c r="Q277" s="66">
        <f>ROUND(E277*P277,2)</f>
        <v>0</v>
      </c>
      <c r="R277" s="66"/>
      <c r="S277" s="66" t="s">
        <v>587</v>
      </c>
      <c r="T277" s="70" t="s">
        <v>330</v>
      </c>
      <c r="U277" s="35">
        <v>0</v>
      </c>
      <c r="V277" s="35">
        <f>ROUND(E277*U277,2)</f>
        <v>0</v>
      </c>
      <c r="W277" s="35"/>
      <c r="X277" s="70"/>
      <c r="Y277" s="52"/>
      <c r="Z277" s="52"/>
      <c r="AA277" s="52"/>
      <c r="AB277" s="52"/>
      <c r="AC277" s="52"/>
      <c r="AD277" s="52"/>
      <c r="AE277" s="52"/>
      <c r="AF277" s="52"/>
      <c r="AG277" s="52" t="s">
        <v>2953</v>
      </c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</row>
    <row r="278" spans="1:60" outlineLevel="1" x14ac:dyDescent="0.2">
      <c r="A278" s="72">
        <v>134</v>
      </c>
      <c r="B278" s="73" t="s">
        <v>4296</v>
      </c>
      <c r="C278" s="74" t="s">
        <v>4297</v>
      </c>
      <c r="D278" s="27" t="s">
        <v>640</v>
      </c>
      <c r="E278" s="28">
        <v>9</v>
      </c>
      <c r="F278" s="29"/>
      <c r="G278" s="30">
        <f>ROUND(E278*F278,2)</f>
        <v>0</v>
      </c>
      <c r="H278" s="29"/>
      <c r="I278" s="30">
        <f>ROUND(E278*H278,2)</f>
        <v>0</v>
      </c>
      <c r="J278" s="29"/>
      <c r="K278" s="30">
        <f>ROUND(E278*J278,2)</f>
        <v>0</v>
      </c>
      <c r="L278" s="30">
        <v>21</v>
      </c>
      <c r="M278" s="30">
        <f>G278*(1+L278/100)</f>
        <v>0</v>
      </c>
      <c r="N278" s="30">
        <v>0</v>
      </c>
      <c r="O278" s="30">
        <f>ROUND(E278*N278,2)</f>
        <v>0</v>
      </c>
      <c r="P278" s="30">
        <v>0</v>
      </c>
      <c r="Q278" s="30">
        <f>ROUND(E278*P278,2)</f>
        <v>0</v>
      </c>
      <c r="R278" s="30"/>
      <c r="S278" s="30" t="s">
        <v>587</v>
      </c>
      <c r="T278" s="49" t="s">
        <v>330</v>
      </c>
      <c r="U278" s="35">
        <v>0</v>
      </c>
      <c r="V278" s="35">
        <f>ROUND(E278*U278,2)</f>
        <v>0</v>
      </c>
      <c r="W278" s="35"/>
      <c r="X278" s="49"/>
      <c r="Y278" s="52"/>
      <c r="Z278" s="52"/>
      <c r="AA278" s="52"/>
      <c r="AB278" s="52"/>
      <c r="AC278" s="52"/>
      <c r="AD278" s="52"/>
      <c r="AE278" s="52"/>
      <c r="AF278" s="52"/>
      <c r="AG278" s="52" t="s">
        <v>1697</v>
      </c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</row>
    <row r="279" spans="1:60" outlineLevel="1" x14ac:dyDescent="0.2">
      <c r="A279" s="31"/>
      <c r="B279" s="32"/>
      <c r="C279" s="292" t="s">
        <v>4298</v>
      </c>
      <c r="D279" s="293"/>
      <c r="E279" s="293"/>
      <c r="F279" s="293"/>
      <c r="G279" s="293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52"/>
      <c r="Z279" s="52"/>
      <c r="AA279" s="52"/>
      <c r="AB279" s="52"/>
      <c r="AC279" s="52"/>
      <c r="AD279" s="52"/>
      <c r="AE279" s="52"/>
      <c r="AF279" s="52"/>
      <c r="AG279" s="52" t="s">
        <v>642</v>
      </c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</row>
    <row r="280" spans="1:60" outlineLevel="1" x14ac:dyDescent="0.2">
      <c r="A280" s="31"/>
      <c r="B280" s="32"/>
      <c r="C280" s="294" t="s">
        <v>4262</v>
      </c>
      <c r="D280" s="295"/>
      <c r="E280" s="295"/>
      <c r="F280" s="295"/>
      <c r="G280" s="29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52"/>
      <c r="Z280" s="52"/>
      <c r="AA280" s="52"/>
      <c r="AB280" s="52"/>
      <c r="AC280" s="52"/>
      <c r="AD280" s="52"/>
      <c r="AE280" s="52"/>
      <c r="AF280" s="52"/>
      <c r="AG280" s="52" t="s">
        <v>642</v>
      </c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</row>
    <row r="281" spans="1:60" outlineLevel="1" x14ac:dyDescent="0.2">
      <c r="A281" s="31"/>
      <c r="B281" s="32"/>
      <c r="C281" s="294" t="s">
        <v>4263</v>
      </c>
      <c r="D281" s="295"/>
      <c r="E281" s="295"/>
      <c r="F281" s="295"/>
      <c r="G281" s="29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52"/>
      <c r="Z281" s="52"/>
      <c r="AA281" s="52"/>
      <c r="AB281" s="52"/>
      <c r="AC281" s="52"/>
      <c r="AD281" s="52"/>
      <c r="AE281" s="52"/>
      <c r="AF281" s="52"/>
      <c r="AG281" s="52" t="s">
        <v>642</v>
      </c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</row>
    <row r="282" spans="1:60" outlineLevel="1" x14ac:dyDescent="0.2">
      <c r="A282" s="31"/>
      <c r="B282" s="32"/>
      <c r="C282" s="294" t="s">
        <v>4264</v>
      </c>
      <c r="D282" s="295"/>
      <c r="E282" s="295"/>
      <c r="F282" s="295"/>
      <c r="G282" s="29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52"/>
      <c r="Z282" s="52"/>
      <c r="AA282" s="52"/>
      <c r="AB282" s="52"/>
      <c r="AC282" s="52"/>
      <c r="AD282" s="52"/>
      <c r="AE282" s="52"/>
      <c r="AF282" s="52"/>
      <c r="AG282" s="52" t="s">
        <v>642</v>
      </c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</row>
    <row r="283" spans="1:60" outlineLevel="1" x14ac:dyDescent="0.2">
      <c r="A283" s="31"/>
      <c r="B283" s="32"/>
      <c r="C283" s="294" t="s">
        <v>4265</v>
      </c>
      <c r="D283" s="295"/>
      <c r="E283" s="295"/>
      <c r="F283" s="295"/>
      <c r="G283" s="29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52"/>
      <c r="Z283" s="52"/>
      <c r="AA283" s="52"/>
      <c r="AB283" s="52"/>
      <c r="AC283" s="52"/>
      <c r="AD283" s="52"/>
      <c r="AE283" s="52"/>
      <c r="AF283" s="52"/>
      <c r="AG283" s="52" t="s">
        <v>642</v>
      </c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</row>
    <row r="284" spans="1:60" outlineLevel="1" x14ac:dyDescent="0.2">
      <c r="A284" s="31"/>
      <c r="B284" s="32"/>
      <c r="C284" s="294" t="s">
        <v>4266</v>
      </c>
      <c r="D284" s="295"/>
      <c r="E284" s="295"/>
      <c r="F284" s="295"/>
      <c r="G284" s="29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52"/>
      <c r="Z284" s="52"/>
      <c r="AA284" s="52"/>
      <c r="AB284" s="52"/>
      <c r="AC284" s="52"/>
      <c r="AD284" s="52"/>
      <c r="AE284" s="52"/>
      <c r="AF284" s="52"/>
      <c r="AG284" s="52" t="s">
        <v>642</v>
      </c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</row>
    <row r="285" spans="1:60" outlineLevel="1" x14ac:dyDescent="0.2">
      <c r="A285" s="31"/>
      <c r="B285" s="32"/>
      <c r="C285" s="294" t="s">
        <v>4267</v>
      </c>
      <c r="D285" s="295"/>
      <c r="E285" s="295"/>
      <c r="F285" s="295"/>
      <c r="G285" s="29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52"/>
      <c r="Z285" s="52"/>
      <c r="AA285" s="52"/>
      <c r="AB285" s="52"/>
      <c r="AC285" s="52"/>
      <c r="AD285" s="52"/>
      <c r="AE285" s="52"/>
      <c r="AF285" s="52"/>
      <c r="AG285" s="52" t="s">
        <v>642</v>
      </c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</row>
    <row r="286" spans="1:60" outlineLevel="1" x14ac:dyDescent="0.2">
      <c r="A286" s="31"/>
      <c r="B286" s="32"/>
      <c r="C286" s="294" t="s">
        <v>4268</v>
      </c>
      <c r="D286" s="295"/>
      <c r="E286" s="295"/>
      <c r="F286" s="295"/>
      <c r="G286" s="29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52"/>
      <c r="Z286" s="52"/>
      <c r="AA286" s="52"/>
      <c r="AB286" s="52"/>
      <c r="AC286" s="52"/>
      <c r="AD286" s="52"/>
      <c r="AE286" s="52"/>
      <c r="AF286" s="52"/>
      <c r="AG286" s="52" t="s">
        <v>642</v>
      </c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</row>
    <row r="287" spans="1:60" outlineLevel="1" x14ac:dyDescent="0.2">
      <c r="A287" s="31"/>
      <c r="B287" s="32"/>
      <c r="C287" s="294" t="s">
        <v>4269</v>
      </c>
      <c r="D287" s="295"/>
      <c r="E287" s="295"/>
      <c r="F287" s="295"/>
      <c r="G287" s="29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52"/>
      <c r="Z287" s="52"/>
      <c r="AA287" s="52"/>
      <c r="AB287" s="52"/>
      <c r="AC287" s="52"/>
      <c r="AD287" s="52"/>
      <c r="AE287" s="52"/>
      <c r="AF287" s="52"/>
      <c r="AG287" s="52" t="s">
        <v>642</v>
      </c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</row>
    <row r="288" spans="1:60" outlineLevel="1" x14ac:dyDescent="0.2">
      <c r="A288" s="31"/>
      <c r="B288" s="32"/>
      <c r="C288" s="294" t="s">
        <v>4270</v>
      </c>
      <c r="D288" s="295"/>
      <c r="E288" s="295"/>
      <c r="F288" s="295"/>
      <c r="G288" s="29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52"/>
      <c r="Z288" s="52"/>
      <c r="AA288" s="52"/>
      <c r="AB288" s="52"/>
      <c r="AC288" s="52"/>
      <c r="AD288" s="52"/>
      <c r="AE288" s="52"/>
      <c r="AF288" s="52"/>
      <c r="AG288" s="52" t="s">
        <v>642</v>
      </c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</row>
    <row r="289" spans="1:60" outlineLevel="1" x14ac:dyDescent="0.2">
      <c r="A289" s="31"/>
      <c r="B289" s="32"/>
      <c r="C289" s="294" t="s">
        <v>4271</v>
      </c>
      <c r="D289" s="295"/>
      <c r="E289" s="295"/>
      <c r="F289" s="295"/>
      <c r="G289" s="29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52"/>
      <c r="Z289" s="52"/>
      <c r="AA289" s="52"/>
      <c r="AB289" s="52"/>
      <c r="AC289" s="52"/>
      <c r="AD289" s="52"/>
      <c r="AE289" s="52"/>
      <c r="AF289" s="52"/>
      <c r="AG289" s="52" t="s">
        <v>642</v>
      </c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</row>
    <row r="290" spans="1:60" outlineLevel="1" x14ac:dyDescent="0.2">
      <c r="A290" s="67">
        <v>135</v>
      </c>
      <c r="B290" s="68" t="s">
        <v>4299</v>
      </c>
      <c r="C290" s="69" t="s">
        <v>4273</v>
      </c>
      <c r="D290" s="63" t="s">
        <v>640</v>
      </c>
      <c r="E290" s="64">
        <v>9</v>
      </c>
      <c r="F290" s="65"/>
      <c r="G290" s="66">
        <f>ROUND(E290*F290,2)</f>
        <v>0</v>
      </c>
      <c r="H290" s="65"/>
      <c r="I290" s="66">
        <f>ROUND(E290*H290,2)</f>
        <v>0</v>
      </c>
      <c r="J290" s="65"/>
      <c r="K290" s="66">
        <f>ROUND(E290*J290,2)</f>
        <v>0</v>
      </c>
      <c r="L290" s="66">
        <v>21</v>
      </c>
      <c r="M290" s="66">
        <f>G290*(1+L290/100)</f>
        <v>0</v>
      </c>
      <c r="N290" s="66">
        <v>0</v>
      </c>
      <c r="O290" s="66">
        <f>ROUND(E290*N290,2)</f>
        <v>0</v>
      </c>
      <c r="P290" s="66">
        <v>0</v>
      </c>
      <c r="Q290" s="66">
        <f>ROUND(E290*P290,2)</f>
        <v>0</v>
      </c>
      <c r="R290" s="66"/>
      <c r="S290" s="66" t="s">
        <v>587</v>
      </c>
      <c r="T290" s="70" t="s">
        <v>330</v>
      </c>
      <c r="U290" s="35">
        <v>0</v>
      </c>
      <c r="V290" s="35">
        <f>ROUND(E290*U290,2)</f>
        <v>0</v>
      </c>
      <c r="W290" s="35"/>
      <c r="X290" s="70"/>
      <c r="Y290" s="52"/>
      <c r="Z290" s="52"/>
      <c r="AA290" s="52"/>
      <c r="AB290" s="52"/>
      <c r="AC290" s="52"/>
      <c r="AD290" s="52"/>
      <c r="AE290" s="52"/>
      <c r="AF290" s="52"/>
      <c r="AG290" s="52" t="s">
        <v>2953</v>
      </c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</row>
    <row r="291" spans="1:60" outlineLevel="1" x14ac:dyDescent="0.2">
      <c r="A291" s="67">
        <v>136</v>
      </c>
      <c r="B291" s="68" t="s">
        <v>4300</v>
      </c>
      <c r="C291" s="69" t="s">
        <v>4301</v>
      </c>
      <c r="D291" s="63" t="s">
        <v>640</v>
      </c>
      <c r="E291" s="64">
        <v>4</v>
      </c>
      <c r="F291" s="65"/>
      <c r="G291" s="66">
        <f>ROUND(E291*F291,2)</f>
        <v>0</v>
      </c>
      <c r="H291" s="65"/>
      <c r="I291" s="66">
        <f>ROUND(E291*H291,2)</f>
        <v>0</v>
      </c>
      <c r="J291" s="65"/>
      <c r="K291" s="66">
        <f>ROUND(E291*J291,2)</f>
        <v>0</v>
      </c>
      <c r="L291" s="66">
        <v>21</v>
      </c>
      <c r="M291" s="66">
        <f>G291*(1+L291/100)</f>
        <v>0</v>
      </c>
      <c r="N291" s="66">
        <v>0</v>
      </c>
      <c r="O291" s="66">
        <f>ROUND(E291*N291,2)</f>
        <v>0</v>
      </c>
      <c r="P291" s="66">
        <v>0</v>
      </c>
      <c r="Q291" s="66">
        <f>ROUND(E291*P291,2)</f>
        <v>0</v>
      </c>
      <c r="R291" s="66"/>
      <c r="S291" s="66" t="s">
        <v>587</v>
      </c>
      <c r="T291" s="70" t="s">
        <v>330</v>
      </c>
      <c r="U291" s="35">
        <v>0</v>
      </c>
      <c r="V291" s="35">
        <f>ROUND(E291*U291,2)</f>
        <v>0</v>
      </c>
      <c r="W291" s="35"/>
      <c r="X291" s="70"/>
      <c r="Y291" s="52"/>
      <c r="Z291" s="52"/>
      <c r="AA291" s="52"/>
      <c r="AB291" s="52"/>
      <c r="AC291" s="52"/>
      <c r="AD291" s="52"/>
      <c r="AE291" s="52"/>
      <c r="AF291" s="52"/>
      <c r="AG291" s="52" t="s">
        <v>1697</v>
      </c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</row>
    <row r="292" spans="1:60" outlineLevel="1" x14ac:dyDescent="0.2">
      <c r="A292" s="67">
        <v>137</v>
      </c>
      <c r="B292" s="68" t="s">
        <v>4302</v>
      </c>
      <c r="C292" s="69" t="s">
        <v>4303</v>
      </c>
      <c r="D292" s="63" t="s">
        <v>640</v>
      </c>
      <c r="E292" s="64">
        <v>4</v>
      </c>
      <c r="F292" s="65"/>
      <c r="G292" s="66">
        <f>ROUND(E292*F292,2)</f>
        <v>0</v>
      </c>
      <c r="H292" s="65"/>
      <c r="I292" s="66">
        <f>ROUND(E292*H292,2)</f>
        <v>0</v>
      </c>
      <c r="J292" s="65"/>
      <c r="K292" s="66">
        <f>ROUND(E292*J292,2)</f>
        <v>0</v>
      </c>
      <c r="L292" s="66">
        <v>21</v>
      </c>
      <c r="M292" s="66">
        <f>G292*(1+L292/100)</f>
        <v>0</v>
      </c>
      <c r="N292" s="66">
        <v>0</v>
      </c>
      <c r="O292" s="66">
        <f>ROUND(E292*N292,2)</f>
        <v>0</v>
      </c>
      <c r="P292" s="66">
        <v>0</v>
      </c>
      <c r="Q292" s="66">
        <f>ROUND(E292*P292,2)</f>
        <v>0</v>
      </c>
      <c r="R292" s="66"/>
      <c r="S292" s="66" t="s">
        <v>587</v>
      </c>
      <c r="T292" s="70" t="s">
        <v>330</v>
      </c>
      <c r="U292" s="35">
        <v>0</v>
      </c>
      <c r="V292" s="35">
        <f>ROUND(E292*U292,2)</f>
        <v>0</v>
      </c>
      <c r="W292" s="35"/>
      <c r="X292" s="70"/>
      <c r="Y292" s="52"/>
      <c r="Z292" s="52"/>
      <c r="AA292" s="52"/>
      <c r="AB292" s="52"/>
      <c r="AC292" s="52"/>
      <c r="AD292" s="52"/>
      <c r="AE292" s="52"/>
      <c r="AF292" s="52"/>
      <c r="AG292" s="52" t="s">
        <v>2953</v>
      </c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</row>
    <row r="293" spans="1:60" outlineLevel="1" x14ac:dyDescent="0.2">
      <c r="A293" s="24">
        <v>138</v>
      </c>
      <c r="B293" s="25" t="s">
        <v>4304</v>
      </c>
      <c r="C293" s="26" t="s">
        <v>4305</v>
      </c>
      <c r="D293" s="27" t="s">
        <v>640</v>
      </c>
      <c r="E293" s="28">
        <v>2</v>
      </c>
      <c r="F293" s="29"/>
      <c r="G293" s="30">
        <f>ROUND(E293*F293,2)</f>
        <v>0</v>
      </c>
      <c r="H293" s="29"/>
      <c r="I293" s="30">
        <f>ROUND(E293*H293,2)</f>
        <v>0</v>
      </c>
      <c r="J293" s="29"/>
      <c r="K293" s="30">
        <f>ROUND(E293*J293,2)</f>
        <v>0</v>
      </c>
      <c r="L293" s="30">
        <v>21</v>
      </c>
      <c r="M293" s="30">
        <f>G293*(1+L293/100)</f>
        <v>0</v>
      </c>
      <c r="N293" s="30">
        <v>0</v>
      </c>
      <c r="O293" s="30">
        <f>ROUND(E293*N293,2)</f>
        <v>0</v>
      </c>
      <c r="P293" s="30">
        <v>0</v>
      </c>
      <c r="Q293" s="30">
        <f>ROUND(E293*P293,2)</f>
        <v>0</v>
      </c>
      <c r="R293" s="30"/>
      <c r="S293" s="30" t="s">
        <v>587</v>
      </c>
      <c r="T293" s="49" t="s">
        <v>330</v>
      </c>
      <c r="U293" s="35">
        <v>0</v>
      </c>
      <c r="V293" s="35">
        <f>ROUND(E293*U293,2)</f>
        <v>0</v>
      </c>
      <c r="W293" s="35"/>
      <c r="X293" s="79"/>
      <c r="Y293" s="52"/>
      <c r="Z293" s="52"/>
      <c r="AA293" s="52"/>
      <c r="AB293" s="52"/>
      <c r="AC293" s="52"/>
      <c r="AD293" s="52"/>
      <c r="AE293" s="52"/>
      <c r="AF293" s="52"/>
      <c r="AG293" s="52" t="s">
        <v>1697</v>
      </c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</row>
    <row r="294" spans="1:60" outlineLevel="1" x14ac:dyDescent="0.2">
      <c r="A294" s="31"/>
      <c r="B294" s="32"/>
      <c r="C294" s="292" t="s">
        <v>4306</v>
      </c>
      <c r="D294" s="293"/>
      <c r="E294" s="293"/>
      <c r="F294" s="293"/>
      <c r="G294" s="293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52"/>
      <c r="Z294" s="52"/>
      <c r="AA294" s="52"/>
      <c r="AB294" s="52"/>
      <c r="AC294" s="52"/>
      <c r="AD294" s="52"/>
      <c r="AE294" s="52"/>
      <c r="AF294" s="52"/>
      <c r="AG294" s="52" t="s">
        <v>642</v>
      </c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</row>
    <row r="295" spans="1:60" outlineLevel="1" x14ac:dyDescent="0.2">
      <c r="A295" s="31"/>
      <c r="B295" s="32"/>
      <c r="C295" s="294" t="s">
        <v>4307</v>
      </c>
      <c r="D295" s="295"/>
      <c r="E295" s="295"/>
      <c r="F295" s="295"/>
      <c r="G295" s="29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52"/>
      <c r="Z295" s="52"/>
      <c r="AA295" s="52"/>
      <c r="AB295" s="52"/>
      <c r="AC295" s="52"/>
      <c r="AD295" s="52"/>
      <c r="AE295" s="52"/>
      <c r="AF295" s="52"/>
      <c r="AG295" s="52" t="s">
        <v>642</v>
      </c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</row>
    <row r="296" spans="1:60" outlineLevel="1" x14ac:dyDescent="0.2">
      <c r="A296" s="31"/>
      <c r="B296" s="32"/>
      <c r="C296" s="294" t="s">
        <v>4308</v>
      </c>
      <c r="D296" s="295"/>
      <c r="E296" s="295"/>
      <c r="F296" s="295"/>
      <c r="G296" s="29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52"/>
      <c r="Z296" s="52"/>
      <c r="AA296" s="52"/>
      <c r="AB296" s="52"/>
      <c r="AC296" s="52"/>
      <c r="AD296" s="52"/>
      <c r="AE296" s="52"/>
      <c r="AF296" s="52"/>
      <c r="AG296" s="52" t="s">
        <v>642</v>
      </c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</row>
    <row r="297" spans="1:60" ht="22.5" outlineLevel="1" x14ac:dyDescent="0.2">
      <c r="A297" s="31"/>
      <c r="B297" s="32"/>
      <c r="C297" s="294" t="s">
        <v>4309</v>
      </c>
      <c r="D297" s="295"/>
      <c r="E297" s="295"/>
      <c r="F297" s="295"/>
      <c r="G297" s="29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52"/>
      <c r="Z297" s="52"/>
      <c r="AA297" s="52"/>
      <c r="AB297" s="52"/>
      <c r="AC297" s="52"/>
      <c r="AD297" s="52"/>
      <c r="AE297" s="52"/>
      <c r="AF297" s="52"/>
      <c r="AG297" s="52" t="s">
        <v>642</v>
      </c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9" t="str">
        <f>C297</f>
        <v xml:space="preserve"> - 1 vstup Mic konektorem Jack 6,3 nesym. na předním panelu ústředny s funkcí priority (umlčování), odděleně nastavitelná hlasitost, citlivost 3 mV, vstupní impedance 600 ?</v>
      </c>
      <c r="BB297" s="52"/>
      <c r="BC297" s="52"/>
      <c r="BD297" s="52"/>
      <c r="BE297" s="52"/>
      <c r="BF297" s="52"/>
      <c r="BG297" s="52"/>
      <c r="BH297" s="52"/>
    </row>
    <row r="298" spans="1:60" outlineLevel="1" x14ac:dyDescent="0.2">
      <c r="A298" s="31"/>
      <c r="B298" s="32"/>
      <c r="C298" s="294" t="s">
        <v>4310</v>
      </c>
      <c r="D298" s="295"/>
      <c r="E298" s="295"/>
      <c r="F298" s="295"/>
      <c r="G298" s="29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52"/>
      <c r="Z298" s="52"/>
      <c r="AA298" s="52"/>
      <c r="AB298" s="52"/>
      <c r="AC298" s="52"/>
      <c r="AD298" s="52"/>
      <c r="AE298" s="52"/>
      <c r="AF298" s="52"/>
      <c r="AG298" s="52" t="s">
        <v>642</v>
      </c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</row>
    <row r="299" spans="1:60" outlineLevel="1" x14ac:dyDescent="0.2">
      <c r="A299" s="31"/>
      <c r="B299" s="32"/>
      <c r="C299" s="294" t="s">
        <v>4311</v>
      </c>
      <c r="D299" s="295"/>
      <c r="E299" s="295"/>
      <c r="F299" s="295"/>
      <c r="G299" s="29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52"/>
      <c r="Z299" s="52"/>
      <c r="AA299" s="52"/>
      <c r="AB299" s="52"/>
      <c r="AC299" s="52"/>
      <c r="AD299" s="52"/>
      <c r="AE299" s="52"/>
      <c r="AF299" s="52"/>
      <c r="AG299" s="52" t="s">
        <v>642</v>
      </c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</row>
    <row r="300" spans="1:60" outlineLevel="1" x14ac:dyDescent="0.2">
      <c r="A300" s="31"/>
      <c r="B300" s="32"/>
      <c r="C300" s="294" t="s">
        <v>4312</v>
      </c>
      <c r="D300" s="295"/>
      <c r="E300" s="295"/>
      <c r="F300" s="295"/>
      <c r="G300" s="29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52"/>
      <c r="Z300" s="52"/>
      <c r="AA300" s="52"/>
      <c r="AB300" s="52"/>
      <c r="AC300" s="52"/>
      <c r="AD300" s="52"/>
      <c r="AE300" s="52"/>
      <c r="AF300" s="52"/>
      <c r="AG300" s="52" t="s">
        <v>642</v>
      </c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</row>
    <row r="301" spans="1:60" outlineLevel="1" x14ac:dyDescent="0.2">
      <c r="A301" s="31"/>
      <c r="B301" s="32"/>
      <c r="C301" s="294" t="s">
        <v>4313</v>
      </c>
      <c r="D301" s="295"/>
      <c r="E301" s="295"/>
      <c r="F301" s="295"/>
      <c r="G301" s="29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52"/>
      <c r="Z301" s="52"/>
      <c r="AA301" s="52"/>
      <c r="AB301" s="52"/>
      <c r="AC301" s="52"/>
      <c r="AD301" s="52"/>
      <c r="AE301" s="52"/>
      <c r="AF301" s="52"/>
      <c r="AG301" s="52" t="s">
        <v>642</v>
      </c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</row>
    <row r="302" spans="1:60" outlineLevel="1" x14ac:dyDescent="0.2">
      <c r="A302" s="31"/>
      <c r="B302" s="32"/>
      <c r="C302" s="294" t="s">
        <v>4314</v>
      </c>
      <c r="D302" s="295"/>
      <c r="E302" s="295"/>
      <c r="F302" s="295"/>
      <c r="G302" s="29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52"/>
      <c r="Z302" s="52"/>
      <c r="AA302" s="52"/>
      <c r="AB302" s="52"/>
      <c r="AC302" s="52"/>
      <c r="AD302" s="52"/>
      <c r="AE302" s="52"/>
      <c r="AF302" s="52"/>
      <c r="AG302" s="52" t="s">
        <v>642</v>
      </c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</row>
    <row r="303" spans="1:60" outlineLevel="1" x14ac:dyDescent="0.2">
      <c r="A303" s="31"/>
      <c r="B303" s="32"/>
      <c r="C303" s="294" t="s">
        <v>4315</v>
      </c>
      <c r="D303" s="295"/>
      <c r="E303" s="295"/>
      <c r="F303" s="295"/>
      <c r="G303" s="29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52"/>
      <c r="Z303" s="52"/>
      <c r="AA303" s="52"/>
      <c r="AB303" s="52"/>
      <c r="AC303" s="52"/>
      <c r="AD303" s="52"/>
      <c r="AE303" s="52"/>
      <c r="AF303" s="52"/>
      <c r="AG303" s="52" t="s">
        <v>642</v>
      </c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</row>
    <row r="304" spans="1:60" outlineLevel="1" x14ac:dyDescent="0.2">
      <c r="A304" s="31"/>
      <c r="B304" s="32"/>
      <c r="C304" s="294" t="s">
        <v>4316</v>
      </c>
      <c r="D304" s="295"/>
      <c r="E304" s="295"/>
      <c r="F304" s="295"/>
      <c r="G304" s="29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52"/>
      <c r="Z304" s="52"/>
      <c r="AA304" s="52"/>
      <c r="AB304" s="52"/>
      <c r="AC304" s="52"/>
      <c r="AD304" s="52"/>
      <c r="AE304" s="52"/>
      <c r="AF304" s="52"/>
      <c r="AG304" s="52" t="s">
        <v>642</v>
      </c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</row>
    <row r="305" spans="1:60" outlineLevel="1" x14ac:dyDescent="0.2">
      <c r="A305" s="31"/>
      <c r="B305" s="32"/>
      <c r="C305" s="294" t="s">
        <v>4317</v>
      </c>
      <c r="D305" s="295"/>
      <c r="E305" s="295"/>
      <c r="F305" s="295"/>
      <c r="G305" s="29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52"/>
      <c r="Z305" s="52"/>
      <c r="AA305" s="52"/>
      <c r="AB305" s="52"/>
      <c r="AC305" s="52"/>
      <c r="AD305" s="52"/>
      <c r="AE305" s="52"/>
      <c r="AF305" s="52"/>
      <c r="AG305" s="52" t="s">
        <v>642</v>
      </c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</row>
    <row r="306" spans="1:60" outlineLevel="1" x14ac:dyDescent="0.2">
      <c r="A306" s="31"/>
      <c r="B306" s="32"/>
      <c r="C306" s="294" t="s">
        <v>4318</v>
      </c>
      <c r="D306" s="295"/>
      <c r="E306" s="295"/>
      <c r="F306" s="295"/>
      <c r="G306" s="29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52"/>
      <c r="Z306" s="52"/>
      <c r="AA306" s="52"/>
      <c r="AB306" s="52"/>
      <c r="AC306" s="52"/>
      <c r="AD306" s="52"/>
      <c r="AE306" s="52"/>
      <c r="AF306" s="52"/>
      <c r="AG306" s="52" t="s">
        <v>642</v>
      </c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</row>
    <row r="307" spans="1:60" outlineLevel="1" x14ac:dyDescent="0.2">
      <c r="A307" s="31"/>
      <c r="B307" s="32"/>
      <c r="C307" s="294" t="s">
        <v>4319</v>
      </c>
      <c r="D307" s="295"/>
      <c r="E307" s="295"/>
      <c r="F307" s="295"/>
      <c r="G307" s="29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52"/>
      <c r="Z307" s="52"/>
      <c r="AA307" s="52"/>
      <c r="AB307" s="52"/>
      <c r="AC307" s="52"/>
      <c r="AD307" s="52"/>
      <c r="AE307" s="52"/>
      <c r="AF307" s="52"/>
      <c r="AG307" s="52" t="s">
        <v>642</v>
      </c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</row>
    <row r="308" spans="1:60" outlineLevel="1" x14ac:dyDescent="0.2">
      <c r="A308" s="31"/>
      <c r="B308" s="32"/>
      <c r="C308" s="294" t="s">
        <v>4320</v>
      </c>
      <c r="D308" s="295"/>
      <c r="E308" s="295"/>
      <c r="F308" s="295"/>
      <c r="G308" s="29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52"/>
      <c r="Z308" s="52"/>
      <c r="AA308" s="52"/>
      <c r="AB308" s="52"/>
      <c r="AC308" s="52"/>
      <c r="AD308" s="52"/>
      <c r="AE308" s="52"/>
      <c r="AF308" s="52"/>
      <c r="AG308" s="52" t="s">
        <v>642</v>
      </c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</row>
    <row r="309" spans="1:60" outlineLevel="1" x14ac:dyDescent="0.2">
      <c r="A309" s="31"/>
      <c r="B309" s="32"/>
      <c r="C309" s="294" t="s">
        <v>4321</v>
      </c>
      <c r="D309" s="295"/>
      <c r="E309" s="295"/>
      <c r="F309" s="295"/>
      <c r="G309" s="29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52"/>
      <c r="Z309" s="52"/>
      <c r="AA309" s="52"/>
      <c r="AB309" s="52"/>
      <c r="AC309" s="52"/>
      <c r="AD309" s="52"/>
      <c r="AE309" s="52"/>
      <c r="AF309" s="52"/>
      <c r="AG309" s="52" t="s">
        <v>642</v>
      </c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</row>
    <row r="310" spans="1:60" outlineLevel="1" x14ac:dyDescent="0.2">
      <c r="A310" s="31"/>
      <c r="B310" s="32"/>
      <c r="C310" s="294" t="s">
        <v>4322</v>
      </c>
      <c r="D310" s="295"/>
      <c r="E310" s="295"/>
      <c r="F310" s="295"/>
      <c r="G310" s="29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52"/>
      <c r="Z310" s="52"/>
      <c r="AA310" s="52"/>
      <c r="AB310" s="52"/>
      <c r="AC310" s="52"/>
      <c r="AD310" s="52"/>
      <c r="AE310" s="52"/>
      <c r="AF310" s="52"/>
      <c r="AG310" s="52" t="s">
        <v>642</v>
      </c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</row>
    <row r="311" spans="1:60" outlineLevel="1" x14ac:dyDescent="0.2">
      <c r="A311" s="31"/>
      <c r="B311" s="32"/>
      <c r="C311" s="294" t="s">
        <v>4323</v>
      </c>
      <c r="D311" s="295"/>
      <c r="E311" s="295"/>
      <c r="F311" s="295"/>
      <c r="G311" s="29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52"/>
      <c r="Z311" s="52"/>
      <c r="AA311" s="52"/>
      <c r="AB311" s="52"/>
      <c r="AC311" s="52"/>
      <c r="AD311" s="52"/>
      <c r="AE311" s="52"/>
      <c r="AF311" s="52"/>
      <c r="AG311" s="52" t="s">
        <v>642</v>
      </c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</row>
    <row r="312" spans="1:60" outlineLevel="1" x14ac:dyDescent="0.2">
      <c r="A312" s="31"/>
      <c r="B312" s="32"/>
      <c r="C312" s="294" t="s">
        <v>4324</v>
      </c>
      <c r="D312" s="295"/>
      <c r="E312" s="295"/>
      <c r="F312" s="295"/>
      <c r="G312" s="29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52"/>
      <c r="Z312" s="52"/>
      <c r="AA312" s="52"/>
      <c r="AB312" s="52"/>
      <c r="AC312" s="52"/>
      <c r="AD312" s="52"/>
      <c r="AE312" s="52"/>
      <c r="AF312" s="52"/>
      <c r="AG312" s="52" t="s">
        <v>642</v>
      </c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</row>
    <row r="313" spans="1:60" outlineLevel="1" x14ac:dyDescent="0.2">
      <c r="A313" s="31"/>
      <c r="B313" s="32"/>
      <c r="C313" s="294" t="s">
        <v>4325</v>
      </c>
      <c r="D313" s="295"/>
      <c r="E313" s="295"/>
      <c r="F313" s="295"/>
      <c r="G313" s="29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52"/>
      <c r="Z313" s="52"/>
      <c r="AA313" s="52"/>
      <c r="AB313" s="52"/>
      <c r="AC313" s="52"/>
      <c r="AD313" s="52"/>
      <c r="AE313" s="52"/>
      <c r="AF313" s="52"/>
      <c r="AG313" s="52" t="s">
        <v>642</v>
      </c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</row>
    <row r="314" spans="1:60" outlineLevel="1" x14ac:dyDescent="0.2">
      <c r="A314" s="31"/>
      <c r="B314" s="32"/>
      <c r="C314" s="294" t="s">
        <v>4326</v>
      </c>
      <c r="D314" s="295"/>
      <c r="E314" s="295"/>
      <c r="F314" s="295"/>
      <c r="G314" s="29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52"/>
      <c r="Z314" s="52"/>
      <c r="AA314" s="52"/>
      <c r="AB314" s="52"/>
      <c r="AC314" s="52"/>
      <c r="AD314" s="52"/>
      <c r="AE314" s="52"/>
      <c r="AF314" s="52"/>
      <c r="AG314" s="52" t="s">
        <v>642</v>
      </c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</row>
    <row r="315" spans="1:60" outlineLevel="1" x14ac:dyDescent="0.2">
      <c r="A315" s="31"/>
      <c r="B315" s="32"/>
      <c r="C315" s="294" t="s">
        <v>4327</v>
      </c>
      <c r="D315" s="295"/>
      <c r="E315" s="295"/>
      <c r="F315" s="295"/>
      <c r="G315" s="29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52"/>
      <c r="Z315" s="52"/>
      <c r="AA315" s="52"/>
      <c r="AB315" s="52"/>
      <c r="AC315" s="52"/>
      <c r="AD315" s="52"/>
      <c r="AE315" s="52"/>
      <c r="AF315" s="52"/>
      <c r="AG315" s="52" t="s">
        <v>642</v>
      </c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</row>
    <row r="316" spans="1:60" outlineLevel="1" x14ac:dyDescent="0.2">
      <c r="A316" s="31"/>
      <c r="B316" s="32"/>
      <c r="C316" s="294" t="s">
        <v>4328</v>
      </c>
      <c r="D316" s="295"/>
      <c r="E316" s="295"/>
      <c r="F316" s="295"/>
      <c r="G316" s="29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52"/>
      <c r="Z316" s="52"/>
      <c r="AA316" s="52"/>
      <c r="AB316" s="52"/>
      <c r="AC316" s="52"/>
      <c r="AD316" s="52"/>
      <c r="AE316" s="52"/>
      <c r="AF316" s="52"/>
      <c r="AG316" s="52" t="s">
        <v>642</v>
      </c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</row>
    <row r="317" spans="1:60" outlineLevel="1" x14ac:dyDescent="0.2">
      <c r="A317" s="31"/>
      <c r="B317" s="32"/>
      <c r="C317" s="294" t="s">
        <v>4329</v>
      </c>
      <c r="D317" s="295"/>
      <c r="E317" s="295"/>
      <c r="F317" s="295"/>
      <c r="G317" s="29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52"/>
      <c r="Z317" s="52"/>
      <c r="AA317" s="52"/>
      <c r="AB317" s="52"/>
      <c r="AC317" s="52"/>
      <c r="AD317" s="52"/>
      <c r="AE317" s="52"/>
      <c r="AF317" s="52"/>
      <c r="AG317" s="52" t="s">
        <v>642</v>
      </c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</row>
    <row r="318" spans="1:60" outlineLevel="1" x14ac:dyDescent="0.2">
      <c r="A318" s="31"/>
      <c r="B318" s="32"/>
      <c r="C318" s="294" t="s">
        <v>4330</v>
      </c>
      <c r="D318" s="295"/>
      <c r="E318" s="295"/>
      <c r="F318" s="295"/>
      <c r="G318" s="29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52"/>
      <c r="Z318" s="52"/>
      <c r="AA318" s="52"/>
      <c r="AB318" s="52"/>
      <c r="AC318" s="52"/>
      <c r="AD318" s="52"/>
      <c r="AE318" s="52"/>
      <c r="AF318" s="52"/>
      <c r="AG318" s="52" t="s">
        <v>642</v>
      </c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</row>
    <row r="319" spans="1:60" outlineLevel="1" x14ac:dyDescent="0.2">
      <c r="A319" s="67">
        <v>139</v>
      </c>
      <c r="B319" s="68" t="s">
        <v>4331</v>
      </c>
      <c r="C319" s="69" t="s">
        <v>4332</v>
      </c>
      <c r="D319" s="63" t="s">
        <v>640</v>
      </c>
      <c r="E319" s="64">
        <v>2</v>
      </c>
      <c r="F319" s="65"/>
      <c r="G319" s="66">
        <f>ROUND(E319*F319,2)</f>
        <v>0</v>
      </c>
      <c r="H319" s="65"/>
      <c r="I319" s="66">
        <f>ROUND(E319*H319,2)</f>
        <v>0</v>
      </c>
      <c r="J319" s="65"/>
      <c r="K319" s="66">
        <f>ROUND(E319*J319,2)</f>
        <v>0</v>
      </c>
      <c r="L319" s="66">
        <v>21</v>
      </c>
      <c r="M319" s="66">
        <f>G319*(1+L319/100)</f>
        <v>0</v>
      </c>
      <c r="N319" s="66">
        <v>0</v>
      </c>
      <c r="O319" s="66">
        <f>ROUND(E319*N319,2)</f>
        <v>0</v>
      </c>
      <c r="P319" s="66">
        <v>0</v>
      </c>
      <c r="Q319" s="66">
        <f>ROUND(E319*P319,2)</f>
        <v>0</v>
      </c>
      <c r="R319" s="66"/>
      <c r="S319" s="66" t="s">
        <v>587</v>
      </c>
      <c r="T319" s="70" t="s">
        <v>330</v>
      </c>
      <c r="U319" s="35">
        <v>0</v>
      </c>
      <c r="V319" s="35">
        <f>ROUND(E319*U319,2)</f>
        <v>0</v>
      </c>
      <c r="W319" s="35"/>
      <c r="X319" s="70"/>
      <c r="Y319" s="52"/>
      <c r="Z319" s="52"/>
      <c r="AA319" s="52"/>
      <c r="AB319" s="52"/>
      <c r="AC319" s="52"/>
      <c r="AD319" s="52"/>
      <c r="AE319" s="52"/>
      <c r="AF319" s="52"/>
      <c r="AG319" s="52" t="s">
        <v>2953</v>
      </c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</row>
    <row r="320" spans="1:60" outlineLevel="1" x14ac:dyDescent="0.2">
      <c r="A320" s="24">
        <v>140</v>
      </c>
      <c r="B320" s="25" t="s">
        <v>4333</v>
      </c>
      <c r="C320" s="26" t="s">
        <v>4334</v>
      </c>
      <c r="D320" s="27" t="s">
        <v>640</v>
      </c>
      <c r="E320" s="28">
        <v>8</v>
      </c>
      <c r="F320" s="29"/>
      <c r="G320" s="30">
        <f>ROUND(E320*F320,2)</f>
        <v>0</v>
      </c>
      <c r="H320" s="29"/>
      <c r="I320" s="30">
        <f>ROUND(E320*H320,2)</f>
        <v>0</v>
      </c>
      <c r="J320" s="29"/>
      <c r="K320" s="30">
        <f>ROUND(E320*J320,2)</f>
        <v>0</v>
      </c>
      <c r="L320" s="30">
        <v>21</v>
      </c>
      <c r="M320" s="30">
        <f>G320*(1+L320/100)</f>
        <v>0</v>
      </c>
      <c r="N320" s="30">
        <v>0</v>
      </c>
      <c r="O320" s="30">
        <f>ROUND(E320*N320,2)</f>
        <v>0</v>
      </c>
      <c r="P320" s="30">
        <v>0</v>
      </c>
      <c r="Q320" s="30">
        <f>ROUND(E320*P320,2)</f>
        <v>0</v>
      </c>
      <c r="R320" s="30"/>
      <c r="S320" s="30" t="s">
        <v>587</v>
      </c>
      <c r="T320" s="49" t="s">
        <v>330</v>
      </c>
      <c r="U320" s="35">
        <v>0</v>
      </c>
      <c r="V320" s="35">
        <f>ROUND(E320*U320,2)</f>
        <v>0</v>
      </c>
      <c r="W320" s="35"/>
      <c r="X320" s="79"/>
      <c r="Y320" s="52"/>
      <c r="Z320" s="52"/>
      <c r="AA320" s="52"/>
      <c r="AB320" s="52"/>
      <c r="AC320" s="52"/>
      <c r="AD320" s="52"/>
      <c r="AE320" s="52"/>
      <c r="AF320" s="52"/>
      <c r="AG320" s="52" t="s">
        <v>1697</v>
      </c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</row>
    <row r="321" spans="1:60" outlineLevel="1" x14ac:dyDescent="0.2">
      <c r="A321" s="31"/>
      <c r="B321" s="32"/>
      <c r="C321" s="292" t="s">
        <v>4335</v>
      </c>
      <c r="D321" s="293"/>
      <c r="E321" s="293"/>
      <c r="F321" s="293"/>
      <c r="G321" s="293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52"/>
      <c r="Z321" s="52"/>
      <c r="AA321" s="52"/>
      <c r="AB321" s="52"/>
      <c r="AC321" s="52"/>
      <c r="AD321" s="52"/>
      <c r="AE321" s="52"/>
      <c r="AF321" s="52"/>
      <c r="AG321" s="52" t="s">
        <v>642</v>
      </c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</row>
    <row r="322" spans="1:60" outlineLevel="1" x14ac:dyDescent="0.2">
      <c r="A322" s="31"/>
      <c r="B322" s="32"/>
      <c r="C322" s="294" t="s">
        <v>4336</v>
      </c>
      <c r="D322" s="295"/>
      <c r="E322" s="295"/>
      <c r="F322" s="295"/>
      <c r="G322" s="29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52"/>
      <c r="Z322" s="52"/>
      <c r="AA322" s="52"/>
      <c r="AB322" s="52"/>
      <c r="AC322" s="52"/>
      <c r="AD322" s="52"/>
      <c r="AE322" s="52"/>
      <c r="AF322" s="52"/>
      <c r="AG322" s="52" t="s">
        <v>642</v>
      </c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</row>
    <row r="323" spans="1:60" outlineLevel="1" x14ac:dyDescent="0.2">
      <c r="A323" s="31"/>
      <c r="B323" s="32"/>
      <c r="C323" s="294" t="s">
        <v>4337</v>
      </c>
      <c r="D323" s="295"/>
      <c r="E323" s="295"/>
      <c r="F323" s="295"/>
      <c r="G323" s="29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52"/>
      <c r="Z323" s="52"/>
      <c r="AA323" s="52"/>
      <c r="AB323" s="52"/>
      <c r="AC323" s="52"/>
      <c r="AD323" s="52"/>
      <c r="AE323" s="52"/>
      <c r="AF323" s="52"/>
      <c r="AG323" s="52" t="s">
        <v>642</v>
      </c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</row>
    <row r="324" spans="1:60" outlineLevel="1" x14ac:dyDescent="0.2">
      <c r="A324" s="31"/>
      <c r="B324" s="32"/>
      <c r="C324" s="294" t="s">
        <v>4338</v>
      </c>
      <c r="D324" s="295"/>
      <c r="E324" s="295"/>
      <c r="F324" s="295"/>
      <c r="G324" s="29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52"/>
      <c r="Z324" s="52"/>
      <c r="AA324" s="52"/>
      <c r="AB324" s="52"/>
      <c r="AC324" s="52"/>
      <c r="AD324" s="52"/>
      <c r="AE324" s="52"/>
      <c r="AF324" s="52"/>
      <c r="AG324" s="52" t="s">
        <v>642</v>
      </c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</row>
    <row r="325" spans="1:60" outlineLevel="1" x14ac:dyDescent="0.2">
      <c r="A325" s="31"/>
      <c r="B325" s="32"/>
      <c r="C325" s="294" t="s">
        <v>4339</v>
      </c>
      <c r="D325" s="295"/>
      <c r="E325" s="295"/>
      <c r="F325" s="295"/>
      <c r="G325" s="29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52"/>
      <c r="Z325" s="52"/>
      <c r="AA325" s="52"/>
      <c r="AB325" s="52"/>
      <c r="AC325" s="52"/>
      <c r="AD325" s="52"/>
      <c r="AE325" s="52"/>
      <c r="AF325" s="52"/>
      <c r="AG325" s="52" t="s">
        <v>642</v>
      </c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</row>
    <row r="326" spans="1:60" outlineLevel="1" x14ac:dyDescent="0.2">
      <c r="A326" s="31"/>
      <c r="B326" s="32"/>
      <c r="C326" s="294" t="s">
        <v>4340</v>
      </c>
      <c r="D326" s="295"/>
      <c r="E326" s="295"/>
      <c r="F326" s="295"/>
      <c r="G326" s="29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52"/>
      <c r="Z326" s="52"/>
      <c r="AA326" s="52"/>
      <c r="AB326" s="52"/>
      <c r="AC326" s="52"/>
      <c r="AD326" s="52"/>
      <c r="AE326" s="52"/>
      <c r="AF326" s="52"/>
      <c r="AG326" s="52" t="s">
        <v>642</v>
      </c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</row>
    <row r="327" spans="1:60" outlineLevel="1" x14ac:dyDescent="0.2">
      <c r="A327" s="31"/>
      <c r="B327" s="32"/>
      <c r="C327" s="294" t="s">
        <v>4341</v>
      </c>
      <c r="D327" s="295"/>
      <c r="E327" s="295"/>
      <c r="F327" s="295"/>
      <c r="G327" s="29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52"/>
      <c r="Z327" s="52"/>
      <c r="AA327" s="52"/>
      <c r="AB327" s="52"/>
      <c r="AC327" s="52"/>
      <c r="AD327" s="52"/>
      <c r="AE327" s="52"/>
      <c r="AF327" s="52"/>
      <c r="AG327" s="52" t="s">
        <v>642</v>
      </c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</row>
    <row r="328" spans="1:60" outlineLevel="1" x14ac:dyDescent="0.2">
      <c r="A328" s="31"/>
      <c r="B328" s="32"/>
      <c r="C328" s="294" t="s">
        <v>4342</v>
      </c>
      <c r="D328" s="295"/>
      <c r="E328" s="295"/>
      <c r="F328" s="295"/>
      <c r="G328" s="29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52"/>
      <c r="Z328" s="52"/>
      <c r="AA328" s="52"/>
      <c r="AB328" s="52"/>
      <c r="AC328" s="52"/>
      <c r="AD328" s="52"/>
      <c r="AE328" s="52"/>
      <c r="AF328" s="52"/>
      <c r="AG328" s="52" t="s">
        <v>642</v>
      </c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</row>
    <row r="329" spans="1:60" outlineLevel="1" x14ac:dyDescent="0.2">
      <c r="A329" s="31"/>
      <c r="B329" s="32"/>
      <c r="C329" s="294" t="s">
        <v>4343</v>
      </c>
      <c r="D329" s="295"/>
      <c r="E329" s="295"/>
      <c r="F329" s="295"/>
      <c r="G329" s="29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52"/>
      <c r="Z329" s="52"/>
      <c r="AA329" s="52"/>
      <c r="AB329" s="52"/>
      <c r="AC329" s="52"/>
      <c r="AD329" s="52"/>
      <c r="AE329" s="52"/>
      <c r="AF329" s="52"/>
      <c r="AG329" s="52" t="s">
        <v>642</v>
      </c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</row>
    <row r="330" spans="1:60" outlineLevel="1" x14ac:dyDescent="0.2">
      <c r="A330" s="31"/>
      <c r="B330" s="32"/>
      <c r="C330" s="294" t="s">
        <v>4344</v>
      </c>
      <c r="D330" s="295"/>
      <c r="E330" s="295"/>
      <c r="F330" s="295"/>
      <c r="G330" s="29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52"/>
      <c r="Z330" s="52"/>
      <c r="AA330" s="52"/>
      <c r="AB330" s="52"/>
      <c r="AC330" s="52"/>
      <c r="AD330" s="52"/>
      <c r="AE330" s="52"/>
      <c r="AF330" s="52"/>
      <c r="AG330" s="52" t="s">
        <v>642</v>
      </c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</row>
    <row r="331" spans="1:60" outlineLevel="1" x14ac:dyDescent="0.2">
      <c r="A331" s="31"/>
      <c r="B331" s="32"/>
      <c r="C331" s="294" t="s">
        <v>4345</v>
      </c>
      <c r="D331" s="295"/>
      <c r="E331" s="295"/>
      <c r="F331" s="295"/>
      <c r="G331" s="29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52"/>
      <c r="Z331" s="52"/>
      <c r="AA331" s="52"/>
      <c r="AB331" s="52"/>
      <c r="AC331" s="52"/>
      <c r="AD331" s="52"/>
      <c r="AE331" s="52"/>
      <c r="AF331" s="52"/>
      <c r="AG331" s="52" t="s">
        <v>642</v>
      </c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</row>
    <row r="332" spans="1:60" outlineLevel="1" x14ac:dyDescent="0.2">
      <c r="A332" s="31"/>
      <c r="B332" s="32"/>
      <c r="C332" s="294" t="s">
        <v>4346</v>
      </c>
      <c r="D332" s="295"/>
      <c r="E332" s="295"/>
      <c r="F332" s="295"/>
      <c r="G332" s="29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52"/>
      <c r="Z332" s="52"/>
      <c r="AA332" s="52"/>
      <c r="AB332" s="52"/>
      <c r="AC332" s="52"/>
      <c r="AD332" s="52"/>
      <c r="AE332" s="52"/>
      <c r="AF332" s="52"/>
      <c r="AG332" s="52" t="s">
        <v>642</v>
      </c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</row>
    <row r="333" spans="1:60" outlineLevel="1" x14ac:dyDescent="0.2">
      <c r="A333" s="31"/>
      <c r="B333" s="32"/>
      <c r="C333" s="294" t="s">
        <v>4347</v>
      </c>
      <c r="D333" s="295"/>
      <c r="E333" s="295"/>
      <c r="F333" s="295"/>
      <c r="G333" s="29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52"/>
      <c r="Z333" s="52"/>
      <c r="AA333" s="52"/>
      <c r="AB333" s="52"/>
      <c r="AC333" s="52"/>
      <c r="AD333" s="52"/>
      <c r="AE333" s="52"/>
      <c r="AF333" s="52"/>
      <c r="AG333" s="52" t="s">
        <v>642</v>
      </c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</row>
    <row r="334" spans="1:60" outlineLevel="1" x14ac:dyDescent="0.2">
      <c r="A334" s="31"/>
      <c r="B334" s="32"/>
      <c r="C334" s="294" t="s">
        <v>4348</v>
      </c>
      <c r="D334" s="295"/>
      <c r="E334" s="295"/>
      <c r="F334" s="295"/>
      <c r="G334" s="29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52"/>
      <c r="Z334" s="52"/>
      <c r="AA334" s="52"/>
      <c r="AB334" s="52"/>
      <c r="AC334" s="52"/>
      <c r="AD334" s="52"/>
      <c r="AE334" s="52"/>
      <c r="AF334" s="52"/>
      <c r="AG334" s="52" t="s">
        <v>642</v>
      </c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</row>
    <row r="335" spans="1:60" outlineLevel="1" x14ac:dyDescent="0.2">
      <c r="A335" s="31"/>
      <c r="B335" s="32"/>
      <c r="C335" s="294" t="s">
        <v>4349</v>
      </c>
      <c r="D335" s="295"/>
      <c r="E335" s="295"/>
      <c r="F335" s="295"/>
      <c r="G335" s="29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52"/>
      <c r="Z335" s="52"/>
      <c r="AA335" s="52"/>
      <c r="AB335" s="52"/>
      <c r="AC335" s="52"/>
      <c r="AD335" s="52"/>
      <c r="AE335" s="52"/>
      <c r="AF335" s="52"/>
      <c r="AG335" s="52" t="s">
        <v>642</v>
      </c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</row>
    <row r="336" spans="1:60" outlineLevel="1" x14ac:dyDescent="0.2">
      <c r="A336" s="31"/>
      <c r="B336" s="32"/>
      <c r="C336" s="294" t="s">
        <v>4350</v>
      </c>
      <c r="D336" s="295"/>
      <c r="E336" s="295"/>
      <c r="F336" s="295"/>
      <c r="G336" s="29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52"/>
      <c r="Z336" s="52"/>
      <c r="AA336" s="52"/>
      <c r="AB336" s="52"/>
      <c r="AC336" s="52"/>
      <c r="AD336" s="52"/>
      <c r="AE336" s="52"/>
      <c r="AF336" s="52"/>
      <c r="AG336" s="52" t="s">
        <v>642</v>
      </c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</row>
    <row r="337" spans="1:60" outlineLevel="1" x14ac:dyDescent="0.2">
      <c r="A337" s="31"/>
      <c r="B337" s="32"/>
      <c r="C337" s="294" t="s">
        <v>4351</v>
      </c>
      <c r="D337" s="295"/>
      <c r="E337" s="295"/>
      <c r="F337" s="295"/>
      <c r="G337" s="29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52"/>
      <c r="Z337" s="52"/>
      <c r="AA337" s="52"/>
      <c r="AB337" s="52"/>
      <c r="AC337" s="52"/>
      <c r="AD337" s="52"/>
      <c r="AE337" s="52"/>
      <c r="AF337" s="52"/>
      <c r="AG337" s="52" t="s">
        <v>642</v>
      </c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</row>
    <row r="338" spans="1:60" outlineLevel="1" x14ac:dyDescent="0.2">
      <c r="A338" s="67">
        <v>141</v>
      </c>
      <c r="B338" s="68" t="s">
        <v>4352</v>
      </c>
      <c r="C338" s="69" t="s">
        <v>4353</v>
      </c>
      <c r="D338" s="63" t="s">
        <v>640</v>
      </c>
      <c r="E338" s="64">
        <v>8</v>
      </c>
      <c r="F338" s="65"/>
      <c r="G338" s="66">
        <f>ROUND(E338*F338,2)</f>
        <v>0</v>
      </c>
      <c r="H338" s="65"/>
      <c r="I338" s="66">
        <f>ROUND(E338*H338,2)</f>
        <v>0</v>
      </c>
      <c r="J338" s="65"/>
      <c r="K338" s="66">
        <f>ROUND(E338*J338,2)</f>
        <v>0</v>
      </c>
      <c r="L338" s="66">
        <v>21</v>
      </c>
      <c r="M338" s="66">
        <f>G338*(1+L338/100)</f>
        <v>0</v>
      </c>
      <c r="N338" s="66">
        <v>0</v>
      </c>
      <c r="O338" s="66">
        <f>ROUND(E338*N338,2)</f>
        <v>0</v>
      </c>
      <c r="P338" s="66">
        <v>0</v>
      </c>
      <c r="Q338" s="66">
        <f>ROUND(E338*P338,2)</f>
        <v>0</v>
      </c>
      <c r="R338" s="66"/>
      <c r="S338" s="66" t="s">
        <v>587</v>
      </c>
      <c r="T338" s="70" t="s">
        <v>330</v>
      </c>
      <c r="U338" s="35">
        <v>0</v>
      </c>
      <c r="V338" s="35">
        <f>ROUND(E338*U338,2)</f>
        <v>0</v>
      </c>
      <c r="W338" s="35"/>
      <c r="X338" s="70"/>
      <c r="Y338" s="52"/>
      <c r="Z338" s="52"/>
      <c r="AA338" s="52"/>
      <c r="AB338" s="52"/>
      <c r="AC338" s="52"/>
      <c r="AD338" s="52"/>
      <c r="AE338" s="52"/>
      <c r="AF338" s="52"/>
      <c r="AG338" s="52" t="s">
        <v>2953</v>
      </c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</row>
    <row r="339" spans="1:60" outlineLevel="1" x14ac:dyDescent="0.2">
      <c r="A339" s="24">
        <v>142</v>
      </c>
      <c r="B339" s="25" t="s">
        <v>4354</v>
      </c>
      <c r="C339" s="26" t="s">
        <v>4355</v>
      </c>
      <c r="D339" s="27" t="s">
        <v>640</v>
      </c>
      <c r="E339" s="28">
        <v>7</v>
      </c>
      <c r="F339" s="29"/>
      <c r="G339" s="30">
        <f>ROUND(E339*F339,2)</f>
        <v>0</v>
      </c>
      <c r="H339" s="29"/>
      <c r="I339" s="30">
        <f>ROUND(E339*H339,2)</f>
        <v>0</v>
      </c>
      <c r="J339" s="29"/>
      <c r="K339" s="30">
        <f>ROUND(E339*J339,2)</f>
        <v>0</v>
      </c>
      <c r="L339" s="30">
        <v>21</v>
      </c>
      <c r="M339" s="30">
        <f>G339*(1+L339/100)</f>
        <v>0</v>
      </c>
      <c r="N339" s="30">
        <v>0</v>
      </c>
      <c r="O339" s="30">
        <f>ROUND(E339*N339,2)</f>
        <v>0</v>
      </c>
      <c r="P339" s="30">
        <v>0</v>
      </c>
      <c r="Q339" s="30">
        <f>ROUND(E339*P339,2)</f>
        <v>0</v>
      </c>
      <c r="R339" s="30"/>
      <c r="S339" s="30" t="s">
        <v>587</v>
      </c>
      <c r="T339" s="49" t="s">
        <v>330</v>
      </c>
      <c r="U339" s="35">
        <v>0</v>
      </c>
      <c r="V339" s="35">
        <f>ROUND(E339*U339,2)</f>
        <v>0</v>
      </c>
      <c r="W339" s="35"/>
      <c r="X339" s="79"/>
      <c r="Y339" s="52"/>
      <c r="Z339" s="52"/>
      <c r="AA339" s="52"/>
      <c r="AB339" s="52"/>
      <c r="AC339" s="52"/>
      <c r="AD339" s="52"/>
      <c r="AE339" s="52"/>
      <c r="AF339" s="52"/>
      <c r="AG339" s="52" t="s">
        <v>1697</v>
      </c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</row>
    <row r="340" spans="1:60" outlineLevel="1" x14ac:dyDescent="0.2">
      <c r="A340" s="31"/>
      <c r="B340" s="32"/>
      <c r="C340" s="292" t="s">
        <v>4355</v>
      </c>
      <c r="D340" s="293"/>
      <c r="E340" s="293"/>
      <c r="F340" s="293"/>
      <c r="G340" s="293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52"/>
      <c r="Z340" s="52"/>
      <c r="AA340" s="52"/>
      <c r="AB340" s="52"/>
      <c r="AC340" s="52"/>
      <c r="AD340" s="52"/>
      <c r="AE340" s="52"/>
      <c r="AF340" s="52"/>
      <c r="AG340" s="52" t="s">
        <v>642</v>
      </c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</row>
    <row r="341" spans="1:60" outlineLevel="1" x14ac:dyDescent="0.2">
      <c r="A341" s="31"/>
      <c r="B341" s="32"/>
      <c r="C341" s="294" t="s">
        <v>4356</v>
      </c>
      <c r="D341" s="295"/>
      <c r="E341" s="295"/>
      <c r="F341" s="295"/>
      <c r="G341" s="29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52"/>
      <c r="Z341" s="52"/>
      <c r="AA341" s="52"/>
      <c r="AB341" s="52"/>
      <c r="AC341" s="52"/>
      <c r="AD341" s="52"/>
      <c r="AE341" s="52"/>
      <c r="AF341" s="52"/>
      <c r="AG341" s="52" t="s">
        <v>642</v>
      </c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</row>
    <row r="342" spans="1:60" outlineLevel="1" x14ac:dyDescent="0.2">
      <c r="A342" s="31"/>
      <c r="B342" s="32"/>
      <c r="C342" s="294" t="s">
        <v>4357</v>
      </c>
      <c r="D342" s="295"/>
      <c r="E342" s="295"/>
      <c r="F342" s="295"/>
      <c r="G342" s="29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52"/>
      <c r="Z342" s="52"/>
      <c r="AA342" s="52"/>
      <c r="AB342" s="52"/>
      <c r="AC342" s="52"/>
      <c r="AD342" s="52"/>
      <c r="AE342" s="52"/>
      <c r="AF342" s="52"/>
      <c r="AG342" s="52" t="s">
        <v>642</v>
      </c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</row>
    <row r="343" spans="1:60" outlineLevel="1" x14ac:dyDescent="0.2">
      <c r="A343" s="31"/>
      <c r="B343" s="32"/>
      <c r="C343" s="294" t="s">
        <v>4358</v>
      </c>
      <c r="D343" s="295"/>
      <c r="E343" s="295"/>
      <c r="F343" s="295"/>
      <c r="G343" s="29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52"/>
      <c r="Z343" s="52"/>
      <c r="AA343" s="52"/>
      <c r="AB343" s="52"/>
      <c r="AC343" s="52"/>
      <c r="AD343" s="52"/>
      <c r="AE343" s="52"/>
      <c r="AF343" s="52"/>
      <c r="AG343" s="52" t="s">
        <v>642</v>
      </c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</row>
    <row r="344" spans="1:60" outlineLevel="1" x14ac:dyDescent="0.2">
      <c r="A344" s="31"/>
      <c r="B344" s="32"/>
      <c r="C344" s="294" t="s">
        <v>4359</v>
      </c>
      <c r="D344" s="295"/>
      <c r="E344" s="295"/>
      <c r="F344" s="295"/>
      <c r="G344" s="29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52"/>
      <c r="Z344" s="52"/>
      <c r="AA344" s="52"/>
      <c r="AB344" s="52"/>
      <c r="AC344" s="52"/>
      <c r="AD344" s="52"/>
      <c r="AE344" s="52"/>
      <c r="AF344" s="52"/>
      <c r="AG344" s="52" t="s">
        <v>642</v>
      </c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</row>
    <row r="345" spans="1:60" outlineLevel="1" x14ac:dyDescent="0.2">
      <c r="A345" s="31"/>
      <c r="B345" s="32"/>
      <c r="C345" s="294" t="s">
        <v>4360</v>
      </c>
      <c r="D345" s="295"/>
      <c r="E345" s="295"/>
      <c r="F345" s="295"/>
      <c r="G345" s="29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52"/>
      <c r="Z345" s="52"/>
      <c r="AA345" s="52"/>
      <c r="AB345" s="52"/>
      <c r="AC345" s="52"/>
      <c r="AD345" s="52"/>
      <c r="AE345" s="52"/>
      <c r="AF345" s="52"/>
      <c r="AG345" s="52" t="s">
        <v>642</v>
      </c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</row>
    <row r="346" spans="1:60" outlineLevel="1" x14ac:dyDescent="0.2">
      <c r="A346" s="31"/>
      <c r="B346" s="32"/>
      <c r="C346" s="294" t="s">
        <v>4361</v>
      </c>
      <c r="D346" s="295"/>
      <c r="E346" s="295"/>
      <c r="F346" s="295"/>
      <c r="G346" s="29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52"/>
      <c r="Z346" s="52"/>
      <c r="AA346" s="52"/>
      <c r="AB346" s="52"/>
      <c r="AC346" s="52"/>
      <c r="AD346" s="52"/>
      <c r="AE346" s="52"/>
      <c r="AF346" s="52"/>
      <c r="AG346" s="52" t="s">
        <v>642</v>
      </c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</row>
    <row r="347" spans="1:60" outlineLevel="1" x14ac:dyDescent="0.2">
      <c r="A347" s="31"/>
      <c r="B347" s="32"/>
      <c r="C347" s="294" t="s">
        <v>4362</v>
      </c>
      <c r="D347" s="295"/>
      <c r="E347" s="295"/>
      <c r="F347" s="295"/>
      <c r="G347" s="29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52"/>
      <c r="Z347" s="52"/>
      <c r="AA347" s="52"/>
      <c r="AB347" s="52"/>
      <c r="AC347" s="52"/>
      <c r="AD347" s="52"/>
      <c r="AE347" s="52"/>
      <c r="AF347" s="52"/>
      <c r="AG347" s="52" t="s">
        <v>642</v>
      </c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</row>
    <row r="348" spans="1:60" outlineLevel="1" x14ac:dyDescent="0.2">
      <c r="A348" s="31"/>
      <c r="B348" s="32"/>
      <c r="C348" s="294" t="s">
        <v>4363</v>
      </c>
      <c r="D348" s="295"/>
      <c r="E348" s="295"/>
      <c r="F348" s="295"/>
      <c r="G348" s="29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52"/>
      <c r="Z348" s="52"/>
      <c r="AA348" s="52"/>
      <c r="AB348" s="52"/>
      <c r="AC348" s="52"/>
      <c r="AD348" s="52"/>
      <c r="AE348" s="52"/>
      <c r="AF348" s="52"/>
      <c r="AG348" s="52" t="s">
        <v>642</v>
      </c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</row>
    <row r="349" spans="1:60" outlineLevel="1" x14ac:dyDescent="0.2">
      <c r="A349" s="31"/>
      <c r="B349" s="32"/>
      <c r="C349" s="294" t="s">
        <v>4364</v>
      </c>
      <c r="D349" s="295"/>
      <c r="E349" s="295"/>
      <c r="F349" s="295"/>
      <c r="G349" s="29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52"/>
      <c r="Z349" s="52"/>
      <c r="AA349" s="52"/>
      <c r="AB349" s="52"/>
      <c r="AC349" s="52"/>
      <c r="AD349" s="52"/>
      <c r="AE349" s="52"/>
      <c r="AF349" s="52"/>
      <c r="AG349" s="52" t="s">
        <v>642</v>
      </c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</row>
    <row r="350" spans="1:60" outlineLevel="1" x14ac:dyDescent="0.2">
      <c r="A350" s="31"/>
      <c r="B350" s="32"/>
      <c r="C350" s="294" t="s">
        <v>4365</v>
      </c>
      <c r="D350" s="295"/>
      <c r="E350" s="295"/>
      <c r="F350" s="295"/>
      <c r="G350" s="29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52"/>
      <c r="Z350" s="52"/>
      <c r="AA350" s="52"/>
      <c r="AB350" s="52"/>
      <c r="AC350" s="52"/>
      <c r="AD350" s="52"/>
      <c r="AE350" s="52"/>
      <c r="AF350" s="52"/>
      <c r="AG350" s="52" t="s">
        <v>642</v>
      </c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</row>
    <row r="351" spans="1:60" outlineLevel="1" x14ac:dyDescent="0.2">
      <c r="A351" s="31"/>
      <c r="B351" s="32"/>
      <c r="C351" s="294" t="s">
        <v>4366</v>
      </c>
      <c r="D351" s="295"/>
      <c r="E351" s="295"/>
      <c r="F351" s="295"/>
      <c r="G351" s="29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52"/>
      <c r="Z351" s="52"/>
      <c r="AA351" s="52"/>
      <c r="AB351" s="52"/>
      <c r="AC351" s="52"/>
      <c r="AD351" s="52"/>
      <c r="AE351" s="52"/>
      <c r="AF351" s="52"/>
      <c r="AG351" s="52" t="s">
        <v>642</v>
      </c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</row>
    <row r="352" spans="1:60" outlineLevel="1" x14ac:dyDescent="0.2">
      <c r="A352" s="31"/>
      <c r="B352" s="32"/>
      <c r="C352" s="294" t="s">
        <v>4367</v>
      </c>
      <c r="D352" s="295"/>
      <c r="E352" s="295"/>
      <c r="F352" s="295"/>
      <c r="G352" s="29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52"/>
      <c r="Z352" s="52"/>
      <c r="AA352" s="52"/>
      <c r="AB352" s="52"/>
      <c r="AC352" s="52"/>
      <c r="AD352" s="52"/>
      <c r="AE352" s="52"/>
      <c r="AF352" s="52"/>
      <c r="AG352" s="52" t="s">
        <v>642</v>
      </c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</row>
    <row r="353" spans="1:60" outlineLevel="1" x14ac:dyDescent="0.2">
      <c r="A353" s="31"/>
      <c r="B353" s="32"/>
      <c r="C353" s="294" t="s">
        <v>4368</v>
      </c>
      <c r="D353" s="295"/>
      <c r="E353" s="295"/>
      <c r="F353" s="295"/>
      <c r="G353" s="29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52"/>
      <c r="Z353" s="52"/>
      <c r="AA353" s="52"/>
      <c r="AB353" s="52"/>
      <c r="AC353" s="52"/>
      <c r="AD353" s="52"/>
      <c r="AE353" s="52"/>
      <c r="AF353" s="52"/>
      <c r="AG353" s="52" t="s">
        <v>642</v>
      </c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</row>
    <row r="354" spans="1:60" outlineLevel="1" x14ac:dyDescent="0.2">
      <c r="A354" s="31"/>
      <c r="B354" s="32"/>
      <c r="C354" s="294" t="s">
        <v>4369</v>
      </c>
      <c r="D354" s="295"/>
      <c r="E354" s="295"/>
      <c r="F354" s="295"/>
      <c r="G354" s="29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52"/>
      <c r="Z354" s="52"/>
      <c r="AA354" s="52"/>
      <c r="AB354" s="52"/>
      <c r="AC354" s="52"/>
      <c r="AD354" s="52"/>
      <c r="AE354" s="52"/>
      <c r="AF354" s="52"/>
      <c r="AG354" s="52" t="s">
        <v>642</v>
      </c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</row>
    <row r="355" spans="1:60" outlineLevel="1" x14ac:dyDescent="0.2">
      <c r="A355" s="67">
        <v>143</v>
      </c>
      <c r="B355" s="68" t="s">
        <v>4370</v>
      </c>
      <c r="C355" s="69" t="s">
        <v>4371</v>
      </c>
      <c r="D355" s="63" t="s">
        <v>640</v>
      </c>
      <c r="E355" s="64">
        <v>7</v>
      </c>
      <c r="F355" s="65"/>
      <c r="G355" s="66">
        <f t="shared" ref="G355:G382" si="35">ROUND(E355*F355,2)</f>
        <v>0</v>
      </c>
      <c r="H355" s="65"/>
      <c r="I355" s="66">
        <f t="shared" ref="I355:I382" si="36">ROUND(E355*H355,2)</f>
        <v>0</v>
      </c>
      <c r="J355" s="65"/>
      <c r="K355" s="66">
        <f t="shared" ref="K355:K382" si="37">ROUND(E355*J355,2)</f>
        <v>0</v>
      </c>
      <c r="L355" s="66">
        <v>21</v>
      </c>
      <c r="M355" s="66">
        <f t="shared" ref="M355:M382" si="38">G355*(1+L355/100)</f>
        <v>0</v>
      </c>
      <c r="N355" s="66">
        <v>0</v>
      </c>
      <c r="O355" s="66">
        <f t="shared" ref="O355:O382" si="39">ROUND(E355*N355,2)</f>
        <v>0</v>
      </c>
      <c r="P355" s="66">
        <v>0</v>
      </c>
      <c r="Q355" s="66">
        <f t="shared" ref="Q355:Q382" si="40">ROUND(E355*P355,2)</f>
        <v>0</v>
      </c>
      <c r="R355" s="66"/>
      <c r="S355" s="66" t="s">
        <v>587</v>
      </c>
      <c r="T355" s="70" t="s">
        <v>330</v>
      </c>
      <c r="U355" s="35">
        <v>0</v>
      </c>
      <c r="V355" s="35">
        <f t="shared" ref="V355:V382" si="41">ROUND(E355*U355,2)</f>
        <v>0</v>
      </c>
      <c r="W355" s="35"/>
      <c r="X355" s="70"/>
      <c r="Y355" s="52"/>
      <c r="Z355" s="52"/>
      <c r="AA355" s="52"/>
      <c r="AB355" s="52"/>
      <c r="AC355" s="52"/>
      <c r="AD355" s="52"/>
      <c r="AE355" s="52"/>
      <c r="AF355" s="52"/>
      <c r="AG355" s="52" t="s">
        <v>2953</v>
      </c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</row>
    <row r="356" spans="1:60" ht="22.5" outlineLevel="1" x14ac:dyDescent="0.2">
      <c r="A356" s="67">
        <v>144</v>
      </c>
      <c r="B356" s="68" t="s">
        <v>4372</v>
      </c>
      <c r="C356" s="69" t="s">
        <v>4373</v>
      </c>
      <c r="D356" s="63" t="s">
        <v>640</v>
      </c>
      <c r="E356" s="64">
        <v>7</v>
      </c>
      <c r="F356" s="65"/>
      <c r="G356" s="66">
        <f t="shared" si="35"/>
        <v>0</v>
      </c>
      <c r="H356" s="65"/>
      <c r="I356" s="66">
        <f t="shared" si="36"/>
        <v>0</v>
      </c>
      <c r="J356" s="65"/>
      <c r="K356" s="66">
        <f t="shared" si="37"/>
        <v>0</v>
      </c>
      <c r="L356" s="66">
        <v>21</v>
      </c>
      <c r="M356" s="66">
        <f t="shared" si="38"/>
        <v>0</v>
      </c>
      <c r="N356" s="66">
        <v>0</v>
      </c>
      <c r="O356" s="66">
        <f t="shared" si="39"/>
        <v>0</v>
      </c>
      <c r="P356" s="66">
        <v>0</v>
      </c>
      <c r="Q356" s="66">
        <f t="shared" si="40"/>
        <v>0</v>
      </c>
      <c r="R356" s="66"/>
      <c r="S356" s="66" t="s">
        <v>587</v>
      </c>
      <c r="T356" s="70" t="s">
        <v>330</v>
      </c>
      <c r="U356" s="35">
        <v>0</v>
      </c>
      <c r="V356" s="35">
        <f t="shared" si="41"/>
        <v>0</v>
      </c>
      <c r="W356" s="35"/>
      <c r="X356" s="70"/>
      <c r="Y356" s="52"/>
      <c r="Z356" s="52"/>
      <c r="AA356" s="52"/>
      <c r="AB356" s="52"/>
      <c r="AC356" s="52"/>
      <c r="AD356" s="52"/>
      <c r="AE356" s="52"/>
      <c r="AF356" s="52"/>
      <c r="AG356" s="52" t="s">
        <v>1697</v>
      </c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</row>
    <row r="357" spans="1:60" outlineLevel="1" x14ac:dyDescent="0.2">
      <c r="A357" s="67">
        <v>145</v>
      </c>
      <c r="B357" s="68" t="s">
        <v>4374</v>
      </c>
      <c r="C357" s="69" t="s">
        <v>4375</v>
      </c>
      <c r="D357" s="63" t="s">
        <v>640</v>
      </c>
      <c r="E357" s="64">
        <v>7</v>
      </c>
      <c r="F357" s="65"/>
      <c r="G357" s="66">
        <f t="shared" si="35"/>
        <v>0</v>
      </c>
      <c r="H357" s="65"/>
      <c r="I357" s="66">
        <f t="shared" si="36"/>
        <v>0</v>
      </c>
      <c r="J357" s="65"/>
      <c r="K357" s="66">
        <f t="shared" si="37"/>
        <v>0</v>
      </c>
      <c r="L357" s="66">
        <v>21</v>
      </c>
      <c r="M357" s="66">
        <f t="shared" si="38"/>
        <v>0</v>
      </c>
      <c r="N357" s="66">
        <v>0</v>
      </c>
      <c r="O357" s="66">
        <f t="shared" si="39"/>
        <v>0</v>
      </c>
      <c r="P357" s="66">
        <v>0</v>
      </c>
      <c r="Q357" s="66">
        <f t="shared" si="40"/>
        <v>0</v>
      </c>
      <c r="R357" s="66"/>
      <c r="S357" s="66" t="s">
        <v>587</v>
      </c>
      <c r="T357" s="70" t="s">
        <v>330</v>
      </c>
      <c r="U357" s="35">
        <v>0</v>
      </c>
      <c r="V357" s="35">
        <f t="shared" si="41"/>
        <v>0</v>
      </c>
      <c r="W357" s="35"/>
      <c r="X357" s="70"/>
      <c r="Y357" s="52"/>
      <c r="Z357" s="52"/>
      <c r="AA357" s="52"/>
      <c r="AB357" s="52"/>
      <c r="AC357" s="52"/>
      <c r="AD357" s="52"/>
      <c r="AE357" s="52"/>
      <c r="AF357" s="52"/>
      <c r="AG357" s="52" t="s">
        <v>2953</v>
      </c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</row>
    <row r="358" spans="1:60" outlineLevel="1" x14ac:dyDescent="0.2">
      <c r="A358" s="67">
        <v>146</v>
      </c>
      <c r="B358" s="68" t="s">
        <v>4376</v>
      </c>
      <c r="C358" s="69" t="s">
        <v>4377</v>
      </c>
      <c r="D358" s="63" t="s">
        <v>640</v>
      </c>
      <c r="E358" s="64">
        <v>4</v>
      </c>
      <c r="F358" s="65"/>
      <c r="G358" s="66">
        <f t="shared" si="35"/>
        <v>0</v>
      </c>
      <c r="H358" s="65"/>
      <c r="I358" s="66">
        <f t="shared" si="36"/>
        <v>0</v>
      </c>
      <c r="J358" s="65"/>
      <c r="K358" s="66">
        <f t="shared" si="37"/>
        <v>0</v>
      </c>
      <c r="L358" s="66">
        <v>21</v>
      </c>
      <c r="M358" s="66">
        <f t="shared" si="38"/>
        <v>0</v>
      </c>
      <c r="N358" s="66">
        <v>0</v>
      </c>
      <c r="O358" s="66">
        <f t="shared" si="39"/>
        <v>0</v>
      </c>
      <c r="P358" s="66">
        <v>0</v>
      </c>
      <c r="Q358" s="66">
        <f t="shared" si="40"/>
        <v>0</v>
      </c>
      <c r="R358" s="66"/>
      <c r="S358" s="66" t="s">
        <v>587</v>
      </c>
      <c r="T358" s="70" t="s">
        <v>330</v>
      </c>
      <c r="U358" s="35">
        <v>0</v>
      </c>
      <c r="V358" s="35">
        <f t="shared" si="41"/>
        <v>0</v>
      </c>
      <c r="W358" s="35"/>
      <c r="X358" s="70"/>
      <c r="Y358" s="52"/>
      <c r="Z358" s="52"/>
      <c r="AA358" s="52"/>
      <c r="AB358" s="52"/>
      <c r="AC358" s="52"/>
      <c r="AD358" s="52"/>
      <c r="AE358" s="52"/>
      <c r="AF358" s="52"/>
      <c r="AG358" s="52" t="s">
        <v>1697</v>
      </c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</row>
    <row r="359" spans="1:60" outlineLevel="1" x14ac:dyDescent="0.2">
      <c r="A359" s="67">
        <v>147</v>
      </c>
      <c r="B359" s="68" t="s">
        <v>4378</v>
      </c>
      <c r="C359" s="69" t="s">
        <v>4379</v>
      </c>
      <c r="D359" s="63" t="s">
        <v>640</v>
      </c>
      <c r="E359" s="64">
        <v>4</v>
      </c>
      <c r="F359" s="65"/>
      <c r="G359" s="66">
        <f t="shared" si="35"/>
        <v>0</v>
      </c>
      <c r="H359" s="65"/>
      <c r="I359" s="66">
        <f t="shared" si="36"/>
        <v>0</v>
      </c>
      <c r="J359" s="65"/>
      <c r="K359" s="66">
        <f t="shared" si="37"/>
        <v>0</v>
      </c>
      <c r="L359" s="66">
        <v>21</v>
      </c>
      <c r="M359" s="66">
        <f t="shared" si="38"/>
        <v>0</v>
      </c>
      <c r="N359" s="66">
        <v>0</v>
      </c>
      <c r="O359" s="66">
        <f t="shared" si="39"/>
        <v>0</v>
      </c>
      <c r="P359" s="66">
        <v>0</v>
      </c>
      <c r="Q359" s="66">
        <f t="shared" si="40"/>
        <v>0</v>
      </c>
      <c r="R359" s="66"/>
      <c r="S359" s="66" t="s">
        <v>587</v>
      </c>
      <c r="T359" s="70" t="s">
        <v>330</v>
      </c>
      <c r="U359" s="35">
        <v>0</v>
      </c>
      <c r="V359" s="35">
        <f t="shared" si="41"/>
        <v>0</v>
      </c>
      <c r="W359" s="35"/>
      <c r="X359" s="70"/>
      <c r="Y359" s="52"/>
      <c r="Z359" s="52"/>
      <c r="AA359" s="52"/>
      <c r="AB359" s="52"/>
      <c r="AC359" s="52"/>
      <c r="AD359" s="52"/>
      <c r="AE359" s="52"/>
      <c r="AF359" s="52"/>
      <c r="AG359" s="52" t="s">
        <v>2953</v>
      </c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</row>
    <row r="360" spans="1:60" outlineLevel="1" x14ac:dyDescent="0.2">
      <c r="A360" s="67">
        <v>148</v>
      </c>
      <c r="B360" s="68" t="s">
        <v>4380</v>
      </c>
      <c r="C360" s="69" t="s">
        <v>4381</v>
      </c>
      <c r="D360" s="63" t="s">
        <v>640</v>
      </c>
      <c r="E360" s="64">
        <v>4</v>
      </c>
      <c r="F360" s="65"/>
      <c r="G360" s="66">
        <f t="shared" si="35"/>
        <v>0</v>
      </c>
      <c r="H360" s="65"/>
      <c r="I360" s="66">
        <f t="shared" si="36"/>
        <v>0</v>
      </c>
      <c r="J360" s="65"/>
      <c r="K360" s="66">
        <f t="shared" si="37"/>
        <v>0</v>
      </c>
      <c r="L360" s="66">
        <v>21</v>
      </c>
      <c r="M360" s="66">
        <f t="shared" si="38"/>
        <v>0</v>
      </c>
      <c r="N360" s="66">
        <v>0</v>
      </c>
      <c r="O360" s="66">
        <f t="shared" si="39"/>
        <v>0</v>
      </c>
      <c r="P360" s="66">
        <v>0</v>
      </c>
      <c r="Q360" s="66">
        <f t="shared" si="40"/>
        <v>0</v>
      </c>
      <c r="R360" s="66"/>
      <c r="S360" s="66" t="s">
        <v>587</v>
      </c>
      <c r="T360" s="70" t="s">
        <v>330</v>
      </c>
      <c r="U360" s="35">
        <v>0</v>
      </c>
      <c r="V360" s="35">
        <f t="shared" si="41"/>
        <v>0</v>
      </c>
      <c r="W360" s="35"/>
      <c r="X360" s="70"/>
      <c r="Y360" s="52"/>
      <c r="Z360" s="52"/>
      <c r="AA360" s="52"/>
      <c r="AB360" s="52"/>
      <c r="AC360" s="52"/>
      <c r="AD360" s="52"/>
      <c r="AE360" s="52"/>
      <c r="AF360" s="52"/>
      <c r="AG360" s="52" t="s">
        <v>1697</v>
      </c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</row>
    <row r="361" spans="1:60" outlineLevel="1" x14ac:dyDescent="0.2">
      <c r="A361" s="67">
        <v>149</v>
      </c>
      <c r="B361" s="68" t="s">
        <v>4382</v>
      </c>
      <c r="C361" s="69" t="s">
        <v>4379</v>
      </c>
      <c r="D361" s="63" t="s">
        <v>640</v>
      </c>
      <c r="E361" s="64">
        <v>4</v>
      </c>
      <c r="F361" s="65"/>
      <c r="G361" s="66">
        <f t="shared" si="35"/>
        <v>0</v>
      </c>
      <c r="H361" s="65"/>
      <c r="I361" s="66">
        <f t="shared" si="36"/>
        <v>0</v>
      </c>
      <c r="J361" s="65"/>
      <c r="K361" s="66">
        <f t="shared" si="37"/>
        <v>0</v>
      </c>
      <c r="L361" s="66">
        <v>21</v>
      </c>
      <c r="M361" s="66">
        <f t="shared" si="38"/>
        <v>0</v>
      </c>
      <c r="N361" s="66">
        <v>0</v>
      </c>
      <c r="O361" s="66">
        <f t="shared" si="39"/>
        <v>0</v>
      </c>
      <c r="P361" s="66">
        <v>0</v>
      </c>
      <c r="Q361" s="66">
        <f t="shared" si="40"/>
        <v>0</v>
      </c>
      <c r="R361" s="66"/>
      <c r="S361" s="66" t="s">
        <v>587</v>
      </c>
      <c r="T361" s="70" t="s">
        <v>330</v>
      </c>
      <c r="U361" s="35">
        <v>0</v>
      </c>
      <c r="V361" s="35">
        <f t="shared" si="41"/>
        <v>0</v>
      </c>
      <c r="W361" s="35"/>
      <c r="X361" s="70"/>
      <c r="Y361" s="52"/>
      <c r="Z361" s="52"/>
      <c r="AA361" s="52"/>
      <c r="AB361" s="52"/>
      <c r="AC361" s="52"/>
      <c r="AD361" s="52"/>
      <c r="AE361" s="52"/>
      <c r="AF361" s="52"/>
      <c r="AG361" s="52" t="s">
        <v>2953</v>
      </c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</row>
    <row r="362" spans="1:60" outlineLevel="1" x14ac:dyDescent="0.2">
      <c r="A362" s="67">
        <v>150</v>
      </c>
      <c r="B362" s="68" t="s">
        <v>4383</v>
      </c>
      <c r="C362" s="69" t="s">
        <v>4384</v>
      </c>
      <c r="D362" s="63" t="s">
        <v>640</v>
      </c>
      <c r="E362" s="64">
        <v>12</v>
      </c>
      <c r="F362" s="65"/>
      <c r="G362" s="66">
        <f t="shared" si="35"/>
        <v>0</v>
      </c>
      <c r="H362" s="65"/>
      <c r="I362" s="66">
        <f t="shared" si="36"/>
        <v>0</v>
      </c>
      <c r="J362" s="65"/>
      <c r="K362" s="66">
        <f t="shared" si="37"/>
        <v>0</v>
      </c>
      <c r="L362" s="66">
        <v>21</v>
      </c>
      <c r="M362" s="66">
        <f t="shared" si="38"/>
        <v>0</v>
      </c>
      <c r="N362" s="66">
        <v>0</v>
      </c>
      <c r="O362" s="66">
        <f t="shared" si="39"/>
        <v>0</v>
      </c>
      <c r="P362" s="66">
        <v>0</v>
      </c>
      <c r="Q362" s="66">
        <f t="shared" si="40"/>
        <v>0</v>
      </c>
      <c r="R362" s="66"/>
      <c r="S362" s="66" t="s">
        <v>587</v>
      </c>
      <c r="T362" s="70" t="s">
        <v>330</v>
      </c>
      <c r="U362" s="35">
        <v>0</v>
      </c>
      <c r="V362" s="35">
        <f t="shared" si="41"/>
        <v>0</v>
      </c>
      <c r="W362" s="35"/>
      <c r="X362" s="70"/>
      <c r="Y362" s="52"/>
      <c r="Z362" s="52"/>
      <c r="AA362" s="52"/>
      <c r="AB362" s="52"/>
      <c r="AC362" s="52"/>
      <c r="AD362" s="52"/>
      <c r="AE362" s="52"/>
      <c r="AF362" s="52"/>
      <c r="AG362" s="52" t="s">
        <v>1697</v>
      </c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</row>
    <row r="363" spans="1:60" outlineLevel="1" x14ac:dyDescent="0.2">
      <c r="A363" s="67">
        <v>151</v>
      </c>
      <c r="B363" s="68" t="s">
        <v>4385</v>
      </c>
      <c r="C363" s="69" t="s">
        <v>4379</v>
      </c>
      <c r="D363" s="63" t="s">
        <v>640</v>
      </c>
      <c r="E363" s="64">
        <v>12</v>
      </c>
      <c r="F363" s="65"/>
      <c r="G363" s="66">
        <f t="shared" si="35"/>
        <v>0</v>
      </c>
      <c r="H363" s="65"/>
      <c r="I363" s="66">
        <f t="shared" si="36"/>
        <v>0</v>
      </c>
      <c r="J363" s="65"/>
      <c r="K363" s="66">
        <f t="shared" si="37"/>
        <v>0</v>
      </c>
      <c r="L363" s="66">
        <v>21</v>
      </c>
      <c r="M363" s="66">
        <f t="shared" si="38"/>
        <v>0</v>
      </c>
      <c r="N363" s="66">
        <v>0</v>
      </c>
      <c r="O363" s="66">
        <f t="shared" si="39"/>
        <v>0</v>
      </c>
      <c r="P363" s="66">
        <v>0</v>
      </c>
      <c r="Q363" s="66">
        <f t="shared" si="40"/>
        <v>0</v>
      </c>
      <c r="R363" s="66"/>
      <c r="S363" s="66" t="s">
        <v>587</v>
      </c>
      <c r="T363" s="70" t="s">
        <v>330</v>
      </c>
      <c r="U363" s="35">
        <v>0</v>
      </c>
      <c r="V363" s="35">
        <f t="shared" si="41"/>
        <v>0</v>
      </c>
      <c r="W363" s="35"/>
      <c r="X363" s="70"/>
      <c r="Y363" s="52"/>
      <c r="Z363" s="52"/>
      <c r="AA363" s="52"/>
      <c r="AB363" s="52"/>
      <c r="AC363" s="52"/>
      <c r="AD363" s="52"/>
      <c r="AE363" s="52"/>
      <c r="AF363" s="52"/>
      <c r="AG363" s="52" t="s">
        <v>2953</v>
      </c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</row>
    <row r="364" spans="1:60" outlineLevel="1" x14ac:dyDescent="0.2">
      <c r="A364" s="67">
        <v>152</v>
      </c>
      <c r="B364" s="68" t="s">
        <v>4386</v>
      </c>
      <c r="C364" s="69" t="s">
        <v>4387</v>
      </c>
      <c r="D364" s="63" t="s">
        <v>640</v>
      </c>
      <c r="E364" s="64">
        <v>8</v>
      </c>
      <c r="F364" s="65"/>
      <c r="G364" s="66">
        <f t="shared" si="35"/>
        <v>0</v>
      </c>
      <c r="H364" s="65"/>
      <c r="I364" s="66">
        <f t="shared" si="36"/>
        <v>0</v>
      </c>
      <c r="J364" s="65"/>
      <c r="K364" s="66">
        <f t="shared" si="37"/>
        <v>0</v>
      </c>
      <c r="L364" s="66">
        <v>21</v>
      </c>
      <c r="M364" s="66">
        <f t="shared" si="38"/>
        <v>0</v>
      </c>
      <c r="N364" s="66">
        <v>0</v>
      </c>
      <c r="O364" s="66">
        <f t="shared" si="39"/>
        <v>0</v>
      </c>
      <c r="P364" s="66">
        <v>0</v>
      </c>
      <c r="Q364" s="66">
        <f t="shared" si="40"/>
        <v>0</v>
      </c>
      <c r="R364" s="66"/>
      <c r="S364" s="66" t="s">
        <v>587</v>
      </c>
      <c r="T364" s="70" t="s">
        <v>330</v>
      </c>
      <c r="U364" s="35">
        <v>0</v>
      </c>
      <c r="V364" s="35">
        <f t="shared" si="41"/>
        <v>0</v>
      </c>
      <c r="W364" s="35"/>
      <c r="X364" s="70"/>
      <c r="Y364" s="52"/>
      <c r="Z364" s="52"/>
      <c r="AA364" s="52"/>
      <c r="AB364" s="52"/>
      <c r="AC364" s="52"/>
      <c r="AD364" s="52"/>
      <c r="AE364" s="52"/>
      <c r="AF364" s="52"/>
      <c r="AG364" s="52" t="s">
        <v>1697</v>
      </c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</row>
    <row r="365" spans="1:60" outlineLevel="1" x14ac:dyDescent="0.2">
      <c r="A365" s="67">
        <v>153</v>
      </c>
      <c r="B365" s="68" t="s">
        <v>4388</v>
      </c>
      <c r="C365" s="69" t="s">
        <v>4379</v>
      </c>
      <c r="D365" s="63" t="s">
        <v>640</v>
      </c>
      <c r="E365" s="64">
        <v>16</v>
      </c>
      <c r="F365" s="65"/>
      <c r="G365" s="66">
        <f t="shared" si="35"/>
        <v>0</v>
      </c>
      <c r="H365" s="65"/>
      <c r="I365" s="66">
        <f t="shared" si="36"/>
        <v>0</v>
      </c>
      <c r="J365" s="65"/>
      <c r="K365" s="66">
        <f t="shared" si="37"/>
        <v>0</v>
      </c>
      <c r="L365" s="66">
        <v>21</v>
      </c>
      <c r="M365" s="66">
        <f t="shared" si="38"/>
        <v>0</v>
      </c>
      <c r="N365" s="66">
        <v>0</v>
      </c>
      <c r="O365" s="66">
        <f t="shared" si="39"/>
        <v>0</v>
      </c>
      <c r="P365" s="66">
        <v>0</v>
      </c>
      <c r="Q365" s="66">
        <f t="shared" si="40"/>
        <v>0</v>
      </c>
      <c r="R365" s="66"/>
      <c r="S365" s="66" t="s">
        <v>587</v>
      </c>
      <c r="T365" s="70" t="s">
        <v>330</v>
      </c>
      <c r="U365" s="35">
        <v>0</v>
      </c>
      <c r="V365" s="35">
        <f t="shared" si="41"/>
        <v>0</v>
      </c>
      <c r="W365" s="35"/>
      <c r="X365" s="70"/>
      <c r="Y365" s="52"/>
      <c r="Z365" s="52"/>
      <c r="AA365" s="52"/>
      <c r="AB365" s="52"/>
      <c r="AC365" s="52"/>
      <c r="AD365" s="52"/>
      <c r="AE365" s="52"/>
      <c r="AF365" s="52"/>
      <c r="AG365" s="52" t="s">
        <v>2953</v>
      </c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</row>
    <row r="366" spans="1:60" outlineLevel="1" x14ac:dyDescent="0.2">
      <c r="A366" s="67">
        <v>154</v>
      </c>
      <c r="B366" s="68" t="s">
        <v>4389</v>
      </c>
      <c r="C366" s="69" t="s">
        <v>4390</v>
      </c>
      <c r="D366" s="63" t="s">
        <v>640</v>
      </c>
      <c r="E366" s="64">
        <v>2</v>
      </c>
      <c r="F366" s="65"/>
      <c r="G366" s="66">
        <f t="shared" si="35"/>
        <v>0</v>
      </c>
      <c r="H366" s="65"/>
      <c r="I366" s="66">
        <f t="shared" si="36"/>
        <v>0</v>
      </c>
      <c r="J366" s="65"/>
      <c r="K366" s="66">
        <f t="shared" si="37"/>
        <v>0</v>
      </c>
      <c r="L366" s="66">
        <v>21</v>
      </c>
      <c r="M366" s="66">
        <f t="shared" si="38"/>
        <v>0</v>
      </c>
      <c r="N366" s="66">
        <v>0</v>
      </c>
      <c r="O366" s="66">
        <f t="shared" si="39"/>
        <v>0</v>
      </c>
      <c r="P366" s="66">
        <v>0</v>
      </c>
      <c r="Q366" s="66">
        <f t="shared" si="40"/>
        <v>0</v>
      </c>
      <c r="R366" s="66"/>
      <c r="S366" s="66" t="s">
        <v>587</v>
      </c>
      <c r="T366" s="70" t="s">
        <v>330</v>
      </c>
      <c r="U366" s="35">
        <v>0</v>
      </c>
      <c r="V366" s="35">
        <f t="shared" si="41"/>
        <v>0</v>
      </c>
      <c r="W366" s="35"/>
      <c r="X366" s="70"/>
      <c r="Y366" s="52"/>
      <c r="Z366" s="52"/>
      <c r="AA366" s="52"/>
      <c r="AB366" s="52"/>
      <c r="AC366" s="52"/>
      <c r="AD366" s="52"/>
      <c r="AE366" s="52"/>
      <c r="AF366" s="52"/>
      <c r="AG366" s="52" t="s">
        <v>1697</v>
      </c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</row>
    <row r="367" spans="1:60" outlineLevel="1" x14ac:dyDescent="0.2">
      <c r="A367" s="67">
        <v>155</v>
      </c>
      <c r="B367" s="68" t="s">
        <v>4391</v>
      </c>
      <c r="C367" s="69" t="s">
        <v>4379</v>
      </c>
      <c r="D367" s="63" t="s">
        <v>640</v>
      </c>
      <c r="E367" s="64">
        <v>2</v>
      </c>
      <c r="F367" s="65"/>
      <c r="G367" s="66">
        <f t="shared" si="35"/>
        <v>0</v>
      </c>
      <c r="H367" s="65"/>
      <c r="I367" s="66">
        <f t="shared" si="36"/>
        <v>0</v>
      </c>
      <c r="J367" s="65"/>
      <c r="K367" s="66">
        <f t="shared" si="37"/>
        <v>0</v>
      </c>
      <c r="L367" s="66">
        <v>21</v>
      </c>
      <c r="M367" s="66">
        <f t="shared" si="38"/>
        <v>0</v>
      </c>
      <c r="N367" s="66">
        <v>0</v>
      </c>
      <c r="O367" s="66">
        <f t="shared" si="39"/>
        <v>0</v>
      </c>
      <c r="P367" s="66">
        <v>0</v>
      </c>
      <c r="Q367" s="66">
        <f t="shared" si="40"/>
        <v>0</v>
      </c>
      <c r="R367" s="66"/>
      <c r="S367" s="66" t="s">
        <v>587</v>
      </c>
      <c r="T367" s="70" t="s">
        <v>330</v>
      </c>
      <c r="U367" s="35">
        <v>0</v>
      </c>
      <c r="V367" s="35">
        <f t="shared" si="41"/>
        <v>0</v>
      </c>
      <c r="W367" s="35"/>
      <c r="X367" s="70"/>
      <c r="Y367" s="52"/>
      <c r="Z367" s="52"/>
      <c r="AA367" s="52"/>
      <c r="AB367" s="52"/>
      <c r="AC367" s="52"/>
      <c r="AD367" s="52"/>
      <c r="AE367" s="52"/>
      <c r="AF367" s="52"/>
      <c r="AG367" s="52" t="s">
        <v>2953</v>
      </c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</row>
    <row r="368" spans="1:60" outlineLevel="1" x14ac:dyDescent="0.2">
      <c r="A368" s="67">
        <v>156</v>
      </c>
      <c r="B368" s="68" t="s">
        <v>4392</v>
      </c>
      <c r="C368" s="69" t="s">
        <v>4393</v>
      </c>
      <c r="D368" s="63" t="s">
        <v>640</v>
      </c>
      <c r="E368" s="64">
        <v>3</v>
      </c>
      <c r="F368" s="65"/>
      <c r="G368" s="66">
        <f t="shared" si="35"/>
        <v>0</v>
      </c>
      <c r="H368" s="65"/>
      <c r="I368" s="66">
        <f t="shared" si="36"/>
        <v>0</v>
      </c>
      <c r="J368" s="65"/>
      <c r="K368" s="66">
        <f t="shared" si="37"/>
        <v>0</v>
      </c>
      <c r="L368" s="66">
        <v>21</v>
      </c>
      <c r="M368" s="66">
        <f t="shared" si="38"/>
        <v>0</v>
      </c>
      <c r="N368" s="66">
        <v>0</v>
      </c>
      <c r="O368" s="66">
        <f t="shared" si="39"/>
        <v>0</v>
      </c>
      <c r="P368" s="66">
        <v>0</v>
      </c>
      <c r="Q368" s="66">
        <f t="shared" si="40"/>
        <v>0</v>
      </c>
      <c r="R368" s="66"/>
      <c r="S368" s="66" t="s">
        <v>587</v>
      </c>
      <c r="T368" s="70" t="s">
        <v>330</v>
      </c>
      <c r="U368" s="35">
        <v>0</v>
      </c>
      <c r="V368" s="35">
        <f t="shared" si="41"/>
        <v>0</v>
      </c>
      <c r="W368" s="35"/>
      <c r="X368" s="70"/>
      <c r="Y368" s="52"/>
      <c r="Z368" s="52"/>
      <c r="AA368" s="52"/>
      <c r="AB368" s="52"/>
      <c r="AC368" s="52"/>
      <c r="AD368" s="52"/>
      <c r="AE368" s="52"/>
      <c r="AF368" s="52"/>
      <c r="AG368" s="52" t="s">
        <v>1697</v>
      </c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</row>
    <row r="369" spans="1:60" outlineLevel="1" x14ac:dyDescent="0.2">
      <c r="A369" s="67">
        <v>157</v>
      </c>
      <c r="B369" s="68" t="s">
        <v>4394</v>
      </c>
      <c r="C369" s="69" t="s">
        <v>4395</v>
      </c>
      <c r="D369" s="63" t="s">
        <v>640</v>
      </c>
      <c r="E369" s="64">
        <v>3</v>
      </c>
      <c r="F369" s="65"/>
      <c r="G369" s="66">
        <f t="shared" si="35"/>
        <v>0</v>
      </c>
      <c r="H369" s="65"/>
      <c r="I369" s="66">
        <f t="shared" si="36"/>
        <v>0</v>
      </c>
      <c r="J369" s="65"/>
      <c r="K369" s="66">
        <f t="shared" si="37"/>
        <v>0</v>
      </c>
      <c r="L369" s="66">
        <v>21</v>
      </c>
      <c r="M369" s="66">
        <f t="shared" si="38"/>
        <v>0</v>
      </c>
      <c r="N369" s="66">
        <v>0</v>
      </c>
      <c r="O369" s="66">
        <f t="shared" si="39"/>
        <v>0</v>
      </c>
      <c r="P369" s="66">
        <v>0</v>
      </c>
      <c r="Q369" s="66">
        <f t="shared" si="40"/>
        <v>0</v>
      </c>
      <c r="R369" s="66"/>
      <c r="S369" s="66" t="s">
        <v>587</v>
      </c>
      <c r="T369" s="70" t="s">
        <v>330</v>
      </c>
      <c r="U369" s="35">
        <v>0</v>
      </c>
      <c r="V369" s="35">
        <f t="shared" si="41"/>
        <v>0</v>
      </c>
      <c r="W369" s="35"/>
      <c r="X369" s="70"/>
      <c r="Y369" s="52"/>
      <c r="Z369" s="52"/>
      <c r="AA369" s="52"/>
      <c r="AB369" s="52"/>
      <c r="AC369" s="52"/>
      <c r="AD369" s="52"/>
      <c r="AE369" s="52"/>
      <c r="AF369" s="52"/>
      <c r="AG369" s="52" t="s">
        <v>2953</v>
      </c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</row>
    <row r="370" spans="1:60" outlineLevel="1" x14ac:dyDescent="0.2">
      <c r="A370" s="67">
        <v>158</v>
      </c>
      <c r="B370" s="68" t="s">
        <v>4396</v>
      </c>
      <c r="C370" s="69" t="s">
        <v>4397</v>
      </c>
      <c r="D370" s="63" t="s">
        <v>456</v>
      </c>
      <c r="E370" s="64">
        <v>60</v>
      </c>
      <c r="F370" s="65"/>
      <c r="G370" s="66">
        <f t="shared" si="35"/>
        <v>0</v>
      </c>
      <c r="H370" s="65"/>
      <c r="I370" s="66">
        <f t="shared" si="36"/>
        <v>0</v>
      </c>
      <c r="J370" s="65"/>
      <c r="K370" s="66">
        <f t="shared" si="37"/>
        <v>0</v>
      </c>
      <c r="L370" s="66">
        <v>21</v>
      </c>
      <c r="M370" s="66">
        <f t="shared" si="38"/>
        <v>0</v>
      </c>
      <c r="N370" s="66">
        <v>0</v>
      </c>
      <c r="O370" s="66">
        <f t="shared" si="39"/>
        <v>0</v>
      </c>
      <c r="P370" s="66">
        <v>0</v>
      </c>
      <c r="Q370" s="66">
        <f t="shared" si="40"/>
        <v>0</v>
      </c>
      <c r="R370" s="66"/>
      <c r="S370" s="66" t="s">
        <v>587</v>
      </c>
      <c r="T370" s="70" t="s">
        <v>330</v>
      </c>
      <c r="U370" s="35">
        <v>0</v>
      </c>
      <c r="V370" s="35">
        <f t="shared" si="41"/>
        <v>0</v>
      </c>
      <c r="W370" s="35"/>
      <c r="X370" s="70"/>
      <c r="Y370" s="52"/>
      <c r="Z370" s="52"/>
      <c r="AA370" s="52"/>
      <c r="AB370" s="52"/>
      <c r="AC370" s="52"/>
      <c r="AD370" s="52"/>
      <c r="AE370" s="52"/>
      <c r="AF370" s="52"/>
      <c r="AG370" s="52" t="s">
        <v>1697</v>
      </c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</row>
    <row r="371" spans="1:60" outlineLevel="1" x14ac:dyDescent="0.2">
      <c r="A371" s="67">
        <v>159</v>
      </c>
      <c r="B371" s="68" t="s">
        <v>4398</v>
      </c>
      <c r="C371" s="69" t="s">
        <v>4399</v>
      </c>
      <c r="D371" s="63" t="s">
        <v>456</v>
      </c>
      <c r="E371" s="64">
        <v>60</v>
      </c>
      <c r="F371" s="65"/>
      <c r="G371" s="66">
        <f t="shared" si="35"/>
        <v>0</v>
      </c>
      <c r="H371" s="65"/>
      <c r="I371" s="66">
        <f t="shared" si="36"/>
        <v>0</v>
      </c>
      <c r="J371" s="65"/>
      <c r="K371" s="66">
        <f t="shared" si="37"/>
        <v>0</v>
      </c>
      <c r="L371" s="66">
        <v>21</v>
      </c>
      <c r="M371" s="66">
        <f t="shared" si="38"/>
        <v>0</v>
      </c>
      <c r="N371" s="66">
        <v>0</v>
      </c>
      <c r="O371" s="66">
        <f t="shared" si="39"/>
        <v>0</v>
      </c>
      <c r="P371" s="66">
        <v>0</v>
      </c>
      <c r="Q371" s="66">
        <f t="shared" si="40"/>
        <v>0</v>
      </c>
      <c r="R371" s="66"/>
      <c r="S371" s="66" t="s">
        <v>587</v>
      </c>
      <c r="T371" s="70" t="s">
        <v>330</v>
      </c>
      <c r="U371" s="35">
        <v>0</v>
      </c>
      <c r="V371" s="35">
        <f t="shared" si="41"/>
        <v>0</v>
      </c>
      <c r="W371" s="35"/>
      <c r="X371" s="70"/>
      <c r="Y371" s="52"/>
      <c r="Z371" s="52"/>
      <c r="AA371" s="52"/>
      <c r="AB371" s="52"/>
      <c r="AC371" s="52"/>
      <c r="AD371" s="52"/>
      <c r="AE371" s="52"/>
      <c r="AF371" s="52"/>
      <c r="AG371" s="52" t="s">
        <v>2953</v>
      </c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</row>
    <row r="372" spans="1:60" outlineLevel="1" x14ac:dyDescent="0.2">
      <c r="A372" s="67">
        <v>160</v>
      </c>
      <c r="B372" s="68" t="s">
        <v>4400</v>
      </c>
      <c r="C372" s="69" t="s">
        <v>4401</v>
      </c>
      <c r="D372" s="63" t="s">
        <v>456</v>
      </c>
      <c r="E372" s="64">
        <v>30</v>
      </c>
      <c r="F372" s="65"/>
      <c r="G372" s="66">
        <f t="shared" si="35"/>
        <v>0</v>
      </c>
      <c r="H372" s="65"/>
      <c r="I372" s="66">
        <f t="shared" si="36"/>
        <v>0</v>
      </c>
      <c r="J372" s="65"/>
      <c r="K372" s="66">
        <f t="shared" si="37"/>
        <v>0</v>
      </c>
      <c r="L372" s="66">
        <v>21</v>
      </c>
      <c r="M372" s="66">
        <f t="shared" si="38"/>
        <v>0</v>
      </c>
      <c r="N372" s="66">
        <v>0</v>
      </c>
      <c r="O372" s="66">
        <f t="shared" si="39"/>
        <v>0</v>
      </c>
      <c r="P372" s="66">
        <v>0</v>
      </c>
      <c r="Q372" s="66">
        <f t="shared" si="40"/>
        <v>0</v>
      </c>
      <c r="R372" s="66"/>
      <c r="S372" s="66" t="s">
        <v>587</v>
      </c>
      <c r="T372" s="70" t="s">
        <v>330</v>
      </c>
      <c r="U372" s="35">
        <v>0</v>
      </c>
      <c r="V372" s="35">
        <f t="shared" si="41"/>
        <v>0</v>
      </c>
      <c r="W372" s="35"/>
      <c r="X372" s="70"/>
      <c r="Y372" s="52"/>
      <c r="Z372" s="52"/>
      <c r="AA372" s="52"/>
      <c r="AB372" s="52"/>
      <c r="AC372" s="52"/>
      <c r="AD372" s="52"/>
      <c r="AE372" s="52"/>
      <c r="AF372" s="52"/>
      <c r="AG372" s="52" t="s">
        <v>1697</v>
      </c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</row>
    <row r="373" spans="1:60" outlineLevel="1" x14ac:dyDescent="0.2">
      <c r="A373" s="67">
        <v>161</v>
      </c>
      <c r="B373" s="68" t="s">
        <v>4402</v>
      </c>
      <c r="C373" s="69" t="s">
        <v>4399</v>
      </c>
      <c r="D373" s="63" t="s">
        <v>456</v>
      </c>
      <c r="E373" s="64">
        <v>30</v>
      </c>
      <c r="F373" s="65"/>
      <c r="G373" s="66">
        <f t="shared" si="35"/>
        <v>0</v>
      </c>
      <c r="H373" s="65"/>
      <c r="I373" s="66">
        <f t="shared" si="36"/>
        <v>0</v>
      </c>
      <c r="J373" s="65"/>
      <c r="K373" s="66">
        <f t="shared" si="37"/>
        <v>0</v>
      </c>
      <c r="L373" s="66">
        <v>21</v>
      </c>
      <c r="M373" s="66">
        <f t="shared" si="38"/>
        <v>0</v>
      </c>
      <c r="N373" s="66">
        <v>0</v>
      </c>
      <c r="O373" s="66">
        <f t="shared" si="39"/>
        <v>0</v>
      </c>
      <c r="P373" s="66">
        <v>0</v>
      </c>
      <c r="Q373" s="66">
        <f t="shared" si="40"/>
        <v>0</v>
      </c>
      <c r="R373" s="66"/>
      <c r="S373" s="66" t="s">
        <v>587</v>
      </c>
      <c r="T373" s="70" t="s">
        <v>330</v>
      </c>
      <c r="U373" s="35">
        <v>0</v>
      </c>
      <c r="V373" s="35">
        <f t="shared" si="41"/>
        <v>0</v>
      </c>
      <c r="W373" s="35"/>
      <c r="X373" s="70"/>
      <c r="Y373" s="52"/>
      <c r="Z373" s="52"/>
      <c r="AA373" s="52"/>
      <c r="AB373" s="52"/>
      <c r="AC373" s="52"/>
      <c r="AD373" s="52"/>
      <c r="AE373" s="52"/>
      <c r="AF373" s="52"/>
      <c r="AG373" s="52" t="s">
        <v>2953</v>
      </c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</row>
    <row r="374" spans="1:60" outlineLevel="1" x14ac:dyDescent="0.2">
      <c r="A374" s="67">
        <v>162</v>
      </c>
      <c r="B374" s="68" t="s">
        <v>4403</v>
      </c>
      <c r="C374" s="69" t="s">
        <v>4404</v>
      </c>
      <c r="D374" s="63" t="s">
        <v>456</v>
      </c>
      <c r="E374" s="64">
        <v>540</v>
      </c>
      <c r="F374" s="65"/>
      <c r="G374" s="66">
        <f t="shared" si="35"/>
        <v>0</v>
      </c>
      <c r="H374" s="65"/>
      <c r="I374" s="66">
        <f t="shared" si="36"/>
        <v>0</v>
      </c>
      <c r="J374" s="65"/>
      <c r="K374" s="66">
        <f t="shared" si="37"/>
        <v>0</v>
      </c>
      <c r="L374" s="66">
        <v>21</v>
      </c>
      <c r="M374" s="66">
        <f t="shared" si="38"/>
        <v>0</v>
      </c>
      <c r="N374" s="66">
        <v>0</v>
      </c>
      <c r="O374" s="66">
        <f t="shared" si="39"/>
        <v>0</v>
      </c>
      <c r="P374" s="66">
        <v>0</v>
      </c>
      <c r="Q374" s="66">
        <f t="shared" si="40"/>
        <v>0</v>
      </c>
      <c r="R374" s="66"/>
      <c r="S374" s="66" t="s">
        <v>587</v>
      </c>
      <c r="T374" s="70" t="s">
        <v>330</v>
      </c>
      <c r="U374" s="35">
        <v>0</v>
      </c>
      <c r="V374" s="35">
        <f t="shared" si="41"/>
        <v>0</v>
      </c>
      <c r="W374" s="35"/>
      <c r="X374" s="70"/>
      <c r="Y374" s="52"/>
      <c r="Z374" s="52"/>
      <c r="AA374" s="52"/>
      <c r="AB374" s="52"/>
      <c r="AC374" s="52"/>
      <c r="AD374" s="52"/>
      <c r="AE374" s="52"/>
      <c r="AF374" s="52"/>
      <c r="AG374" s="52" t="s">
        <v>1697</v>
      </c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</row>
    <row r="375" spans="1:60" outlineLevel="1" x14ac:dyDescent="0.2">
      <c r="A375" s="67">
        <v>163</v>
      </c>
      <c r="B375" s="68" t="s">
        <v>4405</v>
      </c>
      <c r="C375" s="69" t="s">
        <v>4399</v>
      </c>
      <c r="D375" s="63" t="s">
        <v>456</v>
      </c>
      <c r="E375" s="64">
        <v>540</v>
      </c>
      <c r="F375" s="65"/>
      <c r="G375" s="66">
        <f t="shared" si="35"/>
        <v>0</v>
      </c>
      <c r="H375" s="65"/>
      <c r="I375" s="66">
        <f t="shared" si="36"/>
        <v>0</v>
      </c>
      <c r="J375" s="65"/>
      <c r="K375" s="66">
        <f t="shared" si="37"/>
        <v>0</v>
      </c>
      <c r="L375" s="66">
        <v>21</v>
      </c>
      <c r="M375" s="66">
        <f t="shared" si="38"/>
        <v>0</v>
      </c>
      <c r="N375" s="66">
        <v>0</v>
      </c>
      <c r="O375" s="66">
        <f t="shared" si="39"/>
        <v>0</v>
      </c>
      <c r="P375" s="66">
        <v>0</v>
      </c>
      <c r="Q375" s="66">
        <f t="shared" si="40"/>
        <v>0</v>
      </c>
      <c r="R375" s="66"/>
      <c r="S375" s="66" t="s">
        <v>587</v>
      </c>
      <c r="T375" s="70" t="s">
        <v>330</v>
      </c>
      <c r="U375" s="35">
        <v>0</v>
      </c>
      <c r="V375" s="35">
        <f t="shared" si="41"/>
        <v>0</v>
      </c>
      <c r="W375" s="35"/>
      <c r="X375" s="70"/>
      <c r="Y375" s="52"/>
      <c r="Z375" s="52"/>
      <c r="AA375" s="52"/>
      <c r="AB375" s="52"/>
      <c r="AC375" s="52"/>
      <c r="AD375" s="52"/>
      <c r="AE375" s="52"/>
      <c r="AF375" s="52"/>
      <c r="AG375" s="52" t="s">
        <v>2953</v>
      </c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</row>
    <row r="376" spans="1:60" outlineLevel="1" x14ac:dyDescent="0.2">
      <c r="A376" s="67">
        <v>164</v>
      </c>
      <c r="B376" s="68" t="s">
        <v>4406</v>
      </c>
      <c r="C376" s="69" t="s">
        <v>4407</v>
      </c>
      <c r="D376" s="63" t="s">
        <v>456</v>
      </c>
      <c r="E376" s="64">
        <v>210</v>
      </c>
      <c r="F376" s="65"/>
      <c r="G376" s="66">
        <f t="shared" si="35"/>
        <v>0</v>
      </c>
      <c r="H376" s="65"/>
      <c r="I376" s="66">
        <f t="shared" si="36"/>
        <v>0</v>
      </c>
      <c r="J376" s="65"/>
      <c r="K376" s="66">
        <f t="shared" si="37"/>
        <v>0</v>
      </c>
      <c r="L376" s="66">
        <v>21</v>
      </c>
      <c r="M376" s="66">
        <f t="shared" si="38"/>
        <v>0</v>
      </c>
      <c r="N376" s="66">
        <v>0</v>
      </c>
      <c r="O376" s="66">
        <f t="shared" si="39"/>
        <v>0</v>
      </c>
      <c r="P376" s="66">
        <v>0</v>
      </c>
      <c r="Q376" s="66">
        <f t="shared" si="40"/>
        <v>0</v>
      </c>
      <c r="R376" s="66"/>
      <c r="S376" s="66" t="s">
        <v>587</v>
      </c>
      <c r="T376" s="70" t="s">
        <v>330</v>
      </c>
      <c r="U376" s="35">
        <v>0</v>
      </c>
      <c r="V376" s="35">
        <f t="shared" si="41"/>
        <v>0</v>
      </c>
      <c r="W376" s="35"/>
      <c r="X376" s="70"/>
      <c r="Y376" s="52"/>
      <c r="Z376" s="52"/>
      <c r="AA376" s="52"/>
      <c r="AB376" s="52"/>
      <c r="AC376" s="52"/>
      <c r="AD376" s="52"/>
      <c r="AE376" s="52"/>
      <c r="AF376" s="52"/>
      <c r="AG376" s="52" t="s">
        <v>1697</v>
      </c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</row>
    <row r="377" spans="1:60" outlineLevel="1" x14ac:dyDescent="0.2">
      <c r="A377" s="67">
        <v>165</v>
      </c>
      <c r="B377" s="68" t="s">
        <v>4408</v>
      </c>
      <c r="C377" s="69" t="s">
        <v>4399</v>
      </c>
      <c r="D377" s="63" t="s">
        <v>456</v>
      </c>
      <c r="E377" s="64">
        <v>210</v>
      </c>
      <c r="F377" s="65"/>
      <c r="G377" s="66">
        <f t="shared" si="35"/>
        <v>0</v>
      </c>
      <c r="H377" s="65"/>
      <c r="I377" s="66">
        <f t="shared" si="36"/>
        <v>0</v>
      </c>
      <c r="J377" s="65"/>
      <c r="K377" s="66">
        <f t="shared" si="37"/>
        <v>0</v>
      </c>
      <c r="L377" s="66">
        <v>21</v>
      </c>
      <c r="M377" s="66">
        <f t="shared" si="38"/>
        <v>0</v>
      </c>
      <c r="N377" s="66">
        <v>0</v>
      </c>
      <c r="O377" s="66">
        <f t="shared" si="39"/>
        <v>0</v>
      </c>
      <c r="P377" s="66">
        <v>0</v>
      </c>
      <c r="Q377" s="66">
        <f t="shared" si="40"/>
        <v>0</v>
      </c>
      <c r="R377" s="66"/>
      <c r="S377" s="66" t="s">
        <v>587</v>
      </c>
      <c r="T377" s="70" t="s">
        <v>330</v>
      </c>
      <c r="U377" s="35">
        <v>0</v>
      </c>
      <c r="V377" s="35">
        <f t="shared" si="41"/>
        <v>0</v>
      </c>
      <c r="W377" s="35"/>
      <c r="X377" s="70"/>
      <c r="Y377" s="52"/>
      <c r="Z377" s="52"/>
      <c r="AA377" s="52"/>
      <c r="AB377" s="52"/>
      <c r="AC377" s="52"/>
      <c r="AD377" s="52"/>
      <c r="AE377" s="52"/>
      <c r="AF377" s="52"/>
      <c r="AG377" s="52" t="s">
        <v>2953</v>
      </c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</row>
    <row r="378" spans="1:60" outlineLevel="1" x14ac:dyDescent="0.2">
      <c r="A378" s="67">
        <v>166</v>
      </c>
      <c r="B378" s="68" t="s">
        <v>4409</v>
      </c>
      <c r="C378" s="69" t="s">
        <v>4410</v>
      </c>
      <c r="D378" s="63" t="s">
        <v>456</v>
      </c>
      <c r="E378" s="64">
        <v>20</v>
      </c>
      <c r="F378" s="65"/>
      <c r="G378" s="66">
        <f t="shared" si="35"/>
        <v>0</v>
      </c>
      <c r="H378" s="65"/>
      <c r="I378" s="66">
        <f t="shared" si="36"/>
        <v>0</v>
      </c>
      <c r="J378" s="65"/>
      <c r="K378" s="66">
        <f t="shared" si="37"/>
        <v>0</v>
      </c>
      <c r="L378" s="66">
        <v>21</v>
      </c>
      <c r="M378" s="66">
        <f t="shared" si="38"/>
        <v>0</v>
      </c>
      <c r="N378" s="66">
        <v>0</v>
      </c>
      <c r="O378" s="66">
        <f t="shared" si="39"/>
        <v>0</v>
      </c>
      <c r="P378" s="66">
        <v>0</v>
      </c>
      <c r="Q378" s="66">
        <f t="shared" si="40"/>
        <v>0</v>
      </c>
      <c r="R378" s="66"/>
      <c r="S378" s="66" t="s">
        <v>587</v>
      </c>
      <c r="T378" s="70" t="s">
        <v>330</v>
      </c>
      <c r="U378" s="35">
        <v>0</v>
      </c>
      <c r="V378" s="35">
        <f t="shared" si="41"/>
        <v>0</v>
      </c>
      <c r="W378" s="35"/>
      <c r="X378" s="70"/>
      <c r="Y378" s="52"/>
      <c r="Z378" s="52"/>
      <c r="AA378" s="52"/>
      <c r="AB378" s="52"/>
      <c r="AC378" s="52"/>
      <c r="AD378" s="52"/>
      <c r="AE378" s="52"/>
      <c r="AF378" s="52"/>
      <c r="AG378" s="52" t="s">
        <v>1697</v>
      </c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</row>
    <row r="379" spans="1:60" outlineLevel="1" x14ac:dyDescent="0.2">
      <c r="A379" s="67">
        <v>167</v>
      </c>
      <c r="B379" s="68" t="s">
        <v>4411</v>
      </c>
      <c r="C379" s="69" t="s">
        <v>4399</v>
      </c>
      <c r="D379" s="63" t="s">
        <v>456</v>
      </c>
      <c r="E379" s="64">
        <v>20</v>
      </c>
      <c r="F379" s="65"/>
      <c r="G379" s="66">
        <f t="shared" si="35"/>
        <v>0</v>
      </c>
      <c r="H379" s="65"/>
      <c r="I379" s="66">
        <f t="shared" si="36"/>
        <v>0</v>
      </c>
      <c r="J379" s="65"/>
      <c r="K379" s="66">
        <f t="shared" si="37"/>
        <v>0</v>
      </c>
      <c r="L379" s="66">
        <v>21</v>
      </c>
      <c r="M379" s="66">
        <f t="shared" si="38"/>
        <v>0</v>
      </c>
      <c r="N379" s="66">
        <v>0</v>
      </c>
      <c r="O379" s="66">
        <f t="shared" si="39"/>
        <v>0</v>
      </c>
      <c r="P379" s="66">
        <v>0</v>
      </c>
      <c r="Q379" s="66">
        <f t="shared" si="40"/>
        <v>0</v>
      </c>
      <c r="R379" s="66"/>
      <c r="S379" s="66" t="s">
        <v>587</v>
      </c>
      <c r="T379" s="70" t="s">
        <v>330</v>
      </c>
      <c r="U379" s="35">
        <v>0</v>
      </c>
      <c r="V379" s="35">
        <f t="shared" si="41"/>
        <v>0</v>
      </c>
      <c r="W379" s="35"/>
      <c r="X379" s="70"/>
      <c r="Y379" s="52"/>
      <c r="Z379" s="52"/>
      <c r="AA379" s="52"/>
      <c r="AB379" s="52"/>
      <c r="AC379" s="52"/>
      <c r="AD379" s="52"/>
      <c r="AE379" s="52"/>
      <c r="AF379" s="52"/>
      <c r="AG379" s="52" t="s">
        <v>2953</v>
      </c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</row>
    <row r="380" spans="1:60" outlineLevel="1" x14ac:dyDescent="0.2">
      <c r="A380" s="67">
        <v>168</v>
      </c>
      <c r="B380" s="68" t="s">
        <v>4412</v>
      </c>
      <c r="C380" s="69" t="s">
        <v>4413</v>
      </c>
      <c r="D380" s="63" t="s">
        <v>4006</v>
      </c>
      <c r="E380" s="64">
        <v>10</v>
      </c>
      <c r="F380" s="65"/>
      <c r="G380" s="66">
        <f t="shared" si="35"/>
        <v>0</v>
      </c>
      <c r="H380" s="65"/>
      <c r="I380" s="66">
        <f t="shared" si="36"/>
        <v>0</v>
      </c>
      <c r="J380" s="65"/>
      <c r="K380" s="66">
        <f t="shared" si="37"/>
        <v>0</v>
      </c>
      <c r="L380" s="66">
        <v>21</v>
      </c>
      <c r="M380" s="66">
        <f t="shared" si="38"/>
        <v>0</v>
      </c>
      <c r="N380" s="66">
        <v>0</v>
      </c>
      <c r="O380" s="66">
        <f t="shared" si="39"/>
        <v>0</v>
      </c>
      <c r="P380" s="66">
        <v>0</v>
      </c>
      <c r="Q380" s="66">
        <f t="shared" si="40"/>
        <v>0</v>
      </c>
      <c r="R380" s="66"/>
      <c r="S380" s="66" t="s">
        <v>587</v>
      </c>
      <c r="T380" s="70" t="s">
        <v>330</v>
      </c>
      <c r="U380" s="35">
        <v>0</v>
      </c>
      <c r="V380" s="35">
        <f t="shared" si="41"/>
        <v>0</v>
      </c>
      <c r="W380" s="35"/>
      <c r="X380" s="70"/>
      <c r="Y380" s="52"/>
      <c r="Z380" s="52"/>
      <c r="AA380" s="52"/>
      <c r="AB380" s="52"/>
      <c r="AC380" s="52"/>
      <c r="AD380" s="52"/>
      <c r="AE380" s="52"/>
      <c r="AF380" s="52"/>
      <c r="AG380" s="52" t="s">
        <v>1697</v>
      </c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</row>
    <row r="381" spans="1:60" outlineLevel="1" x14ac:dyDescent="0.2">
      <c r="A381" s="67">
        <v>169</v>
      </c>
      <c r="B381" s="68" t="s">
        <v>4414</v>
      </c>
      <c r="C381" s="69" t="s">
        <v>4008</v>
      </c>
      <c r="D381" s="63" t="s">
        <v>4006</v>
      </c>
      <c r="E381" s="64">
        <v>10</v>
      </c>
      <c r="F381" s="65"/>
      <c r="G381" s="66">
        <f t="shared" si="35"/>
        <v>0</v>
      </c>
      <c r="H381" s="65"/>
      <c r="I381" s="66">
        <f t="shared" si="36"/>
        <v>0</v>
      </c>
      <c r="J381" s="65"/>
      <c r="K381" s="66">
        <f t="shared" si="37"/>
        <v>0</v>
      </c>
      <c r="L381" s="66">
        <v>21</v>
      </c>
      <c r="M381" s="66">
        <f t="shared" si="38"/>
        <v>0</v>
      </c>
      <c r="N381" s="66">
        <v>0</v>
      </c>
      <c r="O381" s="66">
        <f t="shared" si="39"/>
        <v>0</v>
      </c>
      <c r="P381" s="66">
        <v>0</v>
      </c>
      <c r="Q381" s="66">
        <f t="shared" si="40"/>
        <v>0</v>
      </c>
      <c r="R381" s="66"/>
      <c r="S381" s="66" t="s">
        <v>587</v>
      </c>
      <c r="T381" s="70" t="s">
        <v>330</v>
      </c>
      <c r="U381" s="35">
        <v>0</v>
      </c>
      <c r="V381" s="35">
        <f t="shared" si="41"/>
        <v>0</v>
      </c>
      <c r="W381" s="35"/>
      <c r="X381" s="70"/>
      <c r="Y381" s="52"/>
      <c r="Z381" s="52"/>
      <c r="AA381" s="52"/>
      <c r="AB381" s="52"/>
      <c r="AC381" s="52"/>
      <c r="AD381" s="52"/>
      <c r="AE381" s="52"/>
      <c r="AF381" s="52"/>
      <c r="AG381" s="52" t="s">
        <v>2953</v>
      </c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</row>
    <row r="382" spans="1:60" outlineLevel="1" x14ac:dyDescent="0.2">
      <c r="A382" s="67">
        <v>170</v>
      </c>
      <c r="B382" s="68" t="s">
        <v>4415</v>
      </c>
      <c r="C382" s="69" t="s">
        <v>4010</v>
      </c>
      <c r="D382" s="63" t="s">
        <v>1817</v>
      </c>
      <c r="E382" s="64">
        <v>0.83333000000000002</v>
      </c>
      <c r="F382" s="65"/>
      <c r="G382" s="66">
        <f t="shared" si="35"/>
        <v>0</v>
      </c>
      <c r="H382" s="65"/>
      <c r="I382" s="66">
        <f t="shared" si="36"/>
        <v>0</v>
      </c>
      <c r="J382" s="65"/>
      <c r="K382" s="66">
        <f t="shared" si="37"/>
        <v>0</v>
      </c>
      <c r="L382" s="66">
        <v>21</v>
      </c>
      <c r="M382" s="66">
        <f t="shared" si="38"/>
        <v>0</v>
      </c>
      <c r="N382" s="66">
        <v>0</v>
      </c>
      <c r="O382" s="66">
        <f t="shared" si="39"/>
        <v>0</v>
      </c>
      <c r="P382" s="66">
        <v>0</v>
      </c>
      <c r="Q382" s="66">
        <f t="shared" si="40"/>
        <v>0</v>
      </c>
      <c r="R382" s="66"/>
      <c r="S382" s="66" t="s">
        <v>587</v>
      </c>
      <c r="T382" s="70" t="s">
        <v>330</v>
      </c>
      <c r="U382" s="35">
        <v>0</v>
      </c>
      <c r="V382" s="35">
        <f t="shared" si="41"/>
        <v>0</v>
      </c>
      <c r="W382" s="35"/>
      <c r="X382" s="70"/>
      <c r="Y382" s="52"/>
      <c r="Z382" s="52"/>
      <c r="AA382" s="52"/>
      <c r="AB382" s="52"/>
      <c r="AC382" s="52"/>
      <c r="AD382" s="52"/>
      <c r="AE382" s="52"/>
      <c r="AF382" s="52"/>
      <c r="AG382" s="52" t="s">
        <v>2953</v>
      </c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</row>
    <row r="383" spans="1:60" x14ac:dyDescent="0.2">
      <c r="A383" s="18" t="s">
        <v>324</v>
      </c>
      <c r="B383" s="19" t="s">
        <v>226</v>
      </c>
      <c r="C383" s="20" t="s">
        <v>227</v>
      </c>
      <c r="D383" s="21"/>
      <c r="E383" s="22"/>
      <c r="F383" s="23"/>
      <c r="G383" s="23">
        <f>SUMIF(AG384:AG396,"&lt;&gt;NOR",G384:G396)</f>
        <v>0</v>
      </c>
      <c r="H383" s="23"/>
      <c r="I383" s="23">
        <f>SUM(I384:I396)</f>
        <v>0</v>
      </c>
      <c r="J383" s="23"/>
      <c r="K383" s="23">
        <f>SUM(K384:K396)</f>
        <v>0</v>
      </c>
      <c r="L383" s="23"/>
      <c r="M383" s="23">
        <f>SUM(M384:M396)</f>
        <v>0</v>
      </c>
      <c r="N383" s="23"/>
      <c r="O383" s="23">
        <f>SUM(O384:O396)</f>
        <v>0</v>
      </c>
      <c r="P383" s="23"/>
      <c r="Q383" s="23">
        <f>SUM(Q384:Q396)</f>
        <v>0</v>
      </c>
      <c r="R383" s="23"/>
      <c r="S383" s="23"/>
      <c r="T383" s="46"/>
      <c r="U383" s="47"/>
      <c r="V383" s="47">
        <f>SUM(V384:V396)</f>
        <v>0</v>
      </c>
      <c r="W383" s="47"/>
      <c r="X383" s="46"/>
      <c r="AG383" t="s">
        <v>325</v>
      </c>
    </row>
    <row r="384" spans="1:60" outlineLevel="1" x14ac:dyDescent="0.2">
      <c r="A384" s="67">
        <v>185</v>
      </c>
      <c r="B384" s="68" t="s">
        <v>4416</v>
      </c>
      <c r="C384" s="69" t="s">
        <v>4417</v>
      </c>
      <c r="D384" s="63" t="s">
        <v>456</v>
      </c>
      <c r="E384" s="64">
        <v>60</v>
      </c>
      <c r="F384" s="65"/>
      <c r="G384" s="66">
        <f t="shared" ref="G384:G396" si="42">ROUND(E384*F384,2)</f>
        <v>0</v>
      </c>
      <c r="H384" s="65"/>
      <c r="I384" s="66">
        <f t="shared" ref="I384:I396" si="43">ROUND(E384*H384,2)</f>
        <v>0</v>
      </c>
      <c r="J384" s="65"/>
      <c r="K384" s="66">
        <f t="shared" ref="K384:K396" si="44">ROUND(E384*J384,2)</f>
        <v>0</v>
      </c>
      <c r="L384" s="66">
        <v>21</v>
      </c>
      <c r="M384" s="66">
        <f t="shared" ref="M384:M396" si="45">G384*(1+L384/100)</f>
        <v>0</v>
      </c>
      <c r="N384" s="66">
        <v>0</v>
      </c>
      <c r="O384" s="66">
        <f t="shared" ref="O384:O396" si="46">ROUND(E384*N384,2)</f>
        <v>0</v>
      </c>
      <c r="P384" s="66">
        <v>0</v>
      </c>
      <c r="Q384" s="66">
        <f t="shared" ref="Q384:Q396" si="47">ROUND(E384*P384,2)</f>
        <v>0</v>
      </c>
      <c r="R384" s="66"/>
      <c r="S384" s="66" t="s">
        <v>587</v>
      </c>
      <c r="T384" s="70" t="s">
        <v>330</v>
      </c>
      <c r="U384" s="35">
        <v>0</v>
      </c>
      <c r="V384" s="35">
        <f t="shared" ref="V384:V396" si="48">ROUND(E384*U384,2)</f>
        <v>0</v>
      </c>
      <c r="W384" s="35"/>
      <c r="X384" s="70"/>
      <c r="Y384" s="52"/>
      <c r="Z384" s="52"/>
      <c r="AA384" s="52"/>
      <c r="AB384" s="52"/>
      <c r="AC384" s="52"/>
      <c r="AD384" s="52"/>
      <c r="AE384" s="52"/>
      <c r="AF384" s="52"/>
      <c r="AG384" s="52" t="s">
        <v>2953</v>
      </c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</row>
    <row r="385" spans="1:60" outlineLevel="1" x14ac:dyDescent="0.2">
      <c r="A385" s="67">
        <v>186</v>
      </c>
      <c r="B385" s="68" t="s">
        <v>4418</v>
      </c>
      <c r="C385" s="69" t="s">
        <v>4419</v>
      </c>
      <c r="D385" s="63" t="s">
        <v>456</v>
      </c>
      <c r="E385" s="64">
        <v>60</v>
      </c>
      <c r="F385" s="65"/>
      <c r="G385" s="66">
        <f t="shared" si="42"/>
        <v>0</v>
      </c>
      <c r="H385" s="65"/>
      <c r="I385" s="66">
        <f t="shared" si="43"/>
        <v>0</v>
      </c>
      <c r="J385" s="65"/>
      <c r="K385" s="66">
        <f t="shared" si="44"/>
        <v>0</v>
      </c>
      <c r="L385" s="66">
        <v>21</v>
      </c>
      <c r="M385" s="66">
        <f t="shared" si="45"/>
        <v>0</v>
      </c>
      <c r="N385" s="66">
        <v>0</v>
      </c>
      <c r="O385" s="66">
        <f t="shared" si="46"/>
        <v>0</v>
      </c>
      <c r="P385" s="66">
        <v>0</v>
      </c>
      <c r="Q385" s="66">
        <f t="shared" si="47"/>
        <v>0</v>
      </c>
      <c r="R385" s="66"/>
      <c r="S385" s="66" t="s">
        <v>587</v>
      </c>
      <c r="T385" s="70" t="s">
        <v>330</v>
      </c>
      <c r="U385" s="35">
        <v>0</v>
      </c>
      <c r="V385" s="35">
        <f t="shared" si="48"/>
        <v>0</v>
      </c>
      <c r="W385" s="35"/>
      <c r="X385" s="70"/>
      <c r="Y385" s="52"/>
      <c r="Z385" s="52"/>
      <c r="AA385" s="52"/>
      <c r="AB385" s="52"/>
      <c r="AC385" s="52"/>
      <c r="AD385" s="52"/>
      <c r="AE385" s="52"/>
      <c r="AF385" s="52"/>
      <c r="AG385" s="52" t="s">
        <v>2953</v>
      </c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</row>
    <row r="386" spans="1:60" outlineLevel="1" x14ac:dyDescent="0.2">
      <c r="A386" s="67">
        <v>187</v>
      </c>
      <c r="B386" s="68" t="s">
        <v>4420</v>
      </c>
      <c r="C386" s="69" t="s">
        <v>4421</v>
      </c>
      <c r="D386" s="63" t="s">
        <v>456</v>
      </c>
      <c r="E386" s="64">
        <v>340</v>
      </c>
      <c r="F386" s="65"/>
      <c r="G386" s="66">
        <f t="shared" si="42"/>
        <v>0</v>
      </c>
      <c r="H386" s="65"/>
      <c r="I386" s="66">
        <f t="shared" si="43"/>
        <v>0</v>
      </c>
      <c r="J386" s="65"/>
      <c r="K386" s="66">
        <f t="shared" si="44"/>
        <v>0</v>
      </c>
      <c r="L386" s="66">
        <v>21</v>
      </c>
      <c r="M386" s="66">
        <f t="shared" si="45"/>
        <v>0</v>
      </c>
      <c r="N386" s="66">
        <v>0</v>
      </c>
      <c r="O386" s="66">
        <f t="shared" si="46"/>
        <v>0</v>
      </c>
      <c r="P386" s="66">
        <v>0</v>
      </c>
      <c r="Q386" s="66">
        <f t="shared" si="47"/>
        <v>0</v>
      </c>
      <c r="R386" s="66"/>
      <c r="S386" s="66" t="s">
        <v>587</v>
      </c>
      <c r="T386" s="70" t="s">
        <v>330</v>
      </c>
      <c r="U386" s="35">
        <v>0</v>
      </c>
      <c r="V386" s="35">
        <f t="shared" si="48"/>
        <v>0</v>
      </c>
      <c r="W386" s="35"/>
      <c r="X386" s="70"/>
      <c r="Y386" s="52"/>
      <c r="Z386" s="52"/>
      <c r="AA386" s="52"/>
      <c r="AB386" s="52"/>
      <c r="AC386" s="52"/>
      <c r="AD386" s="52"/>
      <c r="AE386" s="52"/>
      <c r="AF386" s="52"/>
      <c r="AG386" s="52" t="s">
        <v>2953</v>
      </c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</row>
    <row r="387" spans="1:60" outlineLevel="1" x14ac:dyDescent="0.2">
      <c r="A387" s="67">
        <v>188</v>
      </c>
      <c r="B387" s="68" t="s">
        <v>4422</v>
      </c>
      <c r="C387" s="69" t="s">
        <v>4423</v>
      </c>
      <c r="D387" s="63" t="s">
        <v>456</v>
      </c>
      <c r="E387" s="64">
        <v>340</v>
      </c>
      <c r="F387" s="65"/>
      <c r="G387" s="66">
        <f t="shared" si="42"/>
        <v>0</v>
      </c>
      <c r="H387" s="65"/>
      <c r="I387" s="66">
        <f t="shared" si="43"/>
        <v>0</v>
      </c>
      <c r="J387" s="65"/>
      <c r="K387" s="66">
        <f t="shared" si="44"/>
        <v>0</v>
      </c>
      <c r="L387" s="66">
        <v>21</v>
      </c>
      <c r="M387" s="66">
        <f t="shared" si="45"/>
        <v>0</v>
      </c>
      <c r="N387" s="66">
        <v>0</v>
      </c>
      <c r="O387" s="66">
        <f t="shared" si="46"/>
        <v>0</v>
      </c>
      <c r="P387" s="66">
        <v>0</v>
      </c>
      <c r="Q387" s="66">
        <f t="shared" si="47"/>
        <v>0</v>
      </c>
      <c r="R387" s="66"/>
      <c r="S387" s="66" t="s">
        <v>587</v>
      </c>
      <c r="T387" s="70" t="s">
        <v>330</v>
      </c>
      <c r="U387" s="35">
        <v>0</v>
      </c>
      <c r="V387" s="35">
        <f t="shared" si="48"/>
        <v>0</v>
      </c>
      <c r="W387" s="35"/>
      <c r="X387" s="70"/>
      <c r="Y387" s="52"/>
      <c r="Z387" s="52"/>
      <c r="AA387" s="52"/>
      <c r="AB387" s="52"/>
      <c r="AC387" s="52"/>
      <c r="AD387" s="52"/>
      <c r="AE387" s="52"/>
      <c r="AF387" s="52"/>
      <c r="AG387" s="52" t="s">
        <v>2953</v>
      </c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</row>
    <row r="388" spans="1:60" outlineLevel="1" x14ac:dyDescent="0.2">
      <c r="A388" s="67">
        <v>189</v>
      </c>
      <c r="B388" s="68" t="s">
        <v>4424</v>
      </c>
      <c r="C388" s="69" t="s">
        <v>4425</v>
      </c>
      <c r="D388" s="63" t="s">
        <v>456</v>
      </c>
      <c r="E388" s="64">
        <v>150</v>
      </c>
      <c r="F388" s="65"/>
      <c r="G388" s="66">
        <f t="shared" si="42"/>
        <v>0</v>
      </c>
      <c r="H388" s="65"/>
      <c r="I388" s="66">
        <f t="shared" si="43"/>
        <v>0</v>
      </c>
      <c r="J388" s="65"/>
      <c r="K388" s="66">
        <f t="shared" si="44"/>
        <v>0</v>
      </c>
      <c r="L388" s="66">
        <v>21</v>
      </c>
      <c r="M388" s="66">
        <f t="shared" si="45"/>
        <v>0</v>
      </c>
      <c r="N388" s="66">
        <v>0</v>
      </c>
      <c r="O388" s="66">
        <f t="shared" si="46"/>
        <v>0</v>
      </c>
      <c r="P388" s="66">
        <v>0</v>
      </c>
      <c r="Q388" s="66">
        <f t="shared" si="47"/>
        <v>0</v>
      </c>
      <c r="R388" s="66"/>
      <c r="S388" s="66" t="s">
        <v>587</v>
      </c>
      <c r="T388" s="70" t="s">
        <v>330</v>
      </c>
      <c r="U388" s="35">
        <v>0</v>
      </c>
      <c r="V388" s="35">
        <f t="shared" si="48"/>
        <v>0</v>
      </c>
      <c r="W388" s="35"/>
      <c r="X388" s="70"/>
      <c r="Y388" s="52"/>
      <c r="Z388" s="52"/>
      <c r="AA388" s="52"/>
      <c r="AB388" s="52"/>
      <c r="AC388" s="52"/>
      <c r="AD388" s="52"/>
      <c r="AE388" s="52"/>
      <c r="AF388" s="52"/>
      <c r="AG388" s="52" t="s">
        <v>2953</v>
      </c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</row>
    <row r="389" spans="1:60" outlineLevel="1" x14ac:dyDescent="0.2">
      <c r="A389" s="67">
        <v>190</v>
      </c>
      <c r="B389" s="68" t="s">
        <v>4426</v>
      </c>
      <c r="C389" s="69" t="s">
        <v>4423</v>
      </c>
      <c r="D389" s="63" t="s">
        <v>456</v>
      </c>
      <c r="E389" s="64">
        <v>150</v>
      </c>
      <c r="F389" s="65"/>
      <c r="G389" s="66">
        <f t="shared" si="42"/>
        <v>0</v>
      </c>
      <c r="H389" s="65"/>
      <c r="I389" s="66">
        <f t="shared" si="43"/>
        <v>0</v>
      </c>
      <c r="J389" s="65"/>
      <c r="K389" s="66">
        <f t="shared" si="44"/>
        <v>0</v>
      </c>
      <c r="L389" s="66">
        <v>21</v>
      </c>
      <c r="M389" s="66">
        <f t="shared" si="45"/>
        <v>0</v>
      </c>
      <c r="N389" s="66">
        <v>0</v>
      </c>
      <c r="O389" s="66">
        <f t="shared" si="46"/>
        <v>0</v>
      </c>
      <c r="P389" s="66">
        <v>0</v>
      </c>
      <c r="Q389" s="66">
        <f t="shared" si="47"/>
        <v>0</v>
      </c>
      <c r="R389" s="66"/>
      <c r="S389" s="66" t="s">
        <v>587</v>
      </c>
      <c r="T389" s="70" t="s">
        <v>330</v>
      </c>
      <c r="U389" s="35">
        <v>0</v>
      </c>
      <c r="V389" s="35">
        <f t="shared" si="48"/>
        <v>0</v>
      </c>
      <c r="W389" s="35"/>
      <c r="X389" s="70"/>
      <c r="Y389" s="52"/>
      <c r="Z389" s="52"/>
      <c r="AA389" s="52"/>
      <c r="AB389" s="52"/>
      <c r="AC389" s="52"/>
      <c r="AD389" s="52"/>
      <c r="AE389" s="52"/>
      <c r="AF389" s="52"/>
      <c r="AG389" s="52" t="s">
        <v>2953</v>
      </c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</row>
    <row r="390" spans="1:60" outlineLevel="1" x14ac:dyDescent="0.2">
      <c r="A390" s="67">
        <v>191</v>
      </c>
      <c r="B390" s="68" t="s">
        <v>4427</v>
      </c>
      <c r="C390" s="69" t="s">
        <v>4428</v>
      </c>
      <c r="D390" s="63" t="s">
        <v>456</v>
      </c>
      <c r="E390" s="64">
        <v>9</v>
      </c>
      <c r="F390" s="65"/>
      <c r="G390" s="66">
        <f t="shared" si="42"/>
        <v>0</v>
      </c>
      <c r="H390" s="65"/>
      <c r="I390" s="66">
        <f t="shared" si="43"/>
        <v>0</v>
      </c>
      <c r="J390" s="65"/>
      <c r="K390" s="66">
        <f t="shared" si="44"/>
        <v>0</v>
      </c>
      <c r="L390" s="66">
        <v>21</v>
      </c>
      <c r="M390" s="66">
        <f t="shared" si="45"/>
        <v>0</v>
      </c>
      <c r="N390" s="66">
        <v>0</v>
      </c>
      <c r="O390" s="66">
        <f t="shared" si="46"/>
        <v>0</v>
      </c>
      <c r="P390" s="66">
        <v>0</v>
      </c>
      <c r="Q390" s="66">
        <f t="shared" si="47"/>
        <v>0</v>
      </c>
      <c r="R390" s="66"/>
      <c r="S390" s="66" t="s">
        <v>587</v>
      </c>
      <c r="T390" s="70" t="s">
        <v>330</v>
      </c>
      <c r="U390" s="35">
        <v>0</v>
      </c>
      <c r="V390" s="35">
        <f t="shared" si="48"/>
        <v>0</v>
      </c>
      <c r="W390" s="35"/>
      <c r="X390" s="70"/>
      <c r="Y390" s="52"/>
      <c r="Z390" s="52"/>
      <c r="AA390" s="52"/>
      <c r="AB390" s="52"/>
      <c r="AC390" s="52"/>
      <c r="AD390" s="52"/>
      <c r="AE390" s="52"/>
      <c r="AF390" s="52"/>
      <c r="AG390" s="52" t="s">
        <v>2953</v>
      </c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</row>
    <row r="391" spans="1:60" outlineLevel="1" x14ac:dyDescent="0.2">
      <c r="A391" s="67">
        <v>192</v>
      </c>
      <c r="B391" s="68" t="s">
        <v>4429</v>
      </c>
      <c r="C391" s="69" t="s">
        <v>4430</v>
      </c>
      <c r="D391" s="63" t="s">
        <v>456</v>
      </c>
      <c r="E391" s="64">
        <v>9</v>
      </c>
      <c r="F391" s="65"/>
      <c r="G391" s="66">
        <f t="shared" si="42"/>
        <v>0</v>
      </c>
      <c r="H391" s="65"/>
      <c r="I391" s="66">
        <f t="shared" si="43"/>
        <v>0</v>
      </c>
      <c r="J391" s="65"/>
      <c r="K391" s="66">
        <f t="shared" si="44"/>
        <v>0</v>
      </c>
      <c r="L391" s="66">
        <v>21</v>
      </c>
      <c r="M391" s="66">
        <f t="shared" si="45"/>
        <v>0</v>
      </c>
      <c r="N391" s="66">
        <v>0</v>
      </c>
      <c r="O391" s="66">
        <f t="shared" si="46"/>
        <v>0</v>
      </c>
      <c r="P391" s="66">
        <v>0</v>
      </c>
      <c r="Q391" s="66">
        <f t="shared" si="47"/>
        <v>0</v>
      </c>
      <c r="R391" s="66"/>
      <c r="S391" s="66" t="s">
        <v>587</v>
      </c>
      <c r="T391" s="70" t="s">
        <v>330</v>
      </c>
      <c r="U391" s="35">
        <v>0</v>
      </c>
      <c r="V391" s="35">
        <f t="shared" si="48"/>
        <v>0</v>
      </c>
      <c r="W391" s="35"/>
      <c r="X391" s="70"/>
      <c r="Y391" s="52"/>
      <c r="Z391" s="52"/>
      <c r="AA391" s="52"/>
      <c r="AB391" s="52"/>
      <c r="AC391" s="52"/>
      <c r="AD391" s="52"/>
      <c r="AE391" s="52"/>
      <c r="AF391" s="52"/>
      <c r="AG391" s="52" t="s">
        <v>2953</v>
      </c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</row>
    <row r="392" spans="1:60" outlineLevel="1" x14ac:dyDescent="0.2">
      <c r="A392" s="67">
        <v>193</v>
      </c>
      <c r="B392" s="68" t="s">
        <v>4431</v>
      </c>
      <c r="C392" s="69" t="s">
        <v>4432</v>
      </c>
      <c r="D392" s="63" t="s">
        <v>640</v>
      </c>
      <c r="E392" s="64">
        <v>12</v>
      </c>
      <c r="F392" s="65"/>
      <c r="G392" s="66">
        <f t="shared" si="42"/>
        <v>0</v>
      </c>
      <c r="H392" s="65"/>
      <c r="I392" s="66">
        <f t="shared" si="43"/>
        <v>0</v>
      </c>
      <c r="J392" s="65"/>
      <c r="K392" s="66">
        <f t="shared" si="44"/>
        <v>0</v>
      </c>
      <c r="L392" s="66">
        <v>21</v>
      </c>
      <c r="M392" s="66">
        <f t="shared" si="45"/>
        <v>0</v>
      </c>
      <c r="N392" s="66">
        <v>0</v>
      </c>
      <c r="O392" s="66">
        <f t="shared" si="46"/>
        <v>0</v>
      </c>
      <c r="P392" s="66">
        <v>0</v>
      </c>
      <c r="Q392" s="66">
        <f t="shared" si="47"/>
        <v>0</v>
      </c>
      <c r="R392" s="66"/>
      <c r="S392" s="66" t="s">
        <v>587</v>
      </c>
      <c r="T392" s="70" t="s">
        <v>330</v>
      </c>
      <c r="U392" s="35">
        <v>0</v>
      </c>
      <c r="V392" s="35">
        <f t="shared" si="48"/>
        <v>0</v>
      </c>
      <c r="W392" s="35"/>
      <c r="X392" s="70"/>
      <c r="Y392" s="52"/>
      <c r="Z392" s="52"/>
      <c r="AA392" s="52"/>
      <c r="AB392" s="52"/>
      <c r="AC392" s="52"/>
      <c r="AD392" s="52"/>
      <c r="AE392" s="52"/>
      <c r="AF392" s="52"/>
      <c r="AG392" s="52" t="s">
        <v>2953</v>
      </c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</row>
    <row r="393" spans="1:60" outlineLevel="1" x14ac:dyDescent="0.2">
      <c r="A393" s="67">
        <v>194</v>
      </c>
      <c r="B393" s="68" t="s">
        <v>4433</v>
      </c>
      <c r="C393" s="69" t="s">
        <v>4434</v>
      </c>
      <c r="D393" s="63" t="s">
        <v>4435</v>
      </c>
      <c r="E393" s="64">
        <v>12</v>
      </c>
      <c r="F393" s="65"/>
      <c r="G393" s="66">
        <f t="shared" si="42"/>
        <v>0</v>
      </c>
      <c r="H393" s="65"/>
      <c r="I393" s="66">
        <f t="shared" si="43"/>
        <v>0</v>
      </c>
      <c r="J393" s="65"/>
      <c r="K393" s="66">
        <f t="shared" si="44"/>
        <v>0</v>
      </c>
      <c r="L393" s="66">
        <v>21</v>
      </c>
      <c r="M393" s="66">
        <f t="shared" si="45"/>
        <v>0</v>
      </c>
      <c r="N393" s="66">
        <v>0</v>
      </c>
      <c r="O393" s="66">
        <f t="shared" si="46"/>
        <v>0</v>
      </c>
      <c r="P393" s="66">
        <v>0</v>
      </c>
      <c r="Q393" s="66">
        <f t="shared" si="47"/>
        <v>0</v>
      </c>
      <c r="R393" s="66"/>
      <c r="S393" s="66" t="s">
        <v>587</v>
      </c>
      <c r="T393" s="70" t="s">
        <v>330</v>
      </c>
      <c r="U393" s="35">
        <v>0</v>
      </c>
      <c r="V393" s="35">
        <f t="shared" si="48"/>
        <v>0</v>
      </c>
      <c r="W393" s="35"/>
      <c r="X393" s="70"/>
      <c r="Y393" s="52"/>
      <c r="Z393" s="52"/>
      <c r="AA393" s="52"/>
      <c r="AB393" s="52"/>
      <c r="AC393" s="52"/>
      <c r="AD393" s="52"/>
      <c r="AE393" s="52"/>
      <c r="AF393" s="52"/>
      <c r="AG393" s="52" t="s">
        <v>2953</v>
      </c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</row>
    <row r="394" spans="1:60" outlineLevel="1" x14ac:dyDescent="0.2">
      <c r="A394" s="67">
        <v>195</v>
      </c>
      <c r="B394" s="68" t="s">
        <v>4436</v>
      </c>
      <c r="C394" s="69" t="s">
        <v>4437</v>
      </c>
      <c r="D394" s="63" t="s">
        <v>4006</v>
      </c>
      <c r="E394" s="64">
        <v>19</v>
      </c>
      <c r="F394" s="65"/>
      <c r="G394" s="66">
        <f t="shared" si="42"/>
        <v>0</v>
      </c>
      <c r="H394" s="65"/>
      <c r="I394" s="66">
        <f t="shared" si="43"/>
        <v>0</v>
      </c>
      <c r="J394" s="65"/>
      <c r="K394" s="66">
        <f t="shared" si="44"/>
        <v>0</v>
      </c>
      <c r="L394" s="66">
        <v>21</v>
      </c>
      <c r="M394" s="66">
        <f t="shared" si="45"/>
        <v>0</v>
      </c>
      <c r="N394" s="66">
        <v>0</v>
      </c>
      <c r="O394" s="66">
        <f t="shared" si="46"/>
        <v>0</v>
      </c>
      <c r="P394" s="66">
        <v>0</v>
      </c>
      <c r="Q394" s="66">
        <f t="shared" si="47"/>
        <v>0</v>
      </c>
      <c r="R394" s="66"/>
      <c r="S394" s="66" t="s">
        <v>587</v>
      </c>
      <c r="T394" s="70" t="s">
        <v>330</v>
      </c>
      <c r="U394" s="35">
        <v>0</v>
      </c>
      <c r="V394" s="35">
        <f t="shared" si="48"/>
        <v>0</v>
      </c>
      <c r="W394" s="35"/>
      <c r="X394" s="70"/>
      <c r="Y394" s="52"/>
      <c r="Z394" s="52"/>
      <c r="AA394" s="52"/>
      <c r="AB394" s="52"/>
      <c r="AC394" s="52"/>
      <c r="AD394" s="52"/>
      <c r="AE394" s="52"/>
      <c r="AF394" s="52"/>
      <c r="AG394" s="52" t="s">
        <v>2953</v>
      </c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</row>
    <row r="395" spans="1:60" outlineLevel="1" x14ac:dyDescent="0.2">
      <c r="A395" s="67">
        <v>196</v>
      </c>
      <c r="B395" s="68" t="s">
        <v>4438</v>
      </c>
      <c r="C395" s="69" t="s">
        <v>4008</v>
      </c>
      <c r="D395" s="63" t="s">
        <v>4006</v>
      </c>
      <c r="E395" s="64">
        <v>19</v>
      </c>
      <c r="F395" s="65"/>
      <c r="G395" s="66">
        <f t="shared" si="42"/>
        <v>0</v>
      </c>
      <c r="H395" s="65"/>
      <c r="I395" s="66">
        <f t="shared" si="43"/>
        <v>0</v>
      </c>
      <c r="J395" s="65"/>
      <c r="K395" s="66">
        <f t="shared" si="44"/>
        <v>0</v>
      </c>
      <c r="L395" s="66">
        <v>21</v>
      </c>
      <c r="M395" s="66">
        <f t="shared" si="45"/>
        <v>0</v>
      </c>
      <c r="N395" s="66">
        <v>0</v>
      </c>
      <c r="O395" s="66">
        <f t="shared" si="46"/>
        <v>0</v>
      </c>
      <c r="P395" s="66">
        <v>0</v>
      </c>
      <c r="Q395" s="66">
        <f t="shared" si="47"/>
        <v>0</v>
      </c>
      <c r="R395" s="66"/>
      <c r="S395" s="66" t="s">
        <v>587</v>
      </c>
      <c r="T395" s="70" t="s">
        <v>330</v>
      </c>
      <c r="U395" s="35">
        <v>0</v>
      </c>
      <c r="V395" s="35">
        <f t="shared" si="48"/>
        <v>0</v>
      </c>
      <c r="W395" s="35"/>
      <c r="X395" s="70"/>
      <c r="Y395" s="52"/>
      <c r="Z395" s="52"/>
      <c r="AA395" s="52"/>
      <c r="AB395" s="52"/>
      <c r="AC395" s="52"/>
      <c r="AD395" s="52"/>
      <c r="AE395" s="52"/>
      <c r="AF395" s="52"/>
      <c r="AG395" s="52" t="s">
        <v>2953</v>
      </c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</row>
    <row r="396" spans="1:60" outlineLevel="1" x14ac:dyDescent="0.2">
      <c r="A396" s="67">
        <v>197</v>
      </c>
      <c r="B396" s="68" t="s">
        <v>4439</v>
      </c>
      <c r="C396" s="69" t="s">
        <v>4440</v>
      </c>
      <c r="D396" s="63" t="s">
        <v>1817</v>
      </c>
      <c r="E396" s="64">
        <v>1</v>
      </c>
      <c r="F396" s="65"/>
      <c r="G396" s="66">
        <f t="shared" si="42"/>
        <v>0</v>
      </c>
      <c r="H396" s="65"/>
      <c r="I396" s="66">
        <f t="shared" si="43"/>
        <v>0</v>
      </c>
      <c r="J396" s="65"/>
      <c r="K396" s="66">
        <f t="shared" si="44"/>
        <v>0</v>
      </c>
      <c r="L396" s="66">
        <v>21</v>
      </c>
      <c r="M396" s="66">
        <f t="shared" si="45"/>
        <v>0</v>
      </c>
      <c r="N396" s="66">
        <v>0</v>
      </c>
      <c r="O396" s="66">
        <f t="shared" si="46"/>
        <v>0</v>
      </c>
      <c r="P396" s="66">
        <v>0</v>
      </c>
      <c r="Q396" s="66">
        <f t="shared" si="47"/>
        <v>0</v>
      </c>
      <c r="R396" s="66"/>
      <c r="S396" s="66" t="s">
        <v>587</v>
      </c>
      <c r="T396" s="70" t="s">
        <v>330</v>
      </c>
      <c r="U396" s="35">
        <v>0</v>
      </c>
      <c r="V396" s="35">
        <f t="shared" si="48"/>
        <v>0</v>
      </c>
      <c r="W396" s="35"/>
      <c r="X396" s="70"/>
      <c r="Y396" s="52"/>
      <c r="Z396" s="52"/>
      <c r="AA396" s="52"/>
      <c r="AB396" s="52"/>
      <c r="AC396" s="52"/>
      <c r="AD396" s="52"/>
      <c r="AE396" s="52"/>
      <c r="AF396" s="52"/>
      <c r="AG396" s="52" t="s">
        <v>2953</v>
      </c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</row>
    <row r="397" spans="1:60" x14ac:dyDescent="0.2">
      <c r="A397" s="18" t="s">
        <v>324</v>
      </c>
      <c r="B397" s="19" t="s">
        <v>228</v>
      </c>
      <c r="C397" s="20" t="s">
        <v>134</v>
      </c>
      <c r="D397" s="21"/>
      <c r="E397" s="22"/>
      <c r="F397" s="23"/>
      <c r="G397" s="23">
        <f>SUMIF(AG398:AG401,"&lt;&gt;NOR",G398:G401)</f>
        <v>0</v>
      </c>
      <c r="H397" s="23"/>
      <c r="I397" s="23">
        <f>SUM(I398:I401)</f>
        <v>0</v>
      </c>
      <c r="J397" s="23"/>
      <c r="K397" s="23">
        <f>SUM(K398:K401)</f>
        <v>0</v>
      </c>
      <c r="L397" s="23"/>
      <c r="M397" s="23">
        <f>SUM(M398:M401)</f>
        <v>0</v>
      </c>
      <c r="N397" s="23"/>
      <c r="O397" s="23">
        <f>SUM(O398:O401)</f>
        <v>0</v>
      </c>
      <c r="P397" s="23"/>
      <c r="Q397" s="23">
        <f>SUM(Q398:Q401)</f>
        <v>0</v>
      </c>
      <c r="R397" s="23"/>
      <c r="S397" s="23"/>
      <c r="T397" s="46"/>
      <c r="U397" s="47"/>
      <c r="V397" s="47">
        <f>SUM(V398:V401)</f>
        <v>0</v>
      </c>
      <c r="W397" s="47"/>
      <c r="X397" s="46"/>
      <c r="AG397" t="s">
        <v>325</v>
      </c>
    </row>
    <row r="398" spans="1:60" outlineLevel="1" x14ac:dyDescent="0.2">
      <c r="A398" s="67">
        <v>198</v>
      </c>
      <c r="B398" s="68" t="s">
        <v>4441</v>
      </c>
      <c r="C398" s="69" t="s">
        <v>4442</v>
      </c>
      <c r="D398" s="63" t="s">
        <v>1817</v>
      </c>
      <c r="E398" s="64">
        <v>1</v>
      </c>
      <c r="F398" s="65"/>
      <c r="G398" s="66">
        <f>ROUND(E398*F398,2)</f>
        <v>0</v>
      </c>
      <c r="H398" s="65"/>
      <c r="I398" s="66">
        <f>ROUND(E398*H398,2)</f>
        <v>0</v>
      </c>
      <c r="J398" s="65"/>
      <c r="K398" s="66">
        <f>ROUND(E398*J398,2)</f>
        <v>0</v>
      </c>
      <c r="L398" s="66">
        <v>21</v>
      </c>
      <c r="M398" s="66">
        <f>G398*(1+L398/100)</f>
        <v>0</v>
      </c>
      <c r="N398" s="66">
        <v>0</v>
      </c>
      <c r="O398" s="66">
        <f>ROUND(E398*N398,2)</f>
        <v>0</v>
      </c>
      <c r="P398" s="66">
        <v>0</v>
      </c>
      <c r="Q398" s="66">
        <f>ROUND(E398*P398,2)</f>
        <v>0</v>
      </c>
      <c r="R398" s="66"/>
      <c r="S398" s="66" t="s">
        <v>587</v>
      </c>
      <c r="T398" s="70" t="s">
        <v>330</v>
      </c>
      <c r="U398" s="35">
        <v>0</v>
      </c>
      <c r="V398" s="35">
        <f>ROUND(E398*U398,2)</f>
        <v>0</v>
      </c>
      <c r="W398" s="35"/>
      <c r="X398" s="70"/>
      <c r="Y398" s="52"/>
      <c r="Z398" s="52"/>
      <c r="AA398" s="52"/>
      <c r="AB398" s="52"/>
      <c r="AC398" s="52"/>
      <c r="AD398" s="52"/>
      <c r="AE398" s="52"/>
      <c r="AF398" s="52"/>
      <c r="AG398" s="52" t="s">
        <v>1697</v>
      </c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</row>
    <row r="399" spans="1:60" outlineLevel="1" x14ac:dyDescent="0.2">
      <c r="A399" s="67">
        <v>199</v>
      </c>
      <c r="B399" s="68" t="s">
        <v>4443</v>
      </c>
      <c r="C399" s="69" t="s">
        <v>4444</v>
      </c>
      <c r="D399" s="63" t="s">
        <v>1817</v>
      </c>
      <c r="E399" s="64">
        <v>1</v>
      </c>
      <c r="F399" s="65"/>
      <c r="G399" s="66">
        <f>ROUND(E399*F399,2)</f>
        <v>0</v>
      </c>
      <c r="H399" s="65"/>
      <c r="I399" s="66">
        <f>ROUND(E399*H399,2)</f>
        <v>0</v>
      </c>
      <c r="J399" s="65"/>
      <c r="K399" s="66">
        <f>ROUND(E399*J399,2)</f>
        <v>0</v>
      </c>
      <c r="L399" s="66">
        <v>21</v>
      </c>
      <c r="M399" s="66">
        <f>G399*(1+L399/100)</f>
        <v>0</v>
      </c>
      <c r="N399" s="66">
        <v>0</v>
      </c>
      <c r="O399" s="66">
        <f>ROUND(E399*N399,2)</f>
        <v>0</v>
      </c>
      <c r="P399" s="66">
        <v>0</v>
      </c>
      <c r="Q399" s="66">
        <f>ROUND(E399*P399,2)</f>
        <v>0</v>
      </c>
      <c r="R399" s="66"/>
      <c r="S399" s="66" t="s">
        <v>587</v>
      </c>
      <c r="T399" s="70" t="s">
        <v>330</v>
      </c>
      <c r="U399" s="35">
        <v>0</v>
      </c>
      <c r="V399" s="35">
        <f>ROUND(E399*U399,2)</f>
        <v>0</v>
      </c>
      <c r="W399" s="35"/>
      <c r="X399" s="70"/>
      <c r="Y399" s="52"/>
      <c r="Z399" s="52"/>
      <c r="AA399" s="52"/>
      <c r="AB399" s="52"/>
      <c r="AC399" s="52"/>
      <c r="AD399" s="52"/>
      <c r="AE399" s="52"/>
      <c r="AF399" s="52"/>
      <c r="AG399" s="52" t="s">
        <v>1697</v>
      </c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</row>
    <row r="400" spans="1:60" outlineLevel="1" x14ac:dyDescent="0.2">
      <c r="A400" s="67">
        <v>200</v>
      </c>
      <c r="B400" s="68" t="s">
        <v>4445</v>
      </c>
      <c r="C400" s="69" t="s">
        <v>4446</v>
      </c>
      <c r="D400" s="63" t="s">
        <v>1817</v>
      </c>
      <c r="E400" s="64">
        <v>1</v>
      </c>
      <c r="F400" s="65"/>
      <c r="G400" s="66">
        <f>ROUND(E400*F400,2)</f>
        <v>0</v>
      </c>
      <c r="H400" s="65"/>
      <c r="I400" s="66">
        <f>ROUND(E400*H400,2)</f>
        <v>0</v>
      </c>
      <c r="J400" s="65"/>
      <c r="K400" s="66">
        <f>ROUND(E400*J400,2)</f>
        <v>0</v>
      </c>
      <c r="L400" s="66">
        <v>21</v>
      </c>
      <c r="M400" s="66">
        <f>G400*(1+L400/100)</f>
        <v>0</v>
      </c>
      <c r="N400" s="66">
        <v>0</v>
      </c>
      <c r="O400" s="66">
        <f>ROUND(E400*N400,2)</f>
        <v>0</v>
      </c>
      <c r="P400" s="66">
        <v>0</v>
      </c>
      <c r="Q400" s="66">
        <f>ROUND(E400*P400,2)</f>
        <v>0</v>
      </c>
      <c r="R400" s="66"/>
      <c r="S400" s="66" t="s">
        <v>587</v>
      </c>
      <c r="T400" s="70" t="s">
        <v>330</v>
      </c>
      <c r="U400" s="35">
        <v>0</v>
      </c>
      <c r="V400" s="35">
        <f>ROUND(E400*U400,2)</f>
        <v>0</v>
      </c>
      <c r="W400" s="35"/>
      <c r="X400" s="70"/>
      <c r="Y400" s="52"/>
      <c r="Z400" s="52"/>
      <c r="AA400" s="52"/>
      <c r="AB400" s="52"/>
      <c r="AC400" s="52"/>
      <c r="AD400" s="52"/>
      <c r="AE400" s="52"/>
      <c r="AF400" s="52"/>
      <c r="AG400" s="52" t="s">
        <v>1697</v>
      </c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</row>
    <row r="401" spans="1:60" outlineLevel="1" x14ac:dyDescent="0.2">
      <c r="A401" s="72">
        <v>201</v>
      </c>
      <c r="B401" s="73" t="s">
        <v>4447</v>
      </c>
      <c r="C401" s="74" t="s">
        <v>4448</v>
      </c>
      <c r="D401" s="27" t="s">
        <v>1817</v>
      </c>
      <c r="E401" s="28">
        <v>1</v>
      </c>
      <c r="F401" s="29"/>
      <c r="G401" s="30">
        <f>ROUND(E401*F401,2)</f>
        <v>0</v>
      </c>
      <c r="H401" s="29"/>
      <c r="I401" s="30">
        <f>ROUND(E401*H401,2)</f>
        <v>0</v>
      </c>
      <c r="J401" s="29"/>
      <c r="K401" s="30">
        <f>ROUND(E401*J401,2)</f>
        <v>0</v>
      </c>
      <c r="L401" s="30">
        <v>21</v>
      </c>
      <c r="M401" s="30">
        <f>G401*(1+L401/100)</f>
        <v>0</v>
      </c>
      <c r="N401" s="30">
        <v>0</v>
      </c>
      <c r="O401" s="30">
        <f>ROUND(E401*N401,2)</f>
        <v>0</v>
      </c>
      <c r="P401" s="30">
        <v>0</v>
      </c>
      <c r="Q401" s="30">
        <f>ROUND(E401*P401,2)</f>
        <v>0</v>
      </c>
      <c r="R401" s="30"/>
      <c r="S401" s="30" t="s">
        <v>587</v>
      </c>
      <c r="T401" s="49" t="s">
        <v>330</v>
      </c>
      <c r="U401" s="35">
        <v>0</v>
      </c>
      <c r="V401" s="35">
        <f>ROUND(E401*U401,2)</f>
        <v>0</v>
      </c>
      <c r="W401" s="35"/>
      <c r="X401" s="49"/>
      <c r="Y401" s="52"/>
      <c r="Z401" s="52"/>
      <c r="AA401" s="52"/>
      <c r="AB401" s="52"/>
      <c r="AC401" s="52"/>
      <c r="AD401" s="52"/>
      <c r="AE401" s="52"/>
      <c r="AF401" s="52"/>
      <c r="AG401" s="52" t="s">
        <v>1697</v>
      </c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</row>
    <row r="402" spans="1:60" x14ac:dyDescent="0.2">
      <c r="A402" s="13"/>
      <c r="B402" s="14"/>
      <c r="C402" s="36"/>
      <c r="D402" s="15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AE402">
        <v>15</v>
      </c>
      <c r="AF402">
        <v>21</v>
      </c>
    </row>
    <row r="403" spans="1:60" x14ac:dyDescent="0.2">
      <c r="A403" s="37"/>
      <c r="B403" s="38" t="s">
        <v>15</v>
      </c>
      <c r="C403" s="39"/>
      <c r="D403" s="40"/>
      <c r="E403" s="41"/>
      <c r="F403" s="41"/>
      <c r="G403" s="42">
        <f>G8+G54+G122+G383+G397</f>
        <v>0</v>
      </c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AE403">
        <f>SUMIF(L7:L401,AE402,G7:G401)</f>
        <v>0</v>
      </c>
      <c r="AF403">
        <f>SUMIF(L7:L401,AF402,G7:G401)</f>
        <v>0</v>
      </c>
      <c r="AG403" t="s">
        <v>346</v>
      </c>
    </row>
    <row r="404" spans="1:60" x14ac:dyDescent="0.2">
      <c r="A404" s="300" t="s">
        <v>1687</v>
      </c>
      <c r="B404" s="300"/>
      <c r="C404" s="36"/>
      <c r="D404" s="15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60" x14ac:dyDescent="0.2">
      <c r="A405" s="13"/>
      <c r="B405" s="14" t="s">
        <v>1688</v>
      </c>
      <c r="C405" s="36" t="s">
        <v>1689</v>
      </c>
      <c r="D405" s="15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AG405" t="s">
        <v>1690</v>
      </c>
    </row>
    <row r="406" spans="1:60" x14ac:dyDescent="0.2">
      <c r="A406" s="13"/>
      <c r="B406" s="14" t="s">
        <v>1691</v>
      </c>
      <c r="C406" s="36" t="s">
        <v>1692</v>
      </c>
      <c r="D406" s="15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AG406" t="s">
        <v>1693</v>
      </c>
    </row>
    <row r="407" spans="1:60" x14ac:dyDescent="0.2">
      <c r="A407" s="13"/>
      <c r="B407" s="14"/>
      <c r="C407" s="36" t="s">
        <v>492</v>
      </c>
      <c r="D407" s="15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AG407" t="s">
        <v>1694</v>
      </c>
    </row>
    <row r="408" spans="1:60" x14ac:dyDescent="0.2">
      <c r="A408" s="13"/>
      <c r="B408" s="14"/>
      <c r="C408" s="36"/>
      <c r="D408" s="15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60" x14ac:dyDescent="0.2">
      <c r="C409" s="43"/>
      <c r="D409" s="7"/>
      <c r="AG409" t="s">
        <v>347</v>
      </c>
    </row>
    <row r="410" spans="1:60" x14ac:dyDescent="0.2">
      <c r="D410" s="7"/>
    </row>
    <row r="411" spans="1:60" x14ac:dyDescent="0.2">
      <c r="D411" s="7"/>
    </row>
    <row r="412" spans="1:60" x14ac:dyDescent="0.2">
      <c r="D412" s="7"/>
    </row>
    <row r="413" spans="1:60" x14ac:dyDescent="0.2">
      <c r="D413" s="7"/>
    </row>
    <row r="414" spans="1:60" x14ac:dyDescent="0.2">
      <c r="D414" s="7"/>
    </row>
    <row r="415" spans="1:60" x14ac:dyDescent="0.2">
      <c r="D415" s="7"/>
    </row>
    <row r="416" spans="1:60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</sheetData>
  <mergeCells count="207">
    <mergeCell ref="C347:G347"/>
    <mergeCell ref="C348:G348"/>
    <mergeCell ref="C349:G349"/>
    <mergeCell ref="C350:G350"/>
    <mergeCell ref="C351:G351"/>
    <mergeCell ref="C352:G352"/>
    <mergeCell ref="C353:G353"/>
    <mergeCell ref="C354:G354"/>
    <mergeCell ref="A404:B404"/>
    <mergeCell ref="C336:G336"/>
    <mergeCell ref="C337:G337"/>
    <mergeCell ref="C340:G340"/>
    <mergeCell ref="C341:G341"/>
    <mergeCell ref="C342:G342"/>
    <mergeCell ref="C343:G343"/>
    <mergeCell ref="C344:G344"/>
    <mergeCell ref="C345:G345"/>
    <mergeCell ref="C346:G346"/>
    <mergeCell ref="C327:G327"/>
    <mergeCell ref="C328:G328"/>
    <mergeCell ref="C329:G329"/>
    <mergeCell ref="C330:G330"/>
    <mergeCell ref="C331:G331"/>
    <mergeCell ref="C332:G332"/>
    <mergeCell ref="C333:G333"/>
    <mergeCell ref="C334:G334"/>
    <mergeCell ref="C335:G335"/>
    <mergeCell ref="C316:G316"/>
    <mergeCell ref="C317:G317"/>
    <mergeCell ref="C318:G318"/>
    <mergeCell ref="C321:G321"/>
    <mergeCell ref="C322:G322"/>
    <mergeCell ref="C323:G323"/>
    <mergeCell ref="C324:G324"/>
    <mergeCell ref="C325:G325"/>
    <mergeCell ref="C326:G326"/>
    <mergeCell ref="C307:G307"/>
    <mergeCell ref="C308:G308"/>
    <mergeCell ref="C309:G309"/>
    <mergeCell ref="C310:G310"/>
    <mergeCell ref="C311:G311"/>
    <mergeCell ref="C312:G312"/>
    <mergeCell ref="C313:G313"/>
    <mergeCell ref="C314:G314"/>
    <mergeCell ref="C315:G315"/>
    <mergeCell ref="C298:G298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85:G285"/>
    <mergeCell ref="C286:G286"/>
    <mergeCell ref="C287:G287"/>
    <mergeCell ref="C288:G288"/>
    <mergeCell ref="C289:G289"/>
    <mergeCell ref="C294:G294"/>
    <mergeCell ref="C295:G295"/>
    <mergeCell ref="C296:G296"/>
    <mergeCell ref="C297:G297"/>
    <mergeCell ref="C274:G274"/>
    <mergeCell ref="C275:G275"/>
    <mergeCell ref="C276:G276"/>
    <mergeCell ref="C279:G279"/>
    <mergeCell ref="C280:G280"/>
    <mergeCell ref="C281:G281"/>
    <mergeCell ref="C282:G282"/>
    <mergeCell ref="C283:G283"/>
    <mergeCell ref="C284:G284"/>
    <mergeCell ref="C263:G263"/>
    <mergeCell ref="C264:G264"/>
    <mergeCell ref="C267:G267"/>
    <mergeCell ref="C268:G268"/>
    <mergeCell ref="C269:G269"/>
    <mergeCell ref="C270:G270"/>
    <mergeCell ref="C271:G271"/>
    <mergeCell ref="C272:G272"/>
    <mergeCell ref="C273:G273"/>
    <mergeCell ref="C252:G252"/>
    <mergeCell ref="C253:G253"/>
    <mergeCell ref="C256:G256"/>
    <mergeCell ref="C257:G257"/>
    <mergeCell ref="C258:G258"/>
    <mergeCell ref="C259:G259"/>
    <mergeCell ref="C260:G260"/>
    <mergeCell ref="C261:G261"/>
    <mergeCell ref="C262:G262"/>
    <mergeCell ref="C243:G243"/>
    <mergeCell ref="C244:G244"/>
    <mergeCell ref="C245:G245"/>
    <mergeCell ref="C246:G246"/>
    <mergeCell ref="C247:G247"/>
    <mergeCell ref="C248:G248"/>
    <mergeCell ref="C249:G249"/>
    <mergeCell ref="C250:G250"/>
    <mergeCell ref="C251:G251"/>
    <mergeCell ref="C226:G226"/>
    <mergeCell ref="C227:G227"/>
    <mergeCell ref="C228:G228"/>
    <mergeCell ref="C229:G229"/>
    <mergeCell ref="C230:G230"/>
    <mergeCell ref="C231:G231"/>
    <mergeCell ref="C232:G232"/>
    <mergeCell ref="C235:G235"/>
    <mergeCell ref="C238:G238"/>
    <mergeCell ref="C215:G215"/>
    <mergeCell ref="C216:G216"/>
    <mergeCell ref="C217:G217"/>
    <mergeCell ref="C218:G218"/>
    <mergeCell ref="C219:G219"/>
    <mergeCell ref="C220:G220"/>
    <mergeCell ref="C223:G223"/>
    <mergeCell ref="C224:G224"/>
    <mergeCell ref="C225:G225"/>
    <mergeCell ref="C206:G206"/>
    <mergeCell ref="C207:G207"/>
    <mergeCell ref="C208:G208"/>
    <mergeCell ref="C209:G209"/>
    <mergeCell ref="C210:G210"/>
    <mergeCell ref="C211:G211"/>
    <mergeCell ref="C212:G212"/>
    <mergeCell ref="C213:G213"/>
    <mergeCell ref="C214:G214"/>
    <mergeCell ref="C197:G197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6:G196"/>
    <mergeCell ref="C173:G173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53:G153"/>
    <mergeCell ref="C154:G154"/>
    <mergeCell ref="C155:G155"/>
    <mergeCell ref="C156:G156"/>
    <mergeCell ref="C159:G159"/>
    <mergeCell ref="C160:G160"/>
    <mergeCell ref="C161:G161"/>
    <mergeCell ref="C162:G162"/>
    <mergeCell ref="C163:G16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32:G132"/>
    <mergeCell ref="C133:G133"/>
    <mergeCell ref="C134:G134"/>
    <mergeCell ref="C135:G135"/>
    <mergeCell ref="C136:G136"/>
    <mergeCell ref="C137:G137"/>
    <mergeCell ref="C138:G138"/>
    <mergeCell ref="C142:G142"/>
    <mergeCell ref="C143:G143"/>
    <mergeCell ref="C109:G109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A1:G1"/>
    <mergeCell ref="C2:G2"/>
    <mergeCell ref="C3:G3"/>
    <mergeCell ref="C4:G4"/>
    <mergeCell ref="C47:G47"/>
    <mergeCell ref="C56:G56"/>
    <mergeCell ref="C69:G69"/>
    <mergeCell ref="C74:G74"/>
    <mergeCell ref="C105:G105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47</v>
      </c>
      <c r="C3" s="282" t="s">
        <v>48</v>
      </c>
      <c r="D3" s="283"/>
      <c r="E3" s="283"/>
      <c r="F3" s="283"/>
      <c r="G3" s="284"/>
      <c r="AC3" s="1" t="s">
        <v>298</v>
      </c>
      <c r="AG3" t="s">
        <v>300</v>
      </c>
    </row>
    <row r="4" spans="1:60" ht="24.95" customHeight="1" x14ac:dyDescent="0.2">
      <c r="A4" s="5" t="s">
        <v>295</v>
      </c>
      <c r="B4" s="6" t="s">
        <v>71</v>
      </c>
      <c r="C4" s="285" t="s">
        <v>72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285</v>
      </c>
      <c r="C8" s="20" t="s">
        <v>286</v>
      </c>
      <c r="D8" s="21"/>
      <c r="E8" s="22"/>
      <c r="F8" s="23"/>
      <c r="G8" s="23">
        <f>SUMIF(AG9:AG19,"&lt;&gt;NOR",G9:G19)</f>
        <v>0</v>
      </c>
      <c r="H8" s="23"/>
      <c r="I8" s="23">
        <f>SUM(I9:I19)</f>
        <v>0</v>
      </c>
      <c r="J8" s="23"/>
      <c r="K8" s="23">
        <f>SUM(K9:K19)</f>
        <v>0</v>
      </c>
      <c r="L8" s="23"/>
      <c r="M8" s="23">
        <f>SUM(M9:M19)</f>
        <v>0</v>
      </c>
      <c r="N8" s="23"/>
      <c r="O8" s="23">
        <f>SUM(O9:O19)</f>
        <v>0</v>
      </c>
      <c r="P8" s="23"/>
      <c r="Q8" s="23">
        <f>SUM(Q9:Q19)</f>
        <v>0</v>
      </c>
      <c r="R8" s="23"/>
      <c r="S8" s="23"/>
      <c r="T8" s="46"/>
      <c r="U8" s="47"/>
      <c r="V8" s="47">
        <f>SUM(V9:V19)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4449</v>
      </c>
      <c r="C9" s="69" t="s">
        <v>4450</v>
      </c>
      <c r="D9" s="63" t="s">
        <v>380</v>
      </c>
      <c r="E9" s="64">
        <v>1562.5871500000001</v>
      </c>
      <c r="F9" s="65"/>
      <c r="G9" s="66">
        <f t="shared" ref="G9:G19" si="0">ROUND(E9*F9,2)</f>
        <v>0</v>
      </c>
      <c r="H9" s="65"/>
      <c r="I9" s="66">
        <f t="shared" ref="I9:I19" si="1">ROUND(E9*H9,2)</f>
        <v>0</v>
      </c>
      <c r="J9" s="65"/>
      <c r="K9" s="66">
        <f t="shared" ref="K9:K19" si="2">ROUND(E9*J9,2)</f>
        <v>0</v>
      </c>
      <c r="L9" s="66">
        <v>21</v>
      </c>
      <c r="M9" s="66">
        <f t="shared" ref="M9:M19" si="3">G9*(1+L9/100)</f>
        <v>0</v>
      </c>
      <c r="N9" s="66">
        <v>0</v>
      </c>
      <c r="O9" s="66">
        <f t="shared" ref="O9:O19" si="4">ROUND(E9*N9,2)</f>
        <v>0</v>
      </c>
      <c r="P9" s="66">
        <v>0</v>
      </c>
      <c r="Q9" s="66">
        <f t="shared" ref="Q9:Q19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19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1697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0">
        <v>2</v>
      </c>
      <c r="B10" s="61" t="s">
        <v>4451</v>
      </c>
      <c r="C10" s="62" t="s">
        <v>4452</v>
      </c>
      <c r="D10" s="63" t="s">
        <v>380</v>
      </c>
      <c r="E10" s="64">
        <v>1562.5871500000001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9"/>
      <c r="Y10" s="52"/>
      <c r="Z10" s="52"/>
      <c r="AA10" s="52"/>
      <c r="AB10" s="52"/>
      <c r="AC10" s="52"/>
      <c r="AD10" s="52"/>
      <c r="AE10" s="52"/>
      <c r="AF10" s="52"/>
      <c r="AG10" s="52" t="s">
        <v>2164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ht="22.5" outlineLevel="1" x14ac:dyDescent="0.2">
      <c r="A11" s="67">
        <v>3</v>
      </c>
      <c r="B11" s="68" t="s">
        <v>4453</v>
      </c>
      <c r="C11" s="69" t="s">
        <v>4454</v>
      </c>
      <c r="D11" s="63" t="s">
        <v>352</v>
      </c>
      <c r="E11" s="64">
        <v>215.43762000000001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1697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ht="22.5" outlineLevel="1" x14ac:dyDescent="0.2">
      <c r="A12" s="67">
        <v>4</v>
      </c>
      <c r="B12" s="68" t="s">
        <v>4455</v>
      </c>
      <c r="C12" s="69" t="s">
        <v>4456</v>
      </c>
      <c r="D12" s="63" t="s">
        <v>352</v>
      </c>
      <c r="E12" s="64">
        <v>234.38807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1697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4457</v>
      </c>
      <c r="C13" s="69" t="s">
        <v>4458</v>
      </c>
      <c r="D13" s="63" t="s">
        <v>380</v>
      </c>
      <c r="E13" s="64">
        <v>1562.5871500000001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1697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4459</v>
      </c>
      <c r="C14" s="69" t="s">
        <v>4460</v>
      </c>
      <c r="D14" s="63" t="s">
        <v>380</v>
      </c>
      <c r="E14" s="64">
        <v>4703.6278199999997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1697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4461</v>
      </c>
      <c r="C15" s="69" t="s">
        <v>4462</v>
      </c>
      <c r="D15" s="63" t="s">
        <v>380</v>
      </c>
      <c r="E15" s="64">
        <v>3188.63978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1697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4463</v>
      </c>
      <c r="C16" s="69" t="s">
        <v>4464</v>
      </c>
      <c r="D16" s="63" t="s">
        <v>380</v>
      </c>
      <c r="E16" s="64">
        <v>1562.5871500000001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1697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4465</v>
      </c>
      <c r="C17" s="69" t="s">
        <v>4466</v>
      </c>
      <c r="D17" s="63" t="s">
        <v>380</v>
      </c>
      <c r="E17" s="64">
        <v>1578.45352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0</v>
      </c>
      <c r="O17" s="66">
        <f t="shared" si="4"/>
        <v>0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1697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4467</v>
      </c>
      <c r="C18" s="69" t="s">
        <v>4468</v>
      </c>
      <c r="D18" s="63" t="s">
        <v>456</v>
      </c>
      <c r="E18" s="64">
        <v>157.40708000000001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1697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72">
        <v>11</v>
      </c>
      <c r="B19" s="73" t="s">
        <v>4469</v>
      </c>
      <c r="C19" s="74" t="s">
        <v>4470</v>
      </c>
      <c r="D19" s="27" t="s">
        <v>456</v>
      </c>
      <c r="E19" s="28">
        <v>158.85221000000001</v>
      </c>
      <c r="F19" s="29"/>
      <c r="G19" s="30">
        <f t="shared" si="0"/>
        <v>0</v>
      </c>
      <c r="H19" s="29"/>
      <c r="I19" s="30">
        <f t="shared" si="1"/>
        <v>0</v>
      </c>
      <c r="J19" s="29"/>
      <c r="K19" s="30">
        <f t="shared" si="2"/>
        <v>0</v>
      </c>
      <c r="L19" s="30">
        <v>21</v>
      </c>
      <c r="M19" s="30">
        <f t="shared" si="3"/>
        <v>0</v>
      </c>
      <c r="N19" s="30">
        <v>0</v>
      </c>
      <c r="O19" s="30">
        <f t="shared" si="4"/>
        <v>0</v>
      </c>
      <c r="P19" s="30">
        <v>0</v>
      </c>
      <c r="Q19" s="30">
        <f t="shared" si="5"/>
        <v>0</v>
      </c>
      <c r="R19" s="30"/>
      <c r="S19" s="30" t="s">
        <v>587</v>
      </c>
      <c r="T19" s="49" t="s">
        <v>330</v>
      </c>
      <c r="U19" s="35">
        <v>0</v>
      </c>
      <c r="V19" s="35">
        <f t="shared" si="6"/>
        <v>0</v>
      </c>
      <c r="W19" s="35"/>
      <c r="X19" s="49"/>
      <c r="Y19" s="52"/>
      <c r="Z19" s="52"/>
      <c r="AA19" s="52"/>
      <c r="AB19" s="52"/>
      <c r="AC19" s="52"/>
      <c r="AD19" s="52"/>
      <c r="AE19" s="52"/>
      <c r="AF19" s="52"/>
      <c r="AG19" s="52" t="s">
        <v>1697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x14ac:dyDescent="0.2">
      <c r="A20" s="13"/>
      <c r="B20" s="14"/>
      <c r="C20" s="36"/>
      <c r="D20" s="1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AE20">
        <v>15</v>
      </c>
      <c r="AF20">
        <v>21</v>
      </c>
    </row>
    <row r="21" spans="1:60" x14ac:dyDescent="0.2">
      <c r="A21" s="37"/>
      <c r="B21" s="38" t="s">
        <v>15</v>
      </c>
      <c r="C21" s="39"/>
      <c r="D21" s="40"/>
      <c r="E21" s="41"/>
      <c r="F21" s="41"/>
      <c r="G21" s="42">
        <f>G8</f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AE21">
        <f>SUMIF(L7:L19,AE20,G7:G19)</f>
        <v>0</v>
      </c>
      <c r="AF21">
        <f>SUMIF(L7:L19,AF20,G7:G19)</f>
        <v>0</v>
      </c>
      <c r="AG21" t="s">
        <v>346</v>
      </c>
    </row>
    <row r="22" spans="1:60" x14ac:dyDescent="0.2">
      <c r="A22" s="300" t="s">
        <v>1687</v>
      </c>
      <c r="B22" s="300"/>
      <c r="C22" s="36"/>
      <c r="D22" s="1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60" x14ac:dyDescent="0.2">
      <c r="A23" s="13"/>
      <c r="B23" s="14" t="s">
        <v>1688</v>
      </c>
      <c r="C23" s="36" t="s">
        <v>1689</v>
      </c>
      <c r="D23" s="1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AG23" t="s">
        <v>1690</v>
      </c>
    </row>
    <row r="24" spans="1:60" x14ac:dyDescent="0.2">
      <c r="A24" s="13"/>
      <c r="B24" s="14" t="s">
        <v>1691</v>
      </c>
      <c r="C24" s="36" t="s">
        <v>1692</v>
      </c>
      <c r="D24" s="1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AG24" t="s">
        <v>1693</v>
      </c>
    </row>
    <row r="25" spans="1:60" x14ac:dyDescent="0.2">
      <c r="A25" s="13"/>
      <c r="B25" s="14"/>
      <c r="C25" s="36" t="s">
        <v>492</v>
      </c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AG25" t="s">
        <v>1694</v>
      </c>
    </row>
    <row r="26" spans="1:60" x14ac:dyDescent="0.2">
      <c r="A26" s="13"/>
      <c r="B26" s="14"/>
      <c r="C26" s="36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60" x14ac:dyDescent="0.2">
      <c r="C27" s="43"/>
      <c r="D27" s="7"/>
      <c r="AG27" t="s">
        <v>347</v>
      </c>
    </row>
    <row r="28" spans="1:60" x14ac:dyDescent="0.2">
      <c r="D28" s="7"/>
    </row>
    <row r="29" spans="1:60" x14ac:dyDescent="0.2">
      <c r="D29" s="7"/>
    </row>
    <row r="30" spans="1:60" x14ac:dyDescent="0.2">
      <c r="D30" s="7"/>
    </row>
    <row r="31" spans="1:60" x14ac:dyDescent="0.2">
      <c r="D31" s="7"/>
    </row>
    <row r="32" spans="1:60" x14ac:dyDescent="0.2">
      <c r="D32" s="7"/>
    </row>
    <row r="33" spans="4:4" x14ac:dyDescent="0.2">
      <c r="D33" s="7"/>
    </row>
    <row r="34" spans="4:4" x14ac:dyDescent="0.2">
      <c r="D34" s="7"/>
    </row>
    <row r="35" spans="4:4" x14ac:dyDescent="0.2">
      <c r="D35" s="7"/>
    </row>
    <row r="36" spans="4:4" x14ac:dyDescent="0.2">
      <c r="D36" s="7"/>
    </row>
    <row r="37" spans="4:4" x14ac:dyDescent="0.2">
      <c r="D37" s="7"/>
    </row>
    <row r="38" spans="4:4" x14ac:dyDescent="0.2">
      <c r="D38" s="7"/>
    </row>
    <row r="39" spans="4:4" x14ac:dyDescent="0.2">
      <c r="D39" s="7"/>
    </row>
    <row r="40" spans="4:4" x14ac:dyDescent="0.2">
      <c r="D40" s="7"/>
    </row>
    <row r="41" spans="4:4" x14ac:dyDescent="0.2">
      <c r="D41" s="7"/>
    </row>
    <row r="42" spans="4:4" x14ac:dyDescent="0.2">
      <c r="D42" s="7"/>
    </row>
    <row r="43" spans="4:4" x14ac:dyDescent="0.2">
      <c r="D43" s="7"/>
    </row>
    <row r="44" spans="4:4" x14ac:dyDescent="0.2">
      <c r="D44" s="7"/>
    </row>
    <row r="45" spans="4:4" x14ac:dyDescent="0.2">
      <c r="D45" s="7"/>
    </row>
    <row r="46" spans="4:4" x14ac:dyDescent="0.2">
      <c r="D46" s="7"/>
    </row>
    <row r="47" spans="4:4" x14ac:dyDescent="0.2">
      <c r="D47" s="7"/>
    </row>
    <row r="48" spans="4:4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  <row r="59" spans="4:4" x14ac:dyDescent="0.2">
      <c r="D59" s="7"/>
    </row>
    <row r="60" spans="4:4" x14ac:dyDescent="0.2">
      <c r="D60" s="7"/>
    </row>
    <row r="61" spans="4:4" x14ac:dyDescent="0.2">
      <c r="D61" s="7"/>
    </row>
    <row r="62" spans="4:4" x14ac:dyDescent="0.2">
      <c r="D62" s="7"/>
    </row>
    <row r="63" spans="4:4" x14ac:dyDescent="0.2">
      <c r="D63" s="7"/>
    </row>
    <row r="64" spans="4:4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5">
    <mergeCell ref="A1:G1"/>
    <mergeCell ref="C2:G2"/>
    <mergeCell ref="C3:G3"/>
    <mergeCell ref="C4:G4"/>
    <mergeCell ref="A22:B22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73</v>
      </c>
      <c r="C3" s="282" t="s">
        <v>74</v>
      </c>
      <c r="D3" s="283"/>
      <c r="E3" s="283"/>
      <c r="F3" s="283"/>
      <c r="G3" s="284"/>
      <c r="AC3" s="1" t="s">
        <v>4471</v>
      </c>
      <c r="AG3" t="s">
        <v>300</v>
      </c>
    </row>
    <row r="4" spans="1:60" ht="24.95" customHeight="1" x14ac:dyDescent="0.2">
      <c r="A4" s="5" t="s">
        <v>295</v>
      </c>
      <c r="B4" s="6" t="s">
        <v>75</v>
      </c>
      <c r="C4" s="285" t="s">
        <v>74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94</v>
      </c>
      <c r="C8" s="20" t="s">
        <v>95</v>
      </c>
      <c r="D8" s="21"/>
      <c r="E8" s="22"/>
      <c r="F8" s="23"/>
      <c r="G8" s="23">
        <f>SUMIF(AG9:AG88,"&lt;&gt;NOR",G9:G88)</f>
        <v>0</v>
      </c>
      <c r="H8" s="23"/>
      <c r="I8" s="23">
        <f>SUM(I9:I88)</f>
        <v>0</v>
      </c>
      <c r="J8" s="23"/>
      <c r="K8" s="23">
        <f>SUM(K9:K88)</f>
        <v>0</v>
      </c>
      <c r="L8" s="23"/>
      <c r="M8" s="23">
        <f>SUM(M9:M88)</f>
        <v>0</v>
      </c>
      <c r="N8" s="23"/>
      <c r="O8" s="23">
        <f>SUM(O9:O88)</f>
        <v>0.16</v>
      </c>
      <c r="P8" s="23"/>
      <c r="Q8" s="23">
        <f>SUM(Q9:Q88)</f>
        <v>2674</v>
      </c>
      <c r="R8" s="23"/>
      <c r="S8" s="23"/>
      <c r="T8" s="46"/>
      <c r="U8" s="47"/>
      <c r="V8" s="47">
        <f>SUM(V9:V88)</f>
        <v>2027.4499999999998</v>
      </c>
      <c r="W8" s="47"/>
      <c r="X8" s="46"/>
      <c r="AG8" t="s">
        <v>325</v>
      </c>
    </row>
    <row r="9" spans="1:60" ht="22.5" outlineLevel="1" x14ac:dyDescent="0.2">
      <c r="A9" s="72">
        <v>1</v>
      </c>
      <c r="B9" s="73" t="s">
        <v>4472</v>
      </c>
      <c r="C9" s="74" t="s">
        <v>4473</v>
      </c>
      <c r="D9" s="27" t="s">
        <v>425</v>
      </c>
      <c r="E9" s="28">
        <v>10</v>
      </c>
      <c r="F9" s="29"/>
      <c r="G9" s="30">
        <f>ROUND(E9*F9,2)</f>
        <v>0</v>
      </c>
      <c r="H9" s="29"/>
      <c r="I9" s="30">
        <f>ROUND(E9*H9,2)</f>
        <v>0</v>
      </c>
      <c r="J9" s="29"/>
      <c r="K9" s="30">
        <f>ROUND(E9*J9,2)</f>
        <v>0</v>
      </c>
      <c r="L9" s="30">
        <v>21</v>
      </c>
      <c r="M9" s="30">
        <f>G9*(1+L9/100)</f>
        <v>0</v>
      </c>
      <c r="N9" s="30">
        <v>0</v>
      </c>
      <c r="O9" s="30">
        <f>ROUND(E9*N9,2)</f>
        <v>0</v>
      </c>
      <c r="P9" s="30">
        <v>0</v>
      </c>
      <c r="Q9" s="30">
        <f>ROUND(E9*P9,2)</f>
        <v>0</v>
      </c>
      <c r="R9" s="30" t="s">
        <v>353</v>
      </c>
      <c r="S9" s="30" t="s">
        <v>329</v>
      </c>
      <c r="T9" s="49" t="s">
        <v>330</v>
      </c>
      <c r="U9" s="35">
        <v>0.49</v>
      </c>
      <c r="V9" s="35">
        <f>ROUND(E9*U9,2)</f>
        <v>4.9000000000000004</v>
      </c>
      <c r="W9" s="35"/>
      <c r="X9" s="49"/>
      <c r="Y9" s="52"/>
      <c r="Z9" s="52"/>
      <c r="AA9" s="52"/>
      <c r="AB9" s="52"/>
      <c r="AC9" s="52"/>
      <c r="AD9" s="52"/>
      <c r="AE9" s="52"/>
      <c r="AF9" s="52"/>
      <c r="AG9" s="52" t="s">
        <v>354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ht="22.5" outlineLevel="1" x14ac:dyDescent="0.2">
      <c r="A10" s="31"/>
      <c r="B10" s="32"/>
      <c r="C10" s="288" t="s">
        <v>4474</v>
      </c>
      <c r="D10" s="289"/>
      <c r="E10" s="289"/>
      <c r="F10" s="289"/>
      <c r="G10" s="289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52"/>
      <c r="Z10" s="52"/>
      <c r="AA10" s="52"/>
      <c r="AB10" s="52"/>
      <c r="AC10" s="52"/>
      <c r="AD10" s="52"/>
      <c r="AE10" s="52"/>
      <c r="AF10" s="52"/>
      <c r="AG10" s="52" t="s">
        <v>356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9" t="str">
        <f>C10</f>
        <v>s odřezáním kmene a odvětvením, včetně případného odklizení kmene a větví na oddělené hromady na vzdálenost do 50 m nebo s naložením na dopravní prostředek,</v>
      </c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31"/>
      <c r="B11" s="32"/>
      <c r="C11" s="230" t="s">
        <v>4475</v>
      </c>
      <c r="D11" s="33"/>
      <c r="E11" s="34"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52"/>
      <c r="Z11" s="52"/>
      <c r="AA11" s="52"/>
      <c r="AB11" s="52"/>
      <c r="AC11" s="52"/>
      <c r="AD11" s="52"/>
      <c r="AE11" s="52"/>
      <c r="AF11" s="52"/>
      <c r="AG11" s="52" t="s">
        <v>358</v>
      </c>
      <c r="AH11" s="52">
        <v>0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ht="22.5" outlineLevel="1" x14ac:dyDescent="0.2">
      <c r="A12" s="72">
        <v>2</v>
      </c>
      <c r="B12" s="73" t="s">
        <v>4476</v>
      </c>
      <c r="C12" s="74" t="s">
        <v>4477</v>
      </c>
      <c r="D12" s="27" t="s">
        <v>380</v>
      </c>
      <c r="E12" s="28">
        <v>211</v>
      </c>
      <c r="F12" s="29"/>
      <c r="G12" s="30">
        <f>ROUND(E12*F12,2)</f>
        <v>0</v>
      </c>
      <c r="H12" s="29"/>
      <c r="I12" s="30">
        <f>ROUND(E12*H12,2)</f>
        <v>0</v>
      </c>
      <c r="J12" s="29"/>
      <c r="K12" s="30">
        <f>ROUND(E12*J12,2)</f>
        <v>0</v>
      </c>
      <c r="L12" s="30">
        <v>21</v>
      </c>
      <c r="M12" s="30">
        <f>G12*(1+L12/100)</f>
        <v>0</v>
      </c>
      <c r="N12" s="30">
        <v>0</v>
      </c>
      <c r="O12" s="30">
        <f>ROUND(E12*N12,2)</f>
        <v>0</v>
      </c>
      <c r="P12" s="30">
        <v>0.13800000000000001</v>
      </c>
      <c r="Q12" s="30">
        <f>ROUND(E12*P12,2)</f>
        <v>29.12</v>
      </c>
      <c r="R12" s="30" t="s">
        <v>499</v>
      </c>
      <c r="S12" s="30" t="s">
        <v>329</v>
      </c>
      <c r="T12" s="49" t="s">
        <v>330</v>
      </c>
      <c r="U12" s="35">
        <v>0.16</v>
      </c>
      <c r="V12" s="35">
        <f>ROUND(E12*U12,2)</f>
        <v>33.76</v>
      </c>
      <c r="W12" s="35"/>
      <c r="X12" s="49"/>
      <c r="Y12" s="52"/>
      <c r="Z12" s="52"/>
      <c r="AA12" s="52"/>
      <c r="AB12" s="52"/>
      <c r="AC12" s="52"/>
      <c r="AD12" s="52"/>
      <c r="AE12" s="52"/>
      <c r="AF12" s="52"/>
      <c r="AG12" s="52" t="s">
        <v>354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31"/>
      <c r="B13" s="32"/>
      <c r="C13" s="288" t="s">
        <v>4478</v>
      </c>
      <c r="D13" s="289"/>
      <c r="E13" s="289"/>
      <c r="F13" s="289"/>
      <c r="G13" s="28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52"/>
      <c r="Z13" s="52"/>
      <c r="AA13" s="52"/>
      <c r="AB13" s="52"/>
      <c r="AC13" s="52"/>
      <c r="AD13" s="52"/>
      <c r="AE13" s="52"/>
      <c r="AF13" s="52"/>
      <c r="AG13" s="52" t="s">
        <v>356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31"/>
      <c r="B14" s="32"/>
      <c r="C14" s="230" t="s">
        <v>4479</v>
      </c>
      <c r="D14" s="33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52"/>
      <c r="Z14" s="52"/>
      <c r="AA14" s="52"/>
      <c r="AB14" s="52"/>
      <c r="AC14" s="52"/>
      <c r="AD14" s="52"/>
      <c r="AE14" s="52"/>
      <c r="AF14" s="52"/>
      <c r="AG14" s="52" t="s">
        <v>358</v>
      </c>
      <c r="AH14" s="52">
        <v>0</v>
      </c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31"/>
      <c r="B15" s="32"/>
      <c r="C15" s="230" t="s">
        <v>4480</v>
      </c>
      <c r="D15" s="33"/>
      <c r="E15" s="34">
        <v>211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52"/>
      <c r="Z15" s="52"/>
      <c r="AA15" s="52"/>
      <c r="AB15" s="52"/>
      <c r="AC15" s="52"/>
      <c r="AD15" s="52"/>
      <c r="AE15" s="52"/>
      <c r="AF15" s="52"/>
      <c r="AG15" s="52" t="s">
        <v>358</v>
      </c>
      <c r="AH15" s="52">
        <v>0</v>
      </c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ht="33.75" outlineLevel="1" x14ac:dyDescent="0.2">
      <c r="A16" s="72">
        <v>3</v>
      </c>
      <c r="B16" s="73" t="s">
        <v>4481</v>
      </c>
      <c r="C16" s="74" t="s">
        <v>4482</v>
      </c>
      <c r="D16" s="27" t="s">
        <v>380</v>
      </c>
      <c r="E16" s="28">
        <v>8</v>
      </c>
      <c r="F16" s="29"/>
      <c r="G16" s="30">
        <f>ROUND(E16*F16,2)</f>
        <v>0</v>
      </c>
      <c r="H16" s="29"/>
      <c r="I16" s="30">
        <f>ROUND(E16*H16,2)</f>
        <v>0</v>
      </c>
      <c r="J16" s="29"/>
      <c r="K16" s="30">
        <f>ROUND(E16*J16,2)</f>
        <v>0</v>
      </c>
      <c r="L16" s="30">
        <v>21</v>
      </c>
      <c r="M16" s="30">
        <f>G16*(1+L16/100)</f>
        <v>0</v>
      </c>
      <c r="N16" s="30">
        <v>0</v>
      </c>
      <c r="O16" s="30">
        <f>ROUND(E16*N16,2)</f>
        <v>0</v>
      </c>
      <c r="P16" s="30">
        <v>0.40799999999999997</v>
      </c>
      <c r="Q16" s="30">
        <f>ROUND(E16*P16,2)</f>
        <v>3.26</v>
      </c>
      <c r="R16" s="30" t="s">
        <v>499</v>
      </c>
      <c r="S16" s="30" t="s">
        <v>329</v>
      </c>
      <c r="T16" s="49" t="s">
        <v>330</v>
      </c>
      <c r="U16" s="35">
        <v>6.2E-2</v>
      </c>
      <c r="V16" s="35">
        <f>ROUND(E16*U16,2)</f>
        <v>0.5</v>
      </c>
      <c r="W16" s="35"/>
      <c r="X16" s="49"/>
      <c r="Y16" s="52"/>
      <c r="Z16" s="52"/>
      <c r="AA16" s="52"/>
      <c r="AB16" s="52"/>
      <c r="AC16" s="52"/>
      <c r="AD16" s="52"/>
      <c r="AE16" s="52"/>
      <c r="AF16" s="52"/>
      <c r="AG16" s="52" t="s">
        <v>354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31"/>
      <c r="B17" s="32"/>
      <c r="C17" s="288" t="s">
        <v>4478</v>
      </c>
      <c r="D17" s="289"/>
      <c r="E17" s="289"/>
      <c r="F17" s="289"/>
      <c r="G17" s="289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52"/>
      <c r="Z17" s="52"/>
      <c r="AA17" s="52"/>
      <c r="AB17" s="52"/>
      <c r="AC17" s="52"/>
      <c r="AD17" s="52"/>
      <c r="AE17" s="52"/>
      <c r="AF17" s="52"/>
      <c r="AG17" s="52" t="s">
        <v>356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31"/>
      <c r="B18" s="32"/>
      <c r="C18" s="230" t="s">
        <v>4479</v>
      </c>
      <c r="D18" s="33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52"/>
      <c r="Z18" s="52"/>
      <c r="AA18" s="52"/>
      <c r="AB18" s="52"/>
      <c r="AC18" s="52"/>
      <c r="AD18" s="52"/>
      <c r="AE18" s="52"/>
      <c r="AF18" s="52"/>
      <c r="AG18" s="52" t="s">
        <v>358</v>
      </c>
      <c r="AH18" s="52">
        <v>0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31"/>
      <c r="B19" s="32"/>
      <c r="C19" s="230" t="s">
        <v>4483</v>
      </c>
      <c r="D19" s="33"/>
      <c r="E19" s="34">
        <v>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52"/>
      <c r="Z19" s="52"/>
      <c r="AA19" s="52"/>
      <c r="AB19" s="52"/>
      <c r="AC19" s="52"/>
      <c r="AD19" s="52"/>
      <c r="AE19" s="52"/>
      <c r="AF19" s="52"/>
      <c r="AG19" s="52" t="s">
        <v>358</v>
      </c>
      <c r="AH19" s="52">
        <v>0</v>
      </c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ht="22.5" outlineLevel="1" x14ac:dyDescent="0.2">
      <c r="A20" s="72">
        <v>4</v>
      </c>
      <c r="B20" s="73" t="s">
        <v>4484</v>
      </c>
      <c r="C20" s="74" t="s">
        <v>4485</v>
      </c>
      <c r="D20" s="27" t="s">
        <v>380</v>
      </c>
      <c r="E20" s="28">
        <v>3798.3042500000001</v>
      </c>
      <c r="F20" s="29"/>
      <c r="G20" s="30">
        <f>ROUND(E20*F20,2)</f>
        <v>0</v>
      </c>
      <c r="H20" s="29"/>
      <c r="I20" s="30">
        <f>ROUND(E20*H20,2)</f>
        <v>0</v>
      </c>
      <c r="J20" s="29"/>
      <c r="K20" s="30">
        <f>ROUND(E20*J20,2)</f>
        <v>0</v>
      </c>
      <c r="L20" s="30">
        <v>21</v>
      </c>
      <c r="M20" s="30">
        <f>G20*(1+L20/100)</f>
        <v>0</v>
      </c>
      <c r="N20" s="30">
        <v>0</v>
      </c>
      <c r="O20" s="30">
        <f>ROUND(E20*N20,2)</f>
        <v>0</v>
      </c>
      <c r="P20" s="30">
        <v>0.66</v>
      </c>
      <c r="Q20" s="30">
        <f>ROUND(E20*P20,2)</f>
        <v>2506.88</v>
      </c>
      <c r="R20" s="30" t="s">
        <v>499</v>
      </c>
      <c r="S20" s="30" t="s">
        <v>329</v>
      </c>
      <c r="T20" s="49" t="s">
        <v>330</v>
      </c>
      <c r="U20" s="35">
        <v>0.11899999999999999</v>
      </c>
      <c r="V20" s="35">
        <f>ROUND(E20*U20,2)</f>
        <v>452</v>
      </c>
      <c r="W20" s="35"/>
      <c r="X20" s="49"/>
      <c r="Y20" s="52"/>
      <c r="Z20" s="52"/>
      <c r="AA20" s="52"/>
      <c r="AB20" s="52"/>
      <c r="AC20" s="52"/>
      <c r="AD20" s="52"/>
      <c r="AE20" s="52"/>
      <c r="AF20" s="52"/>
      <c r="AG20" s="52" t="s">
        <v>354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31"/>
      <c r="B21" s="32"/>
      <c r="C21" s="230" t="s">
        <v>4486</v>
      </c>
      <c r="D21" s="33"/>
      <c r="E21" s="34">
        <v>3390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52"/>
      <c r="Z21" s="52"/>
      <c r="AA21" s="52"/>
      <c r="AB21" s="52"/>
      <c r="AC21" s="52"/>
      <c r="AD21" s="52"/>
      <c r="AE21" s="52"/>
      <c r="AF21" s="52"/>
      <c r="AG21" s="52" t="s">
        <v>358</v>
      </c>
      <c r="AH21" s="52">
        <v>0</v>
      </c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31"/>
      <c r="B22" s="32"/>
      <c r="C22" s="230" t="s">
        <v>4487</v>
      </c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52"/>
      <c r="Z22" s="52"/>
      <c r="AA22" s="52"/>
      <c r="AB22" s="52"/>
      <c r="AC22" s="52"/>
      <c r="AD22" s="52"/>
      <c r="AE22" s="52"/>
      <c r="AF22" s="52"/>
      <c r="AG22" s="52" t="s">
        <v>358</v>
      </c>
      <c r="AH22" s="52">
        <v>0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31"/>
      <c r="B23" s="32"/>
      <c r="C23" s="230" t="s">
        <v>4488</v>
      </c>
      <c r="D23" s="33"/>
      <c r="E23" s="34">
        <v>408.30425000000002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52"/>
      <c r="Z23" s="52"/>
      <c r="AA23" s="52"/>
      <c r="AB23" s="52"/>
      <c r="AC23" s="52"/>
      <c r="AD23" s="52"/>
      <c r="AE23" s="52"/>
      <c r="AF23" s="52"/>
      <c r="AG23" s="52" t="s">
        <v>358</v>
      </c>
      <c r="AH23" s="52">
        <v>5</v>
      </c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ht="22.5" outlineLevel="1" x14ac:dyDescent="0.2">
      <c r="A24" s="72">
        <v>5</v>
      </c>
      <c r="B24" s="73" t="s">
        <v>4489</v>
      </c>
      <c r="C24" s="74" t="s">
        <v>4490</v>
      </c>
      <c r="D24" s="27" t="s">
        <v>380</v>
      </c>
      <c r="E24" s="28">
        <v>408.30425000000002</v>
      </c>
      <c r="F24" s="29"/>
      <c r="G24" s="30">
        <f>ROUND(E24*F24,2)</f>
        <v>0</v>
      </c>
      <c r="H24" s="29"/>
      <c r="I24" s="30">
        <f>ROUND(E24*H24,2)</f>
        <v>0</v>
      </c>
      <c r="J24" s="29"/>
      <c r="K24" s="30">
        <f>ROUND(E24*J24,2)</f>
        <v>0</v>
      </c>
      <c r="L24" s="30">
        <v>21</v>
      </c>
      <c r="M24" s="30">
        <f>G24*(1+L24/100)</f>
        <v>0</v>
      </c>
      <c r="N24" s="30">
        <v>0</v>
      </c>
      <c r="O24" s="30">
        <f>ROUND(E24*N24,2)</f>
        <v>0</v>
      </c>
      <c r="P24" s="30">
        <v>0.33</v>
      </c>
      <c r="Q24" s="30">
        <f>ROUND(E24*P24,2)</f>
        <v>134.74</v>
      </c>
      <c r="R24" s="30" t="s">
        <v>499</v>
      </c>
      <c r="S24" s="30" t="s">
        <v>329</v>
      </c>
      <c r="T24" s="49" t="s">
        <v>330</v>
      </c>
      <c r="U24" s="35">
        <v>0.113</v>
      </c>
      <c r="V24" s="35">
        <f>ROUND(E24*U24,2)</f>
        <v>46.14</v>
      </c>
      <c r="W24" s="35"/>
      <c r="X24" s="49"/>
      <c r="Y24" s="52"/>
      <c r="Z24" s="52"/>
      <c r="AA24" s="52"/>
      <c r="AB24" s="52"/>
      <c r="AC24" s="52"/>
      <c r="AD24" s="52"/>
      <c r="AE24" s="52"/>
      <c r="AF24" s="52"/>
      <c r="AG24" s="52" t="s">
        <v>354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31"/>
      <c r="B25" s="32"/>
      <c r="C25" s="230" t="s">
        <v>4479</v>
      </c>
      <c r="D25" s="33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52"/>
      <c r="Z25" s="52"/>
      <c r="AA25" s="52"/>
      <c r="AB25" s="52"/>
      <c r="AC25" s="52"/>
      <c r="AD25" s="52"/>
      <c r="AE25" s="52"/>
      <c r="AF25" s="52"/>
      <c r="AG25" s="52" t="s">
        <v>358</v>
      </c>
      <c r="AH25" s="52">
        <v>0</v>
      </c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31"/>
      <c r="B26" s="32"/>
      <c r="C26" s="230" t="s">
        <v>4491</v>
      </c>
      <c r="D26" s="33"/>
      <c r="E26" s="34">
        <v>408.30425000000002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52"/>
      <c r="Z26" s="52"/>
      <c r="AA26" s="52"/>
      <c r="AB26" s="52"/>
      <c r="AC26" s="52"/>
      <c r="AD26" s="52"/>
      <c r="AE26" s="52"/>
      <c r="AF26" s="52"/>
      <c r="AG26" s="52" t="s">
        <v>358</v>
      </c>
      <c r="AH26" s="52">
        <v>0</v>
      </c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72">
        <v>6</v>
      </c>
      <c r="B27" s="73" t="s">
        <v>4492</v>
      </c>
      <c r="C27" s="74" t="s">
        <v>4493</v>
      </c>
      <c r="D27" s="27" t="s">
        <v>352</v>
      </c>
      <c r="E27" s="28">
        <v>901.5</v>
      </c>
      <c r="F27" s="29"/>
      <c r="G27" s="30">
        <f>ROUND(E27*F27,2)</f>
        <v>0</v>
      </c>
      <c r="H27" s="29"/>
      <c r="I27" s="30">
        <f>ROUND(E27*H27,2)</f>
        <v>0</v>
      </c>
      <c r="J27" s="29"/>
      <c r="K27" s="30">
        <f>ROUND(E27*J27,2)</f>
        <v>0</v>
      </c>
      <c r="L27" s="30">
        <v>21</v>
      </c>
      <c r="M27" s="30">
        <f>G27*(1+L27/100)</f>
        <v>0</v>
      </c>
      <c r="N27" s="30">
        <v>0</v>
      </c>
      <c r="O27" s="30">
        <f>ROUND(E27*N27,2)</f>
        <v>0</v>
      </c>
      <c r="P27" s="30">
        <v>0</v>
      </c>
      <c r="Q27" s="30">
        <f>ROUND(E27*P27,2)</f>
        <v>0</v>
      </c>
      <c r="R27" s="30" t="s">
        <v>353</v>
      </c>
      <c r="S27" s="30" t="s">
        <v>329</v>
      </c>
      <c r="T27" s="49" t="s">
        <v>330</v>
      </c>
      <c r="U27" s="35">
        <v>3.2000000000000001E-2</v>
      </c>
      <c r="V27" s="35">
        <f>ROUND(E27*U27,2)</f>
        <v>28.85</v>
      </c>
      <c r="W27" s="35"/>
      <c r="X27" s="49"/>
      <c r="Y27" s="52"/>
      <c r="Z27" s="52"/>
      <c r="AA27" s="52"/>
      <c r="AB27" s="52"/>
      <c r="AC27" s="52"/>
      <c r="AD27" s="52"/>
      <c r="AE27" s="52"/>
      <c r="AF27" s="52"/>
      <c r="AG27" s="52" t="s">
        <v>354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31"/>
      <c r="B28" s="32"/>
      <c r="C28" s="288" t="s">
        <v>4494</v>
      </c>
      <c r="D28" s="289"/>
      <c r="E28" s="289"/>
      <c r="F28" s="289"/>
      <c r="G28" s="28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52"/>
      <c r="Z28" s="52"/>
      <c r="AA28" s="52"/>
      <c r="AB28" s="52"/>
      <c r="AC28" s="52"/>
      <c r="AD28" s="52"/>
      <c r="AE28" s="52"/>
      <c r="AF28" s="52"/>
      <c r="AG28" s="52" t="s">
        <v>356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31"/>
      <c r="B29" s="32"/>
      <c r="C29" s="230" t="s">
        <v>4495</v>
      </c>
      <c r="D29" s="33"/>
      <c r="E29" s="34">
        <v>934.35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52"/>
      <c r="Z29" s="52"/>
      <c r="AA29" s="52"/>
      <c r="AB29" s="52"/>
      <c r="AC29" s="52"/>
      <c r="AD29" s="52"/>
      <c r="AE29" s="52"/>
      <c r="AF29" s="52"/>
      <c r="AG29" s="52" t="s">
        <v>358</v>
      </c>
      <c r="AH29" s="52">
        <v>0</v>
      </c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31"/>
      <c r="B30" s="32"/>
      <c r="C30" s="230" t="s">
        <v>4496</v>
      </c>
      <c r="D30" s="33"/>
      <c r="E30" s="34">
        <v>-32.85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52"/>
      <c r="Z30" s="52"/>
      <c r="AA30" s="52"/>
      <c r="AB30" s="52"/>
      <c r="AC30" s="52"/>
      <c r="AD30" s="52"/>
      <c r="AE30" s="52"/>
      <c r="AF30" s="52"/>
      <c r="AG30" s="52" t="s">
        <v>358</v>
      </c>
      <c r="AH30" s="52">
        <v>0</v>
      </c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72">
        <v>7</v>
      </c>
      <c r="B31" s="73" t="s">
        <v>4497</v>
      </c>
      <c r="C31" s="74" t="s">
        <v>4498</v>
      </c>
      <c r="D31" s="27" t="s">
        <v>352</v>
      </c>
      <c r="E31" s="28">
        <v>6360.4858599999998</v>
      </c>
      <c r="F31" s="29"/>
      <c r="G31" s="30">
        <f>ROUND(E31*F31,2)</f>
        <v>0</v>
      </c>
      <c r="H31" s="29"/>
      <c r="I31" s="30">
        <f>ROUND(E31*H31,2)</f>
        <v>0</v>
      </c>
      <c r="J31" s="29"/>
      <c r="K31" s="30">
        <f>ROUND(E31*J31,2)</f>
        <v>0</v>
      </c>
      <c r="L31" s="30">
        <v>21</v>
      </c>
      <c r="M31" s="30">
        <f>G31*(1+L31/100)</f>
        <v>0</v>
      </c>
      <c r="N31" s="30">
        <v>0</v>
      </c>
      <c r="O31" s="30">
        <f>ROUND(E31*N31,2)</f>
        <v>0</v>
      </c>
      <c r="P31" s="30">
        <v>0</v>
      </c>
      <c r="Q31" s="30">
        <f>ROUND(E31*P31,2)</f>
        <v>0</v>
      </c>
      <c r="R31" s="30" t="s">
        <v>353</v>
      </c>
      <c r="S31" s="30" t="s">
        <v>329</v>
      </c>
      <c r="T31" s="49" t="s">
        <v>330</v>
      </c>
      <c r="U31" s="35">
        <v>0.11</v>
      </c>
      <c r="V31" s="35">
        <f>ROUND(E31*U31,2)</f>
        <v>699.65</v>
      </c>
      <c r="W31" s="35"/>
      <c r="X31" s="49"/>
      <c r="Y31" s="52"/>
      <c r="Z31" s="52"/>
      <c r="AA31" s="52"/>
      <c r="AB31" s="52"/>
      <c r="AC31" s="52"/>
      <c r="AD31" s="52"/>
      <c r="AE31" s="52"/>
      <c r="AF31" s="52"/>
      <c r="AG31" s="52" t="s">
        <v>354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ht="33.75" outlineLevel="1" x14ac:dyDescent="0.2">
      <c r="A32" s="31"/>
      <c r="B32" s="32"/>
      <c r="C32" s="288" t="s">
        <v>355</v>
      </c>
      <c r="D32" s="289"/>
      <c r="E32" s="289"/>
      <c r="F32" s="289"/>
      <c r="G32" s="289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52"/>
      <c r="Z32" s="52"/>
      <c r="AA32" s="52"/>
      <c r="AB32" s="52"/>
      <c r="AC32" s="52"/>
      <c r="AD32" s="52"/>
      <c r="AE32" s="52"/>
      <c r="AF32" s="52"/>
      <c r="AG32" s="52" t="s">
        <v>356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9" t="str">
        <f>C32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31"/>
      <c r="B33" s="32"/>
      <c r="C33" s="230" t="s">
        <v>492</v>
      </c>
      <c r="D33" s="33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52"/>
      <c r="Z33" s="52"/>
      <c r="AA33" s="52"/>
      <c r="AB33" s="52"/>
      <c r="AC33" s="52"/>
      <c r="AD33" s="52"/>
      <c r="AE33" s="52"/>
      <c r="AF33" s="52"/>
      <c r="AG33" s="52" t="s">
        <v>358</v>
      </c>
      <c r="AH33" s="52">
        <v>0</v>
      </c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31"/>
      <c r="B34" s="32"/>
      <c r="C34" s="230" t="s">
        <v>4499</v>
      </c>
      <c r="D34" s="33"/>
      <c r="E34" s="34">
        <v>213.95175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52"/>
      <c r="Z34" s="52"/>
      <c r="AA34" s="52"/>
      <c r="AB34" s="52"/>
      <c r="AC34" s="52"/>
      <c r="AD34" s="52"/>
      <c r="AE34" s="52"/>
      <c r="AF34" s="52"/>
      <c r="AG34" s="52" t="s">
        <v>358</v>
      </c>
      <c r="AH34" s="52">
        <v>0</v>
      </c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ht="22.5" outlineLevel="1" x14ac:dyDescent="0.2">
      <c r="A35" s="31"/>
      <c r="B35" s="32"/>
      <c r="C35" s="230" t="s">
        <v>4500</v>
      </c>
      <c r="D35" s="33"/>
      <c r="E35" s="34">
        <v>5444.18145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52"/>
      <c r="Z35" s="52"/>
      <c r="AA35" s="52"/>
      <c r="AB35" s="52"/>
      <c r="AC35" s="52"/>
      <c r="AD35" s="52"/>
      <c r="AE35" s="52"/>
      <c r="AF35" s="52"/>
      <c r="AG35" s="52" t="s">
        <v>358</v>
      </c>
      <c r="AH35" s="52">
        <v>0</v>
      </c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31"/>
      <c r="B36" s="32"/>
      <c r="C36" s="230" t="s">
        <v>4501</v>
      </c>
      <c r="D36" s="33"/>
      <c r="E36" s="34">
        <v>82.4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52"/>
      <c r="Z36" s="52"/>
      <c r="AA36" s="52"/>
      <c r="AB36" s="52"/>
      <c r="AC36" s="52"/>
      <c r="AD36" s="52"/>
      <c r="AE36" s="52"/>
      <c r="AF36" s="52"/>
      <c r="AG36" s="52" t="s">
        <v>358</v>
      </c>
      <c r="AH36" s="52">
        <v>0</v>
      </c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ht="22.5" outlineLevel="1" x14ac:dyDescent="0.2">
      <c r="A37" s="31"/>
      <c r="B37" s="32"/>
      <c r="C37" s="230" t="s">
        <v>4502</v>
      </c>
      <c r="D37" s="33"/>
      <c r="E37" s="34">
        <v>558.35266000000001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52"/>
      <c r="Z37" s="52"/>
      <c r="AA37" s="52"/>
      <c r="AB37" s="52"/>
      <c r="AC37" s="52"/>
      <c r="AD37" s="52"/>
      <c r="AE37" s="52"/>
      <c r="AF37" s="52"/>
      <c r="AG37" s="52" t="s">
        <v>358</v>
      </c>
      <c r="AH37" s="52">
        <v>0</v>
      </c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31"/>
      <c r="B38" s="32"/>
      <c r="C38" s="230" t="s">
        <v>4503</v>
      </c>
      <c r="D38" s="33"/>
      <c r="E38" s="34">
        <v>61.6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52"/>
      <c r="Z38" s="52"/>
      <c r="AA38" s="52"/>
      <c r="AB38" s="52"/>
      <c r="AC38" s="52"/>
      <c r="AD38" s="52"/>
      <c r="AE38" s="52"/>
      <c r="AF38" s="52"/>
      <c r="AG38" s="52" t="s">
        <v>358</v>
      </c>
      <c r="AH38" s="52">
        <v>0</v>
      </c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72">
        <v>8</v>
      </c>
      <c r="B39" s="73" t="s">
        <v>4504</v>
      </c>
      <c r="C39" s="74" t="s">
        <v>4505</v>
      </c>
      <c r="D39" s="27" t="s">
        <v>352</v>
      </c>
      <c r="E39" s="28">
        <v>7080.4161299999996</v>
      </c>
      <c r="F39" s="29"/>
      <c r="G39" s="30">
        <f>ROUND(E39*F39,2)</f>
        <v>0</v>
      </c>
      <c r="H39" s="29"/>
      <c r="I39" s="30">
        <f>ROUND(E39*H39,2)</f>
        <v>0</v>
      </c>
      <c r="J39" s="29"/>
      <c r="K39" s="30">
        <f>ROUND(E39*J39,2)</f>
        <v>0</v>
      </c>
      <c r="L39" s="30">
        <v>21</v>
      </c>
      <c r="M39" s="30">
        <f>G39*(1+L39/100)</f>
        <v>0</v>
      </c>
      <c r="N39" s="30">
        <v>0</v>
      </c>
      <c r="O39" s="30">
        <f>ROUND(E39*N39,2)</f>
        <v>0</v>
      </c>
      <c r="P39" s="30">
        <v>0</v>
      </c>
      <c r="Q39" s="30">
        <f>ROUND(E39*P39,2)</f>
        <v>0</v>
      </c>
      <c r="R39" s="30" t="s">
        <v>353</v>
      </c>
      <c r="S39" s="30" t="s">
        <v>329</v>
      </c>
      <c r="T39" s="49" t="s">
        <v>330</v>
      </c>
      <c r="U39" s="35">
        <v>1.0999999999999999E-2</v>
      </c>
      <c r="V39" s="35">
        <f>ROUND(E39*U39,2)</f>
        <v>77.88</v>
      </c>
      <c r="W39" s="35"/>
      <c r="X39" s="49"/>
      <c r="Y39" s="52"/>
      <c r="Z39" s="52"/>
      <c r="AA39" s="52"/>
      <c r="AB39" s="52"/>
      <c r="AC39" s="52"/>
      <c r="AD39" s="52"/>
      <c r="AE39" s="52"/>
      <c r="AF39" s="52"/>
      <c r="AG39" s="52" t="s">
        <v>354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31"/>
      <c r="B40" s="32"/>
      <c r="C40" s="288" t="s">
        <v>363</v>
      </c>
      <c r="D40" s="289"/>
      <c r="E40" s="289"/>
      <c r="F40" s="289"/>
      <c r="G40" s="289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52"/>
      <c r="Z40" s="52"/>
      <c r="AA40" s="52"/>
      <c r="AB40" s="52"/>
      <c r="AC40" s="52"/>
      <c r="AD40" s="52"/>
      <c r="AE40" s="52"/>
      <c r="AF40" s="52"/>
      <c r="AG40" s="52" t="s">
        <v>356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31"/>
      <c r="B41" s="32"/>
      <c r="C41" s="230" t="s">
        <v>4506</v>
      </c>
      <c r="D41" s="33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52"/>
      <c r="Z41" s="52"/>
      <c r="AA41" s="52"/>
      <c r="AB41" s="52"/>
      <c r="AC41" s="52"/>
      <c r="AD41" s="52"/>
      <c r="AE41" s="52"/>
      <c r="AF41" s="52"/>
      <c r="AG41" s="52" t="s">
        <v>358</v>
      </c>
      <c r="AH41" s="52">
        <v>0</v>
      </c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31"/>
      <c r="B42" s="32"/>
      <c r="C42" s="230" t="s">
        <v>4507</v>
      </c>
      <c r="D42" s="33"/>
      <c r="E42" s="34">
        <v>6360.4858599999998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52"/>
      <c r="Z42" s="52"/>
      <c r="AA42" s="52"/>
      <c r="AB42" s="52"/>
      <c r="AC42" s="52"/>
      <c r="AD42" s="52"/>
      <c r="AE42" s="52"/>
      <c r="AF42" s="52"/>
      <c r="AG42" s="52" t="s">
        <v>358</v>
      </c>
      <c r="AH42" s="52">
        <v>5</v>
      </c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31"/>
      <c r="B43" s="32"/>
      <c r="C43" s="230" t="s">
        <v>4508</v>
      </c>
      <c r="D43" s="33"/>
      <c r="E43" s="34">
        <v>929.92526999999995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52"/>
      <c r="Z43" s="52"/>
      <c r="AA43" s="52"/>
      <c r="AB43" s="52"/>
      <c r="AC43" s="52"/>
      <c r="AD43" s="52"/>
      <c r="AE43" s="52"/>
      <c r="AF43" s="52"/>
      <c r="AG43" s="52" t="s">
        <v>358</v>
      </c>
      <c r="AH43" s="52">
        <v>0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31"/>
      <c r="B44" s="32"/>
      <c r="C44" s="230" t="s">
        <v>4509</v>
      </c>
      <c r="D44" s="33"/>
      <c r="E44" s="34">
        <v>96.709599999999995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52"/>
      <c r="Z44" s="52"/>
      <c r="AA44" s="52"/>
      <c r="AB44" s="52"/>
      <c r="AC44" s="52"/>
      <c r="AD44" s="52"/>
      <c r="AE44" s="52"/>
      <c r="AF44" s="52"/>
      <c r="AG44" s="52" t="s">
        <v>358</v>
      </c>
      <c r="AH44" s="52">
        <v>0</v>
      </c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31"/>
      <c r="B45" s="32"/>
      <c r="C45" s="230" t="s">
        <v>4510</v>
      </c>
      <c r="D45" s="33"/>
      <c r="E45" s="34">
        <v>-306.70460000000003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52"/>
      <c r="Z45" s="52"/>
      <c r="AA45" s="52"/>
      <c r="AB45" s="52"/>
      <c r="AC45" s="52"/>
      <c r="AD45" s="52"/>
      <c r="AE45" s="52"/>
      <c r="AF45" s="52"/>
      <c r="AG45" s="52" t="s">
        <v>358</v>
      </c>
      <c r="AH45" s="52">
        <v>0</v>
      </c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ht="22.5" outlineLevel="1" x14ac:dyDescent="0.2">
      <c r="A46" s="72">
        <v>9</v>
      </c>
      <c r="B46" s="73" t="s">
        <v>4511</v>
      </c>
      <c r="C46" s="74" t="s">
        <v>4512</v>
      </c>
      <c r="D46" s="27" t="s">
        <v>352</v>
      </c>
      <c r="E46" s="28">
        <v>7080.4161299999996</v>
      </c>
      <c r="F46" s="29"/>
      <c r="G46" s="30">
        <f>ROUND(E46*F46,2)</f>
        <v>0</v>
      </c>
      <c r="H46" s="29"/>
      <c r="I46" s="30">
        <f>ROUND(E46*H46,2)</f>
        <v>0</v>
      </c>
      <c r="J46" s="29"/>
      <c r="K46" s="30">
        <f>ROUND(E46*J46,2)</f>
        <v>0</v>
      </c>
      <c r="L46" s="30">
        <v>21</v>
      </c>
      <c r="M46" s="30">
        <f>G46*(1+L46/100)</f>
        <v>0</v>
      </c>
      <c r="N46" s="30">
        <v>0</v>
      </c>
      <c r="O46" s="30">
        <f>ROUND(E46*N46,2)</f>
        <v>0</v>
      </c>
      <c r="P46" s="30">
        <v>0</v>
      </c>
      <c r="Q46" s="30">
        <f>ROUND(E46*P46,2)</f>
        <v>0</v>
      </c>
      <c r="R46" s="30" t="s">
        <v>353</v>
      </c>
      <c r="S46" s="30" t="s">
        <v>329</v>
      </c>
      <c r="T46" s="49" t="s">
        <v>330</v>
      </c>
      <c r="U46" s="35">
        <v>8.9999999999999993E-3</v>
      </c>
      <c r="V46" s="35">
        <f>ROUND(E46*U46,2)</f>
        <v>63.72</v>
      </c>
      <c r="W46" s="35"/>
      <c r="X46" s="49"/>
      <c r="Y46" s="52"/>
      <c r="Z46" s="52"/>
      <c r="AA46" s="52"/>
      <c r="AB46" s="52"/>
      <c r="AC46" s="52"/>
      <c r="AD46" s="52"/>
      <c r="AE46" s="52"/>
      <c r="AF46" s="52"/>
      <c r="AG46" s="52" t="s">
        <v>354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31"/>
      <c r="B47" s="32"/>
      <c r="C47" s="230" t="s">
        <v>4513</v>
      </c>
      <c r="D47" s="33"/>
      <c r="E47" s="34">
        <v>7080.4161299999996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52"/>
      <c r="Z47" s="52"/>
      <c r="AA47" s="52"/>
      <c r="AB47" s="52"/>
      <c r="AC47" s="52"/>
      <c r="AD47" s="52"/>
      <c r="AE47" s="52"/>
      <c r="AF47" s="52"/>
      <c r="AG47" s="52" t="s">
        <v>358</v>
      </c>
      <c r="AH47" s="52">
        <v>5</v>
      </c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72">
        <v>10</v>
      </c>
      <c r="B48" s="73" t="s">
        <v>4514</v>
      </c>
      <c r="C48" s="74" t="s">
        <v>4515</v>
      </c>
      <c r="D48" s="27" t="s">
        <v>380</v>
      </c>
      <c r="E48" s="28">
        <v>1691.3140000000001</v>
      </c>
      <c r="F48" s="29"/>
      <c r="G48" s="30">
        <f>ROUND(E48*F48,2)</f>
        <v>0</v>
      </c>
      <c r="H48" s="29"/>
      <c r="I48" s="30">
        <f>ROUND(E48*H48,2)</f>
        <v>0</v>
      </c>
      <c r="J48" s="29"/>
      <c r="K48" s="30">
        <f>ROUND(E48*J48,2)</f>
        <v>0</v>
      </c>
      <c r="L48" s="30">
        <v>21</v>
      </c>
      <c r="M48" s="30">
        <f>G48*(1+L48/100)</f>
        <v>0</v>
      </c>
      <c r="N48" s="30">
        <v>0</v>
      </c>
      <c r="O48" s="30">
        <f>ROUND(E48*N48,2)</f>
        <v>0</v>
      </c>
      <c r="P48" s="30">
        <v>0</v>
      </c>
      <c r="Q48" s="30">
        <f>ROUND(E48*P48,2)</f>
        <v>0</v>
      </c>
      <c r="R48" s="30" t="s">
        <v>4516</v>
      </c>
      <c r="S48" s="30" t="s">
        <v>329</v>
      </c>
      <c r="T48" s="49" t="s">
        <v>330</v>
      </c>
      <c r="U48" s="35">
        <v>9.7000000000000003E-2</v>
      </c>
      <c r="V48" s="35">
        <f>ROUND(E48*U48,2)</f>
        <v>164.06</v>
      </c>
      <c r="W48" s="35"/>
      <c r="X48" s="49"/>
      <c r="Y48" s="52"/>
      <c r="Z48" s="52"/>
      <c r="AA48" s="52"/>
      <c r="AB48" s="52"/>
      <c r="AC48" s="52"/>
      <c r="AD48" s="52"/>
      <c r="AE48" s="52"/>
      <c r="AF48" s="52"/>
      <c r="AG48" s="52" t="s">
        <v>354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31"/>
      <c r="B49" s="32"/>
      <c r="C49" s="288" t="s">
        <v>4517</v>
      </c>
      <c r="D49" s="289"/>
      <c r="E49" s="289"/>
      <c r="F49" s="289"/>
      <c r="G49" s="289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52"/>
      <c r="Z49" s="52"/>
      <c r="AA49" s="52"/>
      <c r="AB49" s="52"/>
      <c r="AC49" s="52"/>
      <c r="AD49" s="52"/>
      <c r="AE49" s="52"/>
      <c r="AF49" s="52"/>
      <c r="AG49" s="52" t="s">
        <v>356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31"/>
      <c r="B50" s="32"/>
      <c r="C50" s="230" t="s">
        <v>4518</v>
      </c>
      <c r="D50" s="33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52"/>
      <c r="Z50" s="52"/>
      <c r="AA50" s="52"/>
      <c r="AB50" s="52"/>
      <c r="AC50" s="52"/>
      <c r="AD50" s="52"/>
      <c r="AE50" s="52"/>
      <c r="AF50" s="52"/>
      <c r="AG50" s="52" t="s">
        <v>358</v>
      </c>
      <c r="AH50" s="52">
        <v>0</v>
      </c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31"/>
      <c r="B51" s="32"/>
      <c r="C51" s="230" t="s">
        <v>4519</v>
      </c>
      <c r="D51" s="33"/>
      <c r="E51" s="34">
        <v>1691.3140000000001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52"/>
      <c r="Z51" s="52"/>
      <c r="AA51" s="52"/>
      <c r="AB51" s="52"/>
      <c r="AC51" s="52"/>
      <c r="AD51" s="52"/>
      <c r="AE51" s="52"/>
      <c r="AF51" s="52"/>
      <c r="AG51" s="52" t="s">
        <v>358</v>
      </c>
      <c r="AH51" s="52">
        <v>0</v>
      </c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ht="22.5" outlineLevel="1" x14ac:dyDescent="0.2">
      <c r="A52" s="72">
        <v>11</v>
      </c>
      <c r="B52" s="73" t="s">
        <v>4520</v>
      </c>
      <c r="C52" s="74" t="s">
        <v>4521</v>
      </c>
      <c r="D52" s="27" t="s">
        <v>380</v>
      </c>
      <c r="E52" s="28">
        <v>346.7724</v>
      </c>
      <c r="F52" s="29"/>
      <c r="G52" s="30">
        <f>ROUND(E52*F52,2)</f>
        <v>0</v>
      </c>
      <c r="H52" s="29"/>
      <c r="I52" s="30">
        <f>ROUND(E52*H52,2)</f>
        <v>0</v>
      </c>
      <c r="J52" s="29"/>
      <c r="K52" s="30">
        <f>ROUND(E52*J52,2)</f>
        <v>0</v>
      </c>
      <c r="L52" s="30">
        <v>21</v>
      </c>
      <c r="M52" s="30">
        <f>G52*(1+L52/100)</f>
        <v>0</v>
      </c>
      <c r="N52" s="30">
        <v>0</v>
      </c>
      <c r="O52" s="30">
        <f>ROUND(E52*N52,2)</f>
        <v>0</v>
      </c>
      <c r="P52" s="30">
        <v>0</v>
      </c>
      <c r="Q52" s="30">
        <f>ROUND(E52*P52,2)</f>
        <v>0</v>
      </c>
      <c r="R52" s="30" t="s">
        <v>4516</v>
      </c>
      <c r="S52" s="30" t="s">
        <v>329</v>
      </c>
      <c r="T52" s="49" t="s">
        <v>330</v>
      </c>
      <c r="U52" s="35">
        <v>0.22</v>
      </c>
      <c r="V52" s="35">
        <f>ROUND(E52*U52,2)</f>
        <v>76.290000000000006</v>
      </c>
      <c r="W52" s="35"/>
      <c r="X52" s="49"/>
      <c r="Y52" s="52"/>
      <c r="Z52" s="52"/>
      <c r="AA52" s="52"/>
      <c r="AB52" s="52"/>
      <c r="AC52" s="52"/>
      <c r="AD52" s="52"/>
      <c r="AE52" s="52"/>
      <c r="AF52" s="52"/>
      <c r="AG52" s="52" t="s">
        <v>354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31"/>
      <c r="B53" s="32"/>
      <c r="C53" s="288" t="s">
        <v>4522</v>
      </c>
      <c r="D53" s="289"/>
      <c r="E53" s="289"/>
      <c r="F53" s="289"/>
      <c r="G53" s="289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52"/>
      <c r="Z53" s="52"/>
      <c r="AA53" s="52"/>
      <c r="AB53" s="52"/>
      <c r="AC53" s="52"/>
      <c r="AD53" s="52"/>
      <c r="AE53" s="52"/>
      <c r="AF53" s="52"/>
      <c r="AG53" s="52" t="s">
        <v>356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31"/>
      <c r="B54" s="32"/>
      <c r="C54" s="230" t="s">
        <v>4518</v>
      </c>
      <c r="D54" s="33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52"/>
      <c r="Z54" s="52"/>
      <c r="AA54" s="52"/>
      <c r="AB54" s="52"/>
      <c r="AC54" s="52"/>
      <c r="AD54" s="52"/>
      <c r="AE54" s="52"/>
      <c r="AF54" s="52"/>
      <c r="AG54" s="52" t="s">
        <v>358</v>
      </c>
      <c r="AH54" s="52">
        <v>0</v>
      </c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31"/>
      <c r="B55" s="32"/>
      <c r="C55" s="230" t="s">
        <v>4523</v>
      </c>
      <c r="D55" s="33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52"/>
      <c r="Z55" s="52"/>
      <c r="AA55" s="52"/>
      <c r="AB55" s="52"/>
      <c r="AC55" s="52"/>
      <c r="AD55" s="52"/>
      <c r="AE55" s="52"/>
      <c r="AF55" s="52"/>
      <c r="AG55" s="52" t="s">
        <v>358</v>
      </c>
      <c r="AH55" s="52">
        <v>0</v>
      </c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31"/>
      <c r="B56" s="32"/>
      <c r="C56" s="230" t="s">
        <v>4524</v>
      </c>
      <c r="D56" s="33"/>
      <c r="E56" s="34">
        <v>346.7724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52"/>
      <c r="Z56" s="52"/>
      <c r="AA56" s="52"/>
      <c r="AB56" s="52"/>
      <c r="AC56" s="52"/>
      <c r="AD56" s="52"/>
      <c r="AE56" s="52"/>
      <c r="AF56" s="52"/>
      <c r="AG56" s="52" t="s">
        <v>358</v>
      </c>
      <c r="AH56" s="52">
        <v>5</v>
      </c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72">
        <v>12</v>
      </c>
      <c r="B57" s="73" t="s">
        <v>4525</v>
      </c>
      <c r="C57" s="74" t="s">
        <v>4526</v>
      </c>
      <c r="D57" s="27" t="s">
        <v>380</v>
      </c>
      <c r="E57" s="28">
        <v>1691.3140000000001</v>
      </c>
      <c r="F57" s="29"/>
      <c r="G57" s="30">
        <f>ROUND(E57*F57,2)</f>
        <v>0</v>
      </c>
      <c r="H57" s="29"/>
      <c r="I57" s="30">
        <f>ROUND(E57*H57,2)</f>
        <v>0</v>
      </c>
      <c r="J57" s="29"/>
      <c r="K57" s="30">
        <f>ROUND(E57*J57,2)</f>
        <v>0</v>
      </c>
      <c r="L57" s="30">
        <v>21</v>
      </c>
      <c r="M57" s="30">
        <f>G57*(1+L57/100)</f>
        <v>0</v>
      </c>
      <c r="N57" s="30">
        <v>0</v>
      </c>
      <c r="O57" s="30">
        <f>ROUND(E57*N57,2)</f>
        <v>0</v>
      </c>
      <c r="P57" s="30">
        <v>0</v>
      </c>
      <c r="Q57" s="30">
        <f>ROUND(E57*P57,2)</f>
        <v>0</v>
      </c>
      <c r="R57" s="30" t="s">
        <v>353</v>
      </c>
      <c r="S57" s="30" t="s">
        <v>329</v>
      </c>
      <c r="T57" s="49" t="s">
        <v>330</v>
      </c>
      <c r="U57" s="35">
        <v>1.2999999999999999E-2</v>
      </c>
      <c r="V57" s="35">
        <f>ROUND(E57*U57,2)</f>
        <v>21.99</v>
      </c>
      <c r="W57" s="35"/>
      <c r="X57" s="49"/>
      <c r="Y57" s="52"/>
      <c r="Z57" s="52"/>
      <c r="AA57" s="52"/>
      <c r="AB57" s="52"/>
      <c r="AC57" s="52"/>
      <c r="AD57" s="52"/>
      <c r="AE57" s="52"/>
      <c r="AF57" s="52"/>
      <c r="AG57" s="52" t="s">
        <v>354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31"/>
      <c r="B58" s="32"/>
      <c r="C58" s="288" t="s">
        <v>381</v>
      </c>
      <c r="D58" s="289"/>
      <c r="E58" s="289"/>
      <c r="F58" s="289"/>
      <c r="G58" s="289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52"/>
      <c r="Z58" s="52"/>
      <c r="AA58" s="52"/>
      <c r="AB58" s="52"/>
      <c r="AC58" s="52"/>
      <c r="AD58" s="52"/>
      <c r="AE58" s="52"/>
      <c r="AF58" s="52"/>
      <c r="AG58" s="52" t="s">
        <v>356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31"/>
      <c r="B59" s="32"/>
      <c r="C59" s="230" t="s">
        <v>4518</v>
      </c>
      <c r="D59" s="33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52"/>
      <c r="Z59" s="52"/>
      <c r="AA59" s="52"/>
      <c r="AB59" s="52"/>
      <c r="AC59" s="52"/>
      <c r="AD59" s="52"/>
      <c r="AE59" s="52"/>
      <c r="AF59" s="52"/>
      <c r="AG59" s="52" t="s">
        <v>358</v>
      </c>
      <c r="AH59" s="52">
        <v>0</v>
      </c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31"/>
      <c r="B60" s="32"/>
      <c r="C60" s="230" t="s">
        <v>4527</v>
      </c>
      <c r="D60" s="33"/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52"/>
      <c r="Z60" s="52"/>
      <c r="AA60" s="52"/>
      <c r="AB60" s="52"/>
      <c r="AC60" s="52"/>
      <c r="AD60" s="52"/>
      <c r="AE60" s="52"/>
      <c r="AF60" s="52"/>
      <c r="AG60" s="52" t="s">
        <v>358</v>
      </c>
      <c r="AH60" s="52">
        <v>0</v>
      </c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31"/>
      <c r="B61" s="32"/>
      <c r="C61" s="230" t="s">
        <v>4528</v>
      </c>
      <c r="D61" s="33"/>
      <c r="E61" s="34">
        <v>1691.3140000000001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52"/>
      <c r="Z61" s="52"/>
      <c r="AA61" s="52"/>
      <c r="AB61" s="52"/>
      <c r="AC61" s="52"/>
      <c r="AD61" s="52"/>
      <c r="AE61" s="52"/>
      <c r="AF61" s="52"/>
      <c r="AG61" s="52" t="s">
        <v>358</v>
      </c>
      <c r="AH61" s="52">
        <v>5</v>
      </c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ht="22.5" outlineLevel="1" x14ac:dyDescent="0.2">
      <c r="A62" s="72">
        <v>13</v>
      </c>
      <c r="B62" s="73" t="s">
        <v>4529</v>
      </c>
      <c r="C62" s="74" t="s">
        <v>4530</v>
      </c>
      <c r="D62" s="27" t="s">
        <v>380</v>
      </c>
      <c r="E62" s="28">
        <v>1864.7002</v>
      </c>
      <c r="F62" s="29"/>
      <c r="G62" s="30">
        <f>ROUND(E62*F62,2)</f>
        <v>0</v>
      </c>
      <c r="H62" s="29"/>
      <c r="I62" s="30">
        <f>ROUND(E62*H62,2)</f>
        <v>0</v>
      </c>
      <c r="J62" s="29"/>
      <c r="K62" s="30">
        <f>ROUND(E62*J62,2)</f>
        <v>0</v>
      </c>
      <c r="L62" s="30">
        <v>21</v>
      </c>
      <c r="M62" s="30">
        <f>G62*(1+L62/100)</f>
        <v>0</v>
      </c>
      <c r="N62" s="30">
        <v>0</v>
      </c>
      <c r="O62" s="30">
        <f>ROUND(E62*N62,2)</f>
        <v>0</v>
      </c>
      <c r="P62" s="30">
        <v>0</v>
      </c>
      <c r="Q62" s="30">
        <f>ROUND(E62*P62,2)</f>
        <v>0</v>
      </c>
      <c r="R62" s="30" t="s">
        <v>353</v>
      </c>
      <c r="S62" s="30" t="s">
        <v>329</v>
      </c>
      <c r="T62" s="49" t="s">
        <v>330</v>
      </c>
      <c r="U62" s="35">
        <v>0.19</v>
      </c>
      <c r="V62" s="35">
        <f>ROUND(E62*U62,2)</f>
        <v>354.29</v>
      </c>
      <c r="W62" s="35"/>
      <c r="X62" s="49"/>
      <c r="Y62" s="52"/>
      <c r="Z62" s="52"/>
      <c r="AA62" s="52"/>
      <c r="AB62" s="52"/>
      <c r="AC62" s="52"/>
      <c r="AD62" s="52"/>
      <c r="AE62" s="52"/>
      <c r="AF62" s="52"/>
      <c r="AG62" s="52" t="s">
        <v>354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31"/>
      <c r="B63" s="32"/>
      <c r="C63" s="288" t="s">
        <v>4531</v>
      </c>
      <c r="D63" s="289"/>
      <c r="E63" s="289"/>
      <c r="F63" s="289"/>
      <c r="G63" s="289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52"/>
      <c r="Z63" s="52"/>
      <c r="AA63" s="52"/>
      <c r="AB63" s="52"/>
      <c r="AC63" s="52"/>
      <c r="AD63" s="52"/>
      <c r="AE63" s="52"/>
      <c r="AF63" s="52"/>
      <c r="AG63" s="52" t="s">
        <v>356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31"/>
      <c r="B64" s="32"/>
      <c r="C64" s="230" t="s">
        <v>4518</v>
      </c>
      <c r="D64" s="33"/>
      <c r="E64" s="34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52"/>
      <c r="Z64" s="52"/>
      <c r="AA64" s="52"/>
      <c r="AB64" s="52"/>
      <c r="AC64" s="52"/>
      <c r="AD64" s="52"/>
      <c r="AE64" s="52"/>
      <c r="AF64" s="52"/>
      <c r="AG64" s="52" t="s">
        <v>358</v>
      </c>
      <c r="AH64" s="52">
        <v>0</v>
      </c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31"/>
      <c r="B65" s="32"/>
      <c r="C65" s="230" t="s">
        <v>4523</v>
      </c>
      <c r="D65" s="33"/>
      <c r="E65" s="34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52"/>
      <c r="Z65" s="52"/>
      <c r="AA65" s="52"/>
      <c r="AB65" s="52"/>
      <c r="AC65" s="52"/>
      <c r="AD65" s="52"/>
      <c r="AE65" s="52"/>
      <c r="AF65" s="52"/>
      <c r="AG65" s="52" t="s">
        <v>358</v>
      </c>
      <c r="AH65" s="52">
        <v>0</v>
      </c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31"/>
      <c r="B66" s="32"/>
      <c r="C66" s="230" t="s">
        <v>4532</v>
      </c>
      <c r="D66" s="33"/>
      <c r="E66" s="34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52"/>
      <c r="Z66" s="52"/>
      <c r="AA66" s="52"/>
      <c r="AB66" s="52"/>
      <c r="AC66" s="52"/>
      <c r="AD66" s="52"/>
      <c r="AE66" s="52"/>
      <c r="AF66" s="52"/>
      <c r="AG66" s="52" t="s">
        <v>358</v>
      </c>
      <c r="AH66" s="52">
        <v>0</v>
      </c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31"/>
      <c r="B67" s="32"/>
      <c r="C67" s="230" t="s">
        <v>4533</v>
      </c>
      <c r="D67" s="33"/>
      <c r="E67" s="34">
        <v>173.3862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52"/>
      <c r="Z67" s="52"/>
      <c r="AA67" s="52"/>
      <c r="AB67" s="52"/>
      <c r="AC67" s="52"/>
      <c r="AD67" s="52"/>
      <c r="AE67" s="52"/>
      <c r="AF67" s="52"/>
      <c r="AG67" s="52" t="s">
        <v>358</v>
      </c>
      <c r="AH67" s="52">
        <v>5</v>
      </c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31"/>
      <c r="B68" s="32"/>
      <c r="C68" s="230" t="s">
        <v>4518</v>
      </c>
      <c r="D68" s="33"/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52"/>
      <c r="Z68" s="52"/>
      <c r="AA68" s="52"/>
      <c r="AB68" s="52"/>
      <c r="AC68" s="52"/>
      <c r="AD68" s="52"/>
      <c r="AE68" s="52"/>
      <c r="AF68" s="52"/>
      <c r="AG68" s="52" t="s">
        <v>358</v>
      </c>
      <c r="AH68" s="52">
        <v>0</v>
      </c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31"/>
      <c r="B69" s="32"/>
      <c r="C69" s="230" t="s">
        <v>4527</v>
      </c>
      <c r="D69" s="33"/>
      <c r="E69" s="34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52"/>
      <c r="Z69" s="52"/>
      <c r="AA69" s="52"/>
      <c r="AB69" s="52"/>
      <c r="AC69" s="52"/>
      <c r="AD69" s="52"/>
      <c r="AE69" s="52"/>
      <c r="AF69" s="52"/>
      <c r="AG69" s="52" t="s">
        <v>358</v>
      </c>
      <c r="AH69" s="52">
        <v>0</v>
      </c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31"/>
      <c r="B70" s="32"/>
      <c r="C70" s="230" t="s">
        <v>4528</v>
      </c>
      <c r="D70" s="33"/>
      <c r="E70" s="34">
        <v>1691.3140000000001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52"/>
      <c r="Z70" s="52"/>
      <c r="AA70" s="52"/>
      <c r="AB70" s="52"/>
      <c r="AC70" s="52"/>
      <c r="AD70" s="52"/>
      <c r="AE70" s="52"/>
      <c r="AF70" s="52"/>
      <c r="AG70" s="52" t="s">
        <v>358</v>
      </c>
      <c r="AH70" s="52">
        <v>5</v>
      </c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72">
        <v>14</v>
      </c>
      <c r="B71" s="73" t="s">
        <v>4534</v>
      </c>
      <c r="C71" s="74" t="s">
        <v>4535</v>
      </c>
      <c r="D71" s="27" t="s">
        <v>425</v>
      </c>
      <c r="E71" s="28">
        <v>10</v>
      </c>
      <c r="F71" s="29"/>
      <c r="G71" s="30">
        <f>ROUND(E71*F71,2)</f>
        <v>0</v>
      </c>
      <c r="H71" s="29"/>
      <c r="I71" s="30">
        <f>ROUND(E71*H71,2)</f>
        <v>0</v>
      </c>
      <c r="J71" s="29"/>
      <c r="K71" s="30">
        <f>ROUND(E71*J71,2)</f>
        <v>0</v>
      </c>
      <c r="L71" s="30">
        <v>21</v>
      </c>
      <c r="M71" s="30">
        <f>G71*(1+L71/100)</f>
        <v>0</v>
      </c>
      <c r="N71" s="30">
        <v>0</v>
      </c>
      <c r="O71" s="30">
        <f>ROUND(E71*N71,2)</f>
        <v>0</v>
      </c>
      <c r="P71" s="30">
        <v>0</v>
      </c>
      <c r="Q71" s="30">
        <f>ROUND(E71*P71,2)</f>
        <v>0</v>
      </c>
      <c r="R71" s="30" t="s">
        <v>4516</v>
      </c>
      <c r="S71" s="30" t="s">
        <v>329</v>
      </c>
      <c r="T71" s="49" t="s">
        <v>330</v>
      </c>
      <c r="U71" s="35">
        <v>0.34200000000000003</v>
      </c>
      <c r="V71" s="35">
        <f>ROUND(E71*U71,2)</f>
        <v>3.42</v>
      </c>
      <c r="W71" s="35"/>
      <c r="X71" s="49"/>
      <c r="Y71" s="52"/>
      <c r="Z71" s="52"/>
      <c r="AA71" s="52"/>
      <c r="AB71" s="52"/>
      <c r="AC71" s="52"/>
      <c r="AD71" s="52"/>
      <c r="AE71" s="52"/>
      <c r="AF71" s="52"/>
      <c r="AG71" s="52" t="s">
        <v>354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31"/>
      <c r="B72" s="32"/>
      <c r="C72" s="288" t="s">
        <v>4536</v>
      </c>
      <c r="D72" s="289"/>
      <c r="E72" s="289"/>
      <c r="F72" s="289"/>
      <c r="G72" s="289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52"/>
      <c r="Z72" s="52"/>
      <c r="AA72" s="52"/>
      <c r="AB72" s="52"/>
      <c r="AC72" s="52"/>
      <c r="AD72" s="52"/>
      <c r="AE72" s="52"/>
      <c r="AF72" s="52"/>
      <c r="AG72" s="52" t="s">
        <v>356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31"/>
      <c r="B73" s="32"/>
      <c r="C73" s="230" t="s">
        <v>4475</v>
      </c>
      <c r="D73" s="33"/>
      <c r="E73" s="34">
        <v>10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52"/>
      <c r="Z73" s="52"/>
      <c r="AA73" s="52"/>
      <c r="AB73" s="52"/>
      <c r="AC73" s="52"/>
      <c r="AD73" s="52"/>
      <c r="AE73" s="52"/>
      <c r="AF73" s="52"/>
      <c r="AG73" s="52" t="s">
        <v>358</v>
      </c>
      <c r="AH73" s="52">
        <v>0</v>
      </c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72">
        <v>15</v>
      </c>
      <c r="B74" s="73" t="s">
        <v>4537</v>
      </c>
      <c r="C74" s="74" t="s">
        <v>4538</v>
      </c>
      <c r="D74" s="27" t="s">
        <v>419</v>
      </c>
      <c r="E74" s="28">
        <v>10620.6242</v>
      </c>
      <c r="F74" s="29"/>
      <c r="G74" s="30">
        <f>ROUND(E74*F74,2)</f>
        <v>0</v>
      </c>
      <c r="H74" s="29"/>
      <c r="I74" s="30">
        <f>ROUND(E74*H74,2)</f>
        <v>0</v>
      </c>
      <c r="J74" s="29"/>
      <c r="K74" s="30">
        <f>ROUND(E74*J74,2)</f>
        <v>0</v>
      </c>
      <c r="L74" s="30">
        <v>21</v>
      </c>
      <c r="M74" s="30">
        <f>G74*(1+L74/100)</f>
        <v>0</v>
      </c>
      <c r="N74" s="30">
        <v>0</v>
      </c>
      <c r="O74" s="30">
        <f>ROUND(E74*N74,2)</f>
        <v>0</v>
      </c>
      <c r="P74" s="30">
        <v>0</v>
      </c>
      <c r="Q74" s="30">
        <f>ROUND(E74*P74,2)</f>
        <v>0</v>
      </c>
      <c r="R74" s="30" t="s">
        <v>353</v>
      </c>
      <c r="S74" s="30" t="s">
        <v>329</v>
      </c>
      <c r="T74" s="49" t="s">
        <v>330</v>
      </c>
      <c r="U74" s="35">
        <v>0</v>
      </c>
      <c r="V74" s="35">
        <f>ROUND(E74*U74,2)</f>
        <v>0</v>
      </c>
      <c r="W74" s="35"/>
      <c r="X74" s="49"/>
      <c r="Y74" s="52"/>
      <c r="Z74" s="52"/>
      <c r="AA74" s="52"/>
      <c r="AB74" s="52"/>
      <c r="AC74" s="52"/>
      <c r="AD74" s="52"/>
      <c r="AE74" s="52"/>
      <c r="AF74" s="52"/>
      <c r="AG74" s="52" t="s">
        <v>354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31"/>
      <c r="B75" s="32"/>
      <c r="C75" s="230" t="s">
        <v>4539</v>
      </c>
      <c r="D75" s="33"/>
      <c r="E75" s="34">
        <v>10620.6242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52"/>
      <c r="Z75" s="52"/>
      <c r="AA75" s="52"/>
      <c r="AB75" s="52"/>
      <c r="AC75" s="52"/>
      <c r="AD75" s="52"/>
      <c r="AE75" s="52"/>
      <c r="AF75" s="52"/>
      <c r="AG75" s="52" t="s">
        <v>358</v>
      </c>
      <c r="AH75" s="52">
        <v>5</v>
      </c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72">
        <v>16</v>
      </c>
      <c r="B76" s="73" t="s">
        <v>4540</v>
      </c>
      <c r="C76" s="74" t="s">
        <v>4541</v>
      </c>
      <c r="D76" s="27" t="s">
        <v>1334</v>
      </c>
      <c r="E76" s="28">
        <v>55.941009999999999</v>
      </c>
      <c r="F76" s="29"/>
      <c r="G76" s="30">
        <f>ROUND(E76*F76,2)</f>
        <v>0</v>
      </c>
      <c r="H76" s="29"/>
      <c r="I76" s="30">
        <f>ROUND(E76*H76,2)</f>
        <v>0</v>
      </c>
      <c r="J76" s="29"/>
      <c r="K76" s="30">
        <f>ROUND(E76*J76,2)</f>
        <v>0</v>
      </c>
      <c r="L76" s="30">
        <v>21</v>
      </c>
      <c r="M76" s="30">
        <f>G76*(1+L76/100)</f>
        <v>0</v>
      </c>
      <c r="N76" s="30">
        <v>1E-3</v>
      </c>
      <c r="O76" s="30">
        <f>ROUND(E76*N76,2)</f>
        <v>0.06</v>
      </c>
      <c r="P76" s="30">
        <v>0</v>
      </c>
      <c r="Q76" s="30">
        <f>ROUND(E76*P76,2)</f>
        <v>0</v>
      </c>
      <c r="R76" s="30" t="s">
        <v>489</v>
      </c>
      <c r="S76" s="30" t="s">
        <v>329</v>
      </c>
      <c r="T76" s="49" t="s">
        <v>330</v>
      </c>
      <c r="U76" s="35">
        <v>0</v>
      </c>
      <c r="V76" s="35">
        <f>ROUND(E76*U76,2)</f>
        <v>0</v>
      </c>
      <c r="W76" s="35"/>
      <c r="X76" s="49"/>
      <c r="Y76" s="52"/>
      <c r="Z76" s="52"/>
      <c r="AA76" s="52"/>
      <c r="AB76" s="52"/>
      <c r="AC76" s="52"/>
      <c r="AD76" s="52"/>
      <c r="AE76" s="52"/>
      <c r="AF76" s="52"/>
      <c r="AG76" s="52" t="s">
        <v>490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31"/>
      <c r="B77" s="32"/>
      <c r="C77" s="230" t="s">
        <v>4518</v>
      </c>
      <c r="D77" s="33"/>
      <c r="E77" s="3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52"/>
      <c r="Z77" s="52"/>
      <c r="AA77" s="52"/>
      <c r="AB77" s="52"/>
      <c r="AC77" s="52"/>
      <c r="AD77" s="52"/>
      <c r="AE77" s="52"/>
      <c r="AF77" s="52"/>
      <c r="AG77" s="52" t="s">
        <v>358</v>
      </c>
      <c r="AH77" s="52">
        <v>0</v>
      </c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31"/>
      <c r="B78" s="32"/>
      <c r="C78" s="230" t="s">
        <v>4523</v>
      </c>
      <c r="D78" s="33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52"/>
      <c r="Z78" s="52"/>
      <c r="AA78" s="52"/>
      <c r="AB78" s="52"/>
      <c r="AC78" s="52"/>
      <c r="AD78" s="52"/>
      <c r="AE78" s="52"/>
      <c r="AF78" s="52"/>
      <c r="AG78" s="52" t="s">
        <v>358</v>
      </c>
      <c r="AH78" s="52">
        <v>0</v>
      </c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31"/>
      <c r="B79" s="32"/>
      <c r="C79" s="230" t="s">
        <v>4542</v>
      </c>
      <c r="D79" s="33"/>
      <c r="E79" s="34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52"/>
      <c r="Z79" s="52"/>
      <c r="AA79" s="52"/>
      <c r="AB79" s="52"/>
      <c r="AC79" s="52"/>
      <c r="AD79" s="52"/>
      <c r="AE79" s="52"/>
      <c r="AF79" s="52"/>
      <c r="AG79" s="52" t="s">
        <v>358</v>
      </c>
      <c r="AH79" s="52">
        <v>0</v>
      </c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31"/>
      <c r="B80" s="32"/>
      <c r="C80" s="230" t="s">
        <v>4543</v>
      </c>
      <c r="D80" s="33"/>
      <c r="E80" s="34">
        <v>5.2015900000000004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52"/>
      <c r="Z80" s="52"/>
      <c r="AA80" s="52"/>
      <c r="AB80" s="52"/>
      <c r="AC80" s="52"/>
      <c r="AD80" s="52"/>
      <c r="AE80" s="52"/>
      <c r="AF80" s="52"/>
      <c r="AG80" s="52" t="s">
        <v>358</v>
      </c>
      <c r="AH80" s="52">
        <v>5</v>
      </c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31"/>
      <c r="B81" s="32"/>
      <c r="C81" s="230" t="s">
        <v>4518</v>
      </c>
      <c r="D81" s="33"/>
      <c r="E81" s="34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2"/>
      <c r="Z81" s="52"/>
      <c r="AA81" s="52"/>
      <c r="AB81" s="52"/>
      <c r="AC81" s="52"/>
      <c r="AD81" s="52"/>
      <c r="AE81" s="52"/>
      <c r="AF81" s="52"/>
      <c r="AG81" s="52" t="s">
        <v>358</v>
      </c>
      <c r="AH81" s="52">
        <v>0</v>
      </c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31"/>
      <c r="B82" s="32"/>
      <c r="C82" s="230" t="s">
        <v>4527</v>
      </c>
      <c r="D82" s="33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52"/>
      <c r="Z82" s="52"/>
      <c r="AA82" s="52"/>
      <c r="AB82" s="52"/>
      <c r="AC82" s="52"/>
      <c r="AD82" s="52"/>
      <c r="AE82" s="52"/>
      <c r="AF82" s="52"/>
      <c r="AG82" s="52" t="s">
        <v>358</v>
      </c>
      <c r="AH82" s="52">
        <v>0</v>
      </c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31"/>
      <c r="B83" s="32"/>
      <c r="C83" s="230" t="s">
        <v>4544</v>
      </c>
      <c r="D83" s="33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52"/>
      <c r="Z83" s="52"/>
      <c r="AA83" s="52"/>
      <c r="AB83" s="52"/>
      <c r="AC83" s="52"/>
      <c r="AD83" s="52"/>
      <c r="AE83" s="52"/>
      <c r="AF83" s="52"/>
      <c r="AG83" s="52" t="s">
        <v>358</v>
      </c>
      <c r="AH83" s="52">
        <v>0</v>
      </c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outlineLevel="1" x14ac:dyDescent="0.2">
      <c r="A84" s="31"/>
      <c r="B84" s="32"/>
      <c r="C84" s="230" t="s">
        <v>4545</v>
      </c>
      <c r="D84" s="33"/>
      <c r="E84" s="34">
        <v>50.739420000000003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52"/>
      <c r="Z84" s="52"/>
      <c r="AA84" s="52"/>
      <c r="AB84" s="52"/>
      <c r="AC84" s="52"/>
      <c r="AD84" s="52"/>
      <c r="AE84" s="52"/>
      <c r="AF84" s="52"/>
      <c r="AG84" s="52" t="s">
        <v>358</v>
      </c>
      <c r="AH84" s="52">
        <v>5</v>
      </c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ht="22.5" outlineLevel="1" x14ac:dyDescent="0.2">
      <c r="A85" s="72">
        <v>17</v>
      </c>
      <c r="B85" s="73" t="s">
        <v>4546</v>
      </c>
      <c r="C85" s="74" t="s">
        <v>4547</v>
      </c>
      <c r="D85" s="27" t="s">
        <v>425</v>
      </c>
      <c r="E85" s="28">
        <v>7</v>
      </c>
      <c r="F85" s="29"/>
      <c r="G85" s="30">
        <f>ROUND(E85*F85,2)</f>
        <v>0</v>
      </c>
      <c r="H85" s="29"/>
      <c r="I85" s="30">
        <f>ROUND(E85*H85,2)</f>
        <v>0</v>
      </c>
      <c r="J85" s="29"/>
      <c r="K85" s="30">
        <f>ROUND(E85*J85,2)</f>
        <v>0</v>
      </c>
      <c r="L85" s="30">
        <v>21</v>
      </c>
      <c r="M85" s="30">
        <f>G85*(1+L85/100)</f>
        <v>0</v>
      </c>
      <c r="N85" s="30">
        <v>0.01</v>
      </c>
      <c r="O85" s="30">
        <f>ROUND(E85*N85,2)</f>
        <v>7.0000000000000007E-2</v>
      </c>
      <c r="P85" s="30">
        <v>0</v>
      </c>
      <c r="Q85" s="30">
        <f>ROUND(E85*P85,2)</f>
        <v>0</v>
      </c>
      <c r="R85" s="30" t="s">
        <v>489</v>
      </c>
      <c r="S85" s="30" t="s">
        <v>329</v>
      </c>
      <c r="T85" s="49" t="s">
        <v>330</v>
      </c>
      <c r="U85" s="35">
        <v>0</v>
      </c>
      <c r="V85" s="35">
        <f>ROUND(E85*U85,2)</f>
        <v>0</v>
      </c>
      <c r="W85" s="35"/>
      <c r="X85" s="49"/>
      <c r="Y85" s="52"/>
      <c r="Z85" s="52"/>
      <c r="AA85" s="52"/>
      <c r="AB85" s="52"/>
      <c r="AC85" s="52"/>
      <c r="AD85" s="52"/>
      <c r="AE85" s="52"/>
      <c r="AF85" s="52"/>
      <c r="AG85" s="52" t="s">
        <v>490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31"/>
      <c r="B86" s="32"/>
      <c r="C86" s="230" t="s">
        <v>4548</v>
      </c>
      <c r="D86" s="33"/>
      <c r="E86" s="34">
        <v>7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52"/>
      <c r="Z86" s="52"/>
      <c r="AA86" s="52"/>
      <c r="AB86" s="52"/>
      <c r="AC86" s="52"/>
      <c r="AD86" s="52"/>
      <c r="AE86" s="52"/>
      <c r="AF86" s="52"/>
      <c r="AG86" s="52" t="s">
        <v>358</v>
      </c>
      <c r="AH86" s="52">
        <v>0</v>
      </c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ht="22.5" outlineLevel="1" x14ac:dyDescent="0.2">
      <c r="A87" s="72">
        <v>18</v>
      </c>
      <c r="B87" s="73" t="s">
        <v>4549</v>
      </c>
      <c r="C87" s="74" t="s">
        <v>4550</v>
      </c>
      <c r="D87" s="27" t="s">
        <v>425</v>
      </c>
      <c r="E87" s="28">
        <v>3</v>
      </c>
      <c r="F87" s="29"/>
      <c r="G87" s="30">
        <f>ROUND(E87*F87,2)</f>
        <v>0</v>
      </c>
      <c r="H87" s="29"/>
      <c r="I87" s="30">
        <f>ROUND(E87*H87,2)</f>
        <v>0</v>
      </c>
      <c r="J87" s="29"/>
      <c r="K87" s="30">
        <f>ROUND(E87*J87,2)</f>
        <v>0</v>
      </c>
      <c r="L87" s="30">
        <v>21</v>
      </c>
      <c r="M87" s="30">
        <f>G87*(1+L87/100)</f>
        <v>0</v>
      </c>
      <c r="N87" s="30">
        <v>0.01</v>
      </c>
      <c r="O87" s="30">
        <f>ROUND(E87*N87,2)</f>
        <v>0.03</v>
      </c>
      <c r="P87" s="30">
        <v>0</v>
      </c>
      <c r="Q87" s="30">
        <f>ROUND(E87*P87,2)</f>
        <v>0</v>
      </c>
      <c r="R87" s="30" t="s">
        <v>489</v>
      </c>
      <c r="S87" s="30" t="s">
        <v>329</v>
      </c>
      <c r="T87" s="49" t="s">
        <v>330</v>
      </c>
      <c r="U87" s="35">
        <v>0</v>
      </c>
      <c r="V87" s="35">
        <v>0</v>
      </c>
      <c r="W87" s="35"/>
      <c r="X87" s="49"/>
      <c r="Y87" s="52"/>
      <c r="Z87" s="52"/>
      <c r="AA87" s="52"/>
      <c r="AB87" s="52"/>
      <c r="AC87" s="52"/>
      <c r="AD87" s="52"/>
      <c r="AE87" s="52"/>
      <c r="AF87" s="52"/>
      <c r="AG87" s="52" t="s">
        <v>490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31"/>
      <c r="B88" s="32"/>
      <c r="C88" s="230" t="s">
        <v>4551</v>
      </c>
      <c r="D88" s="33"/>
      <c r="E88" s="34">
        <v>3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52"/>
      <c r="Z88" s="52"/>
      <c r="AA88" s="52"/>
      <c r="AB88" s="52"/>
      <c r="AC88" s="52"/>
      <c r="AD88" s="52"/>
      <c r="AE88" s="52"/>
      <c r="AF88" s="52"/>
      <c r="AG88" s="52" t="s">
        <v>358</v>
      </c>
      <c r="AH88" s="52">
        <v>0</v>
      </c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x14ac:dyDescent="0.2">
      <c r="A89" s="18" t="s">
        <v>324</v>
      </c>
      <c r="B89" s="19" t="s">
        <v>107</v>
      </c>
      <c r="C89" s="20" t="s">
        <v>108</v>
      </c>
      <c r="D89" s="21"/>
      <c r="E89" s="22"/>
      <c r="F89" s="23"/>
      <c r="G89" s="23">
        <f>SUMIF(AG90:AG151,"&lt;&gt;NOR",G90:G151)</f>
        <v>0</v>
      </c>
      <c r="H89" s="23"/>
      <c r="I89" s="23">
        <f>SUM(I90:I151)</f>
        <v>0</v>
      </c>
      <c r="J89" s="23"/>
      <c r="K89" s="23">
        <f>SUM(K90:K151)</f>
        <v>0</v>
      </c>
      <c r="L89" s="23"/>
      <c r="M89" s="23">
        <f>SUM(M90:M151)</f>
        <v>0</v>
      </c>
      <c r="N89" s="23"/>
      <c r="O89" s="23">
        <f>SUM(O90:O151)</f>
        <v>3697.6000000000004</v>
      </c>
      <c r="P89" s="23"/>
      <c r="Q89" s="23">
        <f>SUM(Q90:Q151)</f>
        <v>0</v>
      </c>
      <c r="R89" s="23"/>
      <c r="S89" s="23"/>
      <c r="T89" s="46"/>
      <c r="U89" s="47"/>
      <c r="V89" s="47">
        <f>SUM(V90:V151)</f>
        <v>657.52</v>
      </c>
      <c r="W89" s="47"/>
      <c r="X89" s="46"/>
      <c r="AG89" t="s">
        <v>325</v>
      </c>
    </row>
    <row r="90" spans="1:60" outlineLevel="1" x14ac:dyDescent="0.2">
      <c r="A90" s="72">
        <v>19</v>
      </c>
      <c r="B90" s="73" t="s">
        <v>497</v>
      </c>
      <c r="C90" s="74" t="s">
        <v>498</v>
      </c>
      <c r="D90" s="27" t="s">
        <v>380</v>
      </c>
      <c r="E90" s="28">
        <v>180.2252</v>
      </c>
      <c r="F90" s="29"/>
      <c r="G90" s="30">
        <f>ROUND(E90*F90,2)</f>
        <v>0</v>
      </c>
      <c r="H90" s="29"/>
      <c r="I90" s="30">
        <f>ROUND(E90*H90,2)</f>
        <v>0</v>
      </c>
      <c r="J90" s="29"/>
      <c r="K90" s="30">
        <f>ROUND(E90*J90,2)</f>
        <v>0</v>
      </c>
      <c r="L90" s="30">
        <v>21</v>
      </c>
      <c r="M90" s="30">
        <f>G90*(1+L90/100)</f>
        <v>0</v>
      </c>
      <c r="N90" s="30">
        <v>1.77E-2</v>
      </c>
      <c r="O90" s="30">
        <v>3.19</v>
      </c>
      <c r="P90" s="30">
        <v>0</v>
      </c>
      <c r="Q90" s="30">
        <f>ROUND(E90*P90,2)</f>
        <v>0</v>
      </c>
      <c r="R90" s="30" t="s">
        <v>499</v>
      </c>
      <c r="S90" s="30" t="s">
        <v>329</v>
      </c>
      <c r="T90" s="49" t="s">
        <v>330</v>
      </c>
      <c r="U90" s="35">
        <v>2.6200000000000001E-2</v>
      </c>
      <c r="V90" s="35">
        <f>ROUND(E90*U90,2)</f>
        <v>4.72</v>
      </c>
      <c r="W90" s="35"/>
      <c r="X90" s="49"/>
      <c r="Y90" s="52"/>
      <c r="Z90" s="52"/>
      <c r="AA90" s="52"/>
      <c r="AB90" s="52"/>
      <c r="AC90" s="52"/>
      <c r="AD90" s="52"/>
      <c r="AE90" s="52"/>
      <c r="AF90" s="52"/>
      <c r="AG90" s="52" t="s">
        <v>354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31"/>
      <c r="B91" s="32"/>
      <c r="C91" s="288" t="s">
        <v>500</v>
      </c>
      <c r="D91" s="289"/>
      <c r="E91" s="289"/>
      <c r="F91" s="289"/>
      <c r="G91" s="28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52"/>
      <c r="Z91" s="52"/>
      <c r="AA91" s="52"/>
      <c r="AB91" s="52"/>
      <c r="AC91" s="52"/>
      <c r="AD91" s="52"/>
      <c r="AE91" s="52"/>
      <c r="AF91" s="52"/>
      <c r="AG91" s="52" t="s">
        <v>356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31"/>
      <c r="B92" s="32"/>
      <c r="C92" s="230" t="s">
        <v>4518</v>
      </c>
      <c r="D92" s="33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52"/>
      <c r="Z92" s="52"/>
      <c r="AA92" s="52"/>
      <c r="AB92" s="52"/>
      <c r="AC92" s="52"/>
      <c r="AD92" s="52"/>
      <c r="AE92" s="52"/>
      <c r="AF92" s="52"/>
      <c r="AG92" s="52" t="s">
        <v>358</v>
      </c>
      <c r="AH92" s="52">
        <v>0</v>
      </c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31"/>
      <c r="B93" s="32"/>
      <c r="C93" s="230" t="s">
        <v>4552</v>
      </c>
      <c r="D93" s="33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52"/>
      <c r="Z93" s="52"/>
      <c r="AA93" s="52"/>
      <c r="AB93" s="52"/>
      <c r="AC93" s="52"/>
      <c r="AD93" s="52"/>
      <c r="AE93" s="52"/>
      <c r="AF93" s="52"/>
      <c r="AG93" s="52" t="s">
        <v>358</v>
      </c>
      <c r="AH93" s="52">
        <v>0</v>
      </c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31"/>
      <c r="B94" s="32"/>
      <c r="C94" s="230" t="s">
        <v>4553</v>
      </c>
      <c r="D94" s="33"/>
      <c r="E94" s="34">
        <v>180.2252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52"/>
      <c r="Z94" s="52"/>
      <c r="AA94" s="52"/>
      <c r="AB94" s="52"/>
      <c r="AC94" s="52"/>
      <c r="AD94" s="52"/>
      <c r="AE94" s="52"/>
      <c r="AF94" s="52"/>
      <c r="AG94" s="52" t="s">
        <v>358</v>
      </c>
      <c r="AH94" s="52">
        <v>5</v>
      </c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72">
        <v>20</v>
      </c>
      <c r="B95" s="73" t="s">
        <v>4554</v>
      </c>
      <c r="C95" s="74" t="s">
        <v>4555</v>
      </c>
      <c r="D95" s="27" t="s">
        <v>380</v>
      </c>
      <c r="E95" s="28">
        <v>154</v>
      </c>
      <c r="F95" s="29"/>
      <c r="G95" s="30">
        <f>ROUND(E95*F95,2)</f>
        <v>0</v>
      </c>
      <c r="H95" s="29"/>
      <c r="I95" s="30">
        <f>ROUND(E95*H95,2)</f>
        <v>0</v>
      </c>
      <c r="J95" s="29"/>
      <c r="K95" s="30">
        <f>ROUND(E95*J95,2)</f>
        <v>0</v>
      </c>
      <c r="L95" s="30">
        <v>21</v>
      </c>
      <c r="M95" s="30">
        <f>G95*(1+L95/100)</f>
        <v>0</v>
      </c>
      <c r="N95" s="30">
        <v>0.46553</v>
      </c>
      <c r="O95" s="30">
        <f>ROUND(E95*N95,2)</f>
        <v>71.69</v>
      </c>
      <c r="P95" s="30">
        <v>0</v>
      </c>
      <c r="Q95" s="30">
        <f>ROUND(E95*P95,2)</f>
        <v>0</v>
      </c>
      <c r="R95" s="30" t="s">
        <v>499</v>
      </c>
      <c r="S95" s="30" t="s">
        <v>329</v>
      </c>
      <c r="T95" s="49" t="s">
        <v>330</v>
      </c>
      <c r="U95" s="35">
        <v>0.02</v>
      </c>
      <c r="V95" s="35">
        <f>ROUND(E95*U95,2)</f>
        <v>3.08</v>
      </c>
      <c r="W95" s="35"/>
      <c r="X95" s="49"/>
      <c r="Y95" s="52"/>
      <c r="Z95" s="52"/>
      <c r="AA95" s="52"/>
      <c r="AB95" s="52"/>
      <c r="AC95" s="52"/>
      <c r="AD95" s="52"/>
      <c r="AE95" s="52"/>
      <c r="AF95" s="52"/>
      <c r="AG95" s="52" t="s">
        <v>354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31"/>
      <c r="B96" s="32"/>
      <c r="C96" s="288" t="s">
        <v>4556</v>
      </c>
      <c r="D96" s="289"/>
      <c r="E96" s="289"/>
      <c r="F96" s="289"/>
      <c r="G96" s="289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52"/>
      <c r="Z96" s="52"/>
      <c r="AA96" s="52"/>
      <c r="AB96" s="52"/>
      <c r="AC96" s="52"/>
      <c r="AD96" s="52"/>
      <c r="AE96" s="52"/>
      <c r="AF96" s="52"/>
      <c r="AG96" s="52" t="s">
        <v>356</v>
      </c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31"/>
      <c r="B97" s="32"/>
      <c r="C97" s="230" t="s">
        <v>4557</v>
      </c>
      <c r="D97" s="33"/>
      <c r="E97" s="34">
        <v>154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52"/>
      <c r="Z97" s="52"/>
      <c r="AA97" s="52"/>
      <c r="AB97" s="52"/>
      <c r="AC97" s="52"/>
      <c r="AD97" s="52"/>
      <c r="AE97" s="52"/>
      <c r="AF97" s="52"/>
      <c r="AG97" s="52" t="s">
        <v>358</v>
      </c>
      <c r="AH97" s="52">
        <v>0</v>
      </c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outlineLevel="1" x14ac:dyDescent="0.2">
      <c r="A98" s="72">
        <v>21</v>
      </c>
      <c r="B98" s="73" t="s">
        <v>4558</v>
      </c>
      <c r="C98" s="74" t="s">
        <v>4559</v>
      </c>
      <c r="D98" s="27" t="s">
        <v>380</v>
      </c>
      <c r="E98" s="28">
        <v>3390</v>
      </c>
      <c r="F98" s="29"/>
      <c r="G98" s="30">
        <f>ROUND(E98*F98,2)</f>
        <v>0</v>
      </c>
      <c r="H98" s="29"/>
      <c r="I98" s="30">
        <f>ROUND(E98*H98,2)</f>
        <v>0</v>
      </c>
      <c r="J98" s="29"/>
      <c r="K98" s="30">
        <f>ROUND(E98*J98,2)</f>
        <v>0</v>
      </c>
      <c r="L98" s="30">
        <v>21</v>
      </c>
      <c r="M98" s="30">
        <f>G98*(1+L98/100)</f>
        <v>0</v>
      </c>
      <c r="N98" s="30">
        <v>0.64500000000000002</v>
      </c>
      <c r="O98" s="30">
        <f>ROUND(E98*N98,2)</f>
        <v>2186.5500000000002</v>
      </c>
      <c r="P98" s="30">
        <v>0</v>
      </c>
      <c r="Q98" s="30">
        <f>ROUND(E98*P98,2)</f>
        <v>0</v>
      </c>
      <c r="R98" s="30" t="s">
        <v>499</v>
      </c>
      <c r="S98" s="30" t="s">
        <v>329</v>
      </c>
      <c r="T98" s="49" t="s">
        <v>330</v>
      </c>
      <c r="U98" s="35">
        <v>2.4E-2</v>
      </c>
      <c r="V98" s="35">
        <f>ROUND(E98*U98,2)</f>
        <v>81.36</v>
      </c>
      <c r="W98" s="35"/>
      <c r="X98" s="49"/>
      <c r="Y98" s="52"/>
      <c r="Z98" s="52"/>
      <c r="AA98" s="52"/>
      <c r="AB98" s="52"/>
      <c r="AC98" s="52"/>
      <c r="AD98" s="52"/>
      <c r="AE98" s="52"/>
      <c r="AF98" s="52"/>
      <c r="AG98" s="52" t="s">
        <v>354</v>
      </c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</row>
    <row r="99" spans="1:60" outlineLevel="1" x14ac:dyDescent="0.2">
      <c r="A99" s="31"/>
      <c r="B99" s="32"/>
      <c r="C99" s="288" t="s">
        <v>4560</v>
      </c>
      <c r="D99" s="289"/>
      <c r="E99" s="289"/>
      <c r="F99" s="289"/>
      <c r="G99" s="289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52"/>
      <c r="Z99" s="52"/>
      <c r="AA99" s="52"/>
      <c r="AB99" s="52"/>
      <c r="AC99" s="52"/>
      <c r="AD99" s="52"/>
      <c r="AE99" s="52"/>
      <c r="AF99" s="52"/>
      <c r="AG99" s="52" t="s">
        <v>356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31"/>
      <c r="B100" s="32"/>
      <c r="C100" s="230" t="s">
        <v>4561</v>
      </c>
      <c r="D100" s="33"/>
      <c r="E100" s="34">
        <v>3390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52"/>
      <c r="Z100" s="52"/>
      <c r="AA100" s="52"/>
      <c r="AB100" s="52"/>
      <c r="AC100" s="52"/>
      <c r="AD100" s="52"/>
      <c r="AE100" s="52"/>
      <c r="AF100" s="52"/>
      <c r="AG100" s="52" t="s">
        <v>358</v>
      </c>
      <c r="AH100" s="52">
        <v>0</v>
      </c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ht="22.5" outlineLevel="1" x14ac:dyDescent="0.2">
      <c r="A101" s="72">
        <v>22</v>
      </c>
      <c r="B101" s="73" t="s">
        <v>4562</v>
      </c>
      <c r="C101" s="74" t="s">
        <v>4563</v>
      </c>
      <c r="D101" s="27" t="s">
        <v>380</v>
      </c>
      <c r="E101" s="28">
        <v>103.09220000000001</v>
      </c>
      <c r="F101" s="29"/>
      <c r="G101" s="30">
        <f>ROUND(E101*F101,2)</f>
        <v>0</v>
      </c>
      <c r="H101" s="29"/>
      <c r="I101" s="30">
        <f>ROUND(E101*H101,2)</f>
        <v>0</v>
      </c>
      <c r="J101" s="29"/>
      <c r="K101" s="30">
        <f>ROUND(E101*J101,2)</f>
        <v>0</v>
      </c>
      <c r="L101" s="30">
        <v>21</v>
      </c>
      <c r="M101" s="30">
        <f>G101*(1+L101/100)</f>
        <v>0</v>
      </c>
      <c r="N101" s="30">
        <v>0.441</v>
      </c>
      <c r="O101" s="30">
        <f>ROUND(E101*N101,2)</f>
        <v>45.46</v>
      </c>
      <c r="P101" s="30">
        <v>0</v>
      </c>
      <c r="Q101" s="30">
        <f>ROUND(E101*P101,2)</f>
        <v>0</v>
      </c>
      <c r="R101" s="30" t="s">
        <v>499</v>
      </c>
      <c r="S101" s="30" t="s">
        <v>329</v>
      </c>
      <c r="T101" s="49" t="s">
        <v>330</v>
      </c>
      <c r="U101" s="35">
        <v>2.9000000000000001E-2</v>
      </c>
      <c r="V101" s="35">
        <f>ROUND(E101*U101,2)</f>
        <v>2.99</v>
      </c>
      <c r="W101" s="35"/>
      <c r="X101" s="49"/>
      <c r="Y101" s="52"/>
      <c r="Z101" s="52"/>
      <c r="AA101" s="52"/>
      <c r="AB101" s="52"/>
      <c r="AC101" s="52"/>
      <c r="AD101" s="52"/>
      <c r="AE101" s="52"/>
      <c r="AF101" s="52"/>
      <c r="AG101" s="52" t="s">
        <v>354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</row>
    <row r="102" spans="1:60" outlineLevel="1" x14ac:dyDescent="0.2">
      <c r="A102" s="31"/>
      <c r="B102" s="32"/>
      <c r="C102" s="230" t="s">
        <v>4518</v>
      </c>
      <c r="D102" s="33"/>
      <c r="E102" s="34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52"/>
      <c r="Z102" s="52"/>
      <c r="AA102" s="52"/>
      <c r="AB102" s="52"/>
      <c r="AC102" s="52"/>
      <c r="AD102" s="52"/>
      <c r="AE102" s="52"/>
      <c r="AF102" s="52"/>
      <c r="AG102" s="52" t="s">
        <v>358</v>
      </c>
      <c r="AH102" s="52">
        <v>0</v>
      </c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outlineLevel="1" x14ac:dyDescent="0.2">
      <c r="A103" s="31"/>
      <c r="B103" s="32"/>
      <c r="C103" s="230" t="s">
        <v>4564</v>
      </c>
      <c r="D103" s="33"/>
      <c r="E103" s="34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52"/>
      <c r="Z103" s="52"/>
      <c r="AA103" s="52"/>
      <c r="AB103" s="52"/>
      <c r="AC103" s="52"/>
      <c r="AD103" s="52"/>
      <c r="AE103" s="52"/>
      <c r="AF103" s="52"/>
      <c r="AG103" s="52" t="s">
        <v>358</v>
      </c>
      <c r="AH103" s="52">
        <v>0</v>
      </c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</row>
    <row r="104" spans="1:60" outlineLevel="1" x14ac:dyDescent="0.2">
      <c r="A104" s="31"/>
      <c r="B104" s="32"/>
      <c r="C104" s="230" t="s">
        <v>4565</v>
      </c>
      <c r="D104" s="33"/>
      <c r="E104" s="34">
        <v>103.09220000000001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52"/>
      <c r="Z104" s="52"/>
      <c r="AA104" s="52"/>
      <c r="AB104" s="52"/>
      <c r="AC104" s="52"/>
      <c r="AD104" s="52"/>
      <c r="AE104" s="52"/>
      <c r="AF104" s="52"/>
      <c r="AG104" s="52" t="s">
        <v>358</v>
      </c>
      <c r="AH104" s="52">
        <v>5</v>
      </c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ht="22.5" outlineLevel="1" x14ac:dyDescent="0.2">
      <c r="A105" s="72">
        <v>23</v>
      </c>
      <c r="B105" s="73" t="s">
        <v>4566</v>
      </c>
      <c r="C105" s="74" t="s">
        <v>4567</v>
      </c>
      <c r="D105" s="27" t="s">
        <v>380</v>
      </c>
      <c r="E105" s="28">
        <v>346.7724</v>
      </c>
      <c r="F105" s="29"/>
      <c r="G105" s="30">
        <f>ROUND(E105*F105,2)</f>
        <v>0</v>
      </c>
      <c r="H105" s="29"/>
      <c r="I105" s="30">
        <f>ROUND(E105*H105,2)</f>
        <v>0</v>
      </c>
      <c r="J105" s="29"/>
      <c r="K105" s="30">
        <f>ROUND(E105*J105,2)</f>
        <v>0</v>
      </c>
      <c r="L105" s="30">
        <v>21</v>
      </c>
      <c r="M105" s="30">
        <f>G105*(1+L105/100)</f>
        <v>0</v>
      </c>
      <c r="N105" s="30">
        <v>0.46305000000000002</v>
      </c>
      <c r="O105" s="30">
        <f>ROUND(E105*N105,2)</f>
        <v>160.57</v>
      </c>
      <c r="P105" s="30">
        <v>0</v>
      </c>
      <c r="Q105" s="30">
        <f>ROUND(E105*P105,2)</f>
        <v>0</v>
      </c>
      <c r="R105" s="30" t="s">
        <v>499</v>
      </c>
      <c r="S105" s="30" t="s">
        <v>329</v>
      </c>
      <c r="T105" s="49" t="s">
        <v>330</v>
      </c>
      <c r="U105" s="35">
        <v>2.9000000000000001E-2</v>
      </c>
      <c r="V105" s="35">
        <f>ROUND(E105*U105,2)</f>
        <v>10.06</v>
      </c>
      <c r="W105" s="35"/>
      <c r="X105" s="49"/>
      <c r="Y105" s="52"/>
      <c r="Z105" s="52"/>
      <c r="AA105" s="52"/>
      <c r="AB105" s="52"/>
      <c r="AC105" s="52"/>
      <c r="AD105" s="52"/>
      <c r="AE105" s="52"/>
      <c r="AF105" s="52"/>
      <c r="AG105" s="52" t="s">
        <v>354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outlineLevel="1" x14ac:dyDescent="0.2">
      <c r="A106" s="31"/>
      <c r="B106" s="32"/>
      <c r="C106" s="230" t="s">
        <v>4518</v>
      </c>
      <c r="D106" s="33"/>
      <c r="E106" s="34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52"/>
      <c r="Z106" s="52"/>
      <c r="AA106" s="52"/>
      <c r="AB106" s="52"/>
      <c r="AC106" s="52"/>
      <c r="AD106" s="52"/>
      <c r="AE106" s="52"/>
      <c r="AF106" s="52"/>
      <c r="AG106" s="52" t="s">
        <v>358</v>
      </c>
      <c r="AH106" s="52">
        <v>0</v>
      </c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outlineLevel="1" x14ac:dyDescent="0.2">
      <c r="A107" s="31"/>
      <c r="B107" s="32"/>
      <c r="C107" s="230" t="s">
        <v>4523</v>
      </c>
      <c r="D107" s="33"/>
      <c r="E107" s="34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52"/>
      <c r="Z107" s="52"/>
      <c r="AA107" s="52"/>
      <c r="AB107" s="52"/>
      <c r="AC107" s="52"/>
      <c r="AD107" s="52"/>
      <c r="AE107" s="52"/>
      <c r="AF107" s="52"/>
      <c r="AG107" s="52" t="s">
        <v>358</v>
      </c>
      <c r="AH107" s="52">
        <v>0</v>
      </c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outlineLevel="1" x14ac:dyDescent="0.2">
      <c r="A108" s="31"/>
      <c r="B108" s="32"/>
      <c r="C108" s="230" t="s">
        <v>4524</v>
      </c>
      <c r="D108" s="33"/>
      <c r="E108" s="34">
        <v>346.7724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52"/>
      <c r="Z108" s="52"/>
      <c r="AA108" s="52"/>
      <c r="AB108" s="52"/>
      <c r="AC108" s="52"/>
      <c r="AD108" s="52"/>
      <c r="AE108" s="52"/>
      <c r="AF108" s="52"/>
      <c r="AG108" s="52" t="s">
        <v>358</v>
      </c>
      <c r="AH108" s="52">
        <v>5</v>
      </c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ht="22.5" outlineLevel="1" x14ac:dyDescent="0.2">
      <c r="A109" s="72">
        <v>24</v>
      </c>
      <c r="B109" s="73" t="s">
        <v>4568</v>
      </c>
      <c r="C109" s="74" t="s">
        <v>4569</v>
      </c>
      <c r="D109" s="27" t="s">
        <v>380</v>
      </c>
      <c r="E109" s="28">
        <v>180.2252</v>
      </c>
      <c r="F109" s="29"/>
      <c r="G109" s="30">
        <f>ROUND(E109*F109,2)</f>
        <v>0</v>
      </c>
      <c r="H109" s="29"/>
      <c r="I109" s="30">
        <f>ROUND(E109*H109,2)</f>
        <v>0</v>
      </c>
      <c r="J109" s="29"/>
      <c r="K109" s="30">
        <f>ROUND(E109*J109,2)</f>
        <v>0</v>
      </c>
      <c r="L109" s="30">
        <v>21</v>
      </c>
      <c r="M109" s="30">
        <f>G109*(1+L109/100)</f>
        <v>0</v>
      </c>
      <c r="N109" s="30">
        <v>0.50714999999999999</v>
      </c>
      <c r="O109" s="30">
        <f>ROUND(E109*N109,2)</f>
        <v>91.4</v>
      </c>
      <c r="P109" s="30">
        <v>0</v>
      </c>
      <c r="Q109" s="30">
        <f>ROUND(E109*P109,2)</f>
        <v>0</v>
      </c>
      <c r="R109" s="30" t="s">
        <v>499</v>
      </c>
      <c r="S109" s="30" t="s">
        <v>329</v>
      </c>
      <c r="T109" s="49" t="s">
        <v>330</v>
      </c>
      <c r="U109" s="35">
        <v>3.1E-2</v>
      </c>
      <c r="V109" s="35">
        <f>ROUND(E109*U109,2)</f>
        <v>5.59</v>
      </c>
      <c r="W109" s="35"/>
      <c r="X109" s="49"/>
      <c r="Y109" s="52"/>
      <c r="Z109" s="52"/>
      <c r="AA109" s="52"/>
      <c r="AB109" s="52"/>
      <c r="AC109" s="52"/>
      <c r="AD109" s="52"/>
      <c r="AE109" s="52"/>
      <c r="AF109" s="52"/>
      <c r="AG109" s="52" t="s">
        <v>354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outlineLevel="1" x14ac:dyDescent="0.2">
      <c r="A110" s="31"/>
      <c r="B110" s="32"/>
      <c r="C110" s="230" t="s">
        <v>4518</v>
      </c>
      <c r="D110" s="33"/>
      <c r="E110" s="34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52"/>
      <c r="Z110" s="52"/>
      <c r="AA110" s="52"/>
      <c r="AB110" s="52"/>
      <c r="AC110" s="52"/>
      <c r="AD110" s="52"/>
      <c r="AE110" s="52"/>
      <c r="AF110" s="52"/>
      <c r="AG110" s="52" t="s">
        <v>358</v>
      </c>
      <c r="AH110" s="52">
        <v>0</v>
      </c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outlineLevel="1" x14ac:dyDescent="0.2">
      <c r="A111" s="31"/>
      <c r="B111" s="32"/>
      <c r="C111" s="230" t="s">
        <v>4552</v>
      </c>
      <c r="D111" s="33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52"/>
      <c r="Z111" s="52"/>
      <c r="AA111" s="52"/>
      <c r="AB111" s="52"/>
      <c r="AC111" s="52"/>
      <c r="AD111" s="52"/>
      <c r="AE111" s="52"/>
      <c r="AF111" s="52"/>
      <c r="AG111" s="52" t="s">
        <v>358</v>
      </c>
      <c r="AH111" s="52">
        <v>0</v>
      </c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31"/>
      <c r="B112" s="32"/>
      <c r="C112" s="230" t="s">
        <v>4553</v>
      </c>
      <c r="D112" s="33"/>
      <c r="E112" s="34">
        <v>180.2252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52"/>
      <c r="Z112" s="52"/>
      <c r="AA112" s="52"/>
      <c r="AB112" s="52"/>
      <c r="AC112" s="52"/>
      <c r="AD112" s="52"/>
      <c r="AE112" s="52"/>
      <c r="AF112" s="52"/>
      <c r="AG112" s="52" t="s">
        <v>358</v>
      </c>
      <c r="AH112" s="52">
        <v>5</v>
      </c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ht="22.5" outlineLevel="1" x14ac:dyDescent="0.2">
      <c r="A113" s="72">
        <v>25</v>
      </c>
      <c r="B113" s="73" t="s">
        <v>4570</v>
      </c>
      <c r="C113" s="74" t="s">
        <v>4571</v>
      </c>
      <c r="D113" s="27" t="s">
        <v>380</v>
      </c>
      <c r="E113" s="28">
        <v>497.38499999999999</v>
      </c>
      <c r="F113" s="29"/>
      <c r="G113" s="30">
        <f>ROUND(E113*F113,2)</f>
        <v>0</v>
      </c>
      <c r="H113" s="29"/>
      <c r="I113" s="30">
        <f>ROUND(E113*H113,2)</f>
        <v>0</v>
      </c>
      <c r="J113" s="29"/>
      <c r="K113" s="30">
        <f>ROUND(E113*J113,2)</f>
        <v>0</v>
      </c>
      <c r="L113" s="30">
        <v>21</v>
      </c>
      <c r="M113" s="30">
        <f>G113*(1+L113/100)</f>
        <v>0</v>
      </c>
      <c r="N113" s="30">
        <v>0.55125000000000002</v>
      </c>
      <c r="O113" s="30">
        <f>ROUND(E113*N113,2)</f>
        <v>274.18</v>
      </c>
      <c r="P113" s="30">
        <v>0</v>
      </c>
      <c r="Q113" s="30">
        <f>ROUND(E113*P113,2)</f>
        <v>0</v>
      </c>
      <c r="R113" s="30" t="s">
        <v>499</v>
      </c>
      <c r="S113" s="30" t="s">
        <v>329</v>
      </c>
      <c r="T113" s="49" t="s">
        <v>330</v>
      </c>
      <c r="U113" s="35">
        <v>2.7E-2</v>
      </c>
      <c r="V113" s="35">
        <f>ROUND(E113*U113,2)</f>
        <v>13.43</v>
      </c>
      <c r="W113" s="35"/>
      <c r="X113" s="49"/>
      <c r="Y113" s="52"/>
      <c r="Z113" s="52"/>
      <c r="AA113" s="52"/>
      <c r="AB113" s="52"/>
      <c r="AC113" s="52"/>
      <c r="AD113" s="52"/>
      <c r="AE113" s="52"/>
      <c r="AF113" s="52"/>
      <c r="AG113" s="52" t="s">
        <v>354</v>
      </c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31"/>
      <c r="B114" s="32"/>
      <c r="C114" s="230" t="s">
        <v>4518</v>
      </c>
      <c r="D114" s="33"/>
      <c r="E114" s="34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52"/>
      <c r="Z114" s="52"/>
      <c r="AA114" s="52"/>
      <c r="AB114" s="52"/>
      <c r="AC114" s="52"/>
      <c r="AD114" s="52"/>
      <c r="AE114" s="52"/>
      <c r="AF114" s="52"/>
      <c r="AG114" s="52" t="s">
        <v>358</v>
      </c>
      <c r="AH114" s="52">
        <v>0</v>
      </c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outlineLevel="1" x14ac:dyDescent="0.2">
      <c r="A115" s="31"/>
      <c r="B115" s="32"/>
      <c r="C115" s="230" t="s">
        <v>4572</v>
      </c>
      <c r="D115" s="33"/>
      <c r="E115" s="34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52"/>
      <c r="Z115" s="52"/>
      <c r="AA115" s="52"/>
      <c r="AB115" s="52"/>
      <c r="AC115" s="52"/>
      <c r="AD115" s="52"/>
      <c r="AE115" s="52"/>
      <c r="AF115" s="52"/>
      <c r="AG115" s="52" t="s">
        <v>358</v>
      </c>
      <c r="AH115" s="52">
        <v>0</v>
      </c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</row>
    <row r="116" spans="1:60" outlineLevel="1" x14ac:dyDescent="0.2">
      <c r="A116" s="31"/>
      <c r="B116" s="32"/>
      <c r="C116" s="230" t="s">
        <v>4573</v>
      </c>
      <c r="D116" s="33"/>
      <c r="E116" s="34">
        <v>497.38499999999999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52"/>
      <c r="Z116" s="52"/>
      <c r="AA116" s="52"/>
      <c r="AB116" s="52"/>
      <c r="AC116" s="52"/>
      <c r="AD116" s="52"/>
      <c r="AE116" s="52"/>
      <c r="AF116" s="52"/>
      <c r="AG116" s="52" t="s">
        <v>358</v>
      </c>
      <c r="AH116" s="52">
        <v>5</v>
      </c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ht="22.5" outlineLevel="1" x14ac:dyDescent="0.2">
      <c r="A117" s="72">
        <v>26</v>
      </c>
      <c r="B117" s="73" t="s">
        <v>4574</v>
      </c>
      <c r="C117" s="74" t="s">
        <v>4575</v>
      </c>
      <c r="D117" s="27" t="s">
        <v>380</v>
      </c>
      <c r="E117" s="28">
        <v>1127.4748</v>
      </c>
      <c r="F117" s="29"/>
      <c r="G117" s="30">
        <f>ROUND(E117*F117,2)</f>
        <v>0</v>
      </c>
      <c r="H117" s="29"/>
      <c r="I117" s="30">
        <f>ROUND(E117*H117,2)</f>
        <v>0</v>
      </c>
      <c r="J117" s="29"/>
      <c r="K117" s="30">
        <f>ROUND(E117*J117,2)</f>
        <v>0</v>
      </c>
      <c r="L117" s="30">
        <v>21</v>
      </c>
      <c r="M117" s="30">
        <f>G117*(1+L117/100)</f>
        <v>0</v>
      </c>
      <c r="N117" s="30">
        <v>0.55125000000000002</v>
      </c>
      <c r="O117" s="30">
        <f>ROUND(E117*N117,2)</f>
        <v>621.52</v>
      </c>
      <c r="P117" s="30">
        <v>0</v>
      </c>
      <c r="Q117" s="30">
        <f>ROUND(E117*P117,2)</f>
        <v>0</v>
      </c>
      <c r="R117" s="30" t="s">
        <v>499</v>
      </c>
      <c r="S117" s="30" t="s">
        <v>329</v>
      </c>
      <c r="T117" s="49" t="s">
        <v>330</v>
      </c>
      <c r="U117" s="35">
        <v>2.7E-2</v>
      </c>
      <c r="V117" s="35">
        <v>30.44</v>
      </c>
      <c r="W117" s="35"/>
      <c r="X117" s="49"/>
      <c r="Y117" s="52"/>
      <c r="Z117" s="52"/>
      <c r="AA117" s="52"/>
      <c r="AB117" s="52"/>
      <c r="AC117" s="52"/>
      <c r="AD117" s="52"/>
      <c r="AE117" s="52"/>
      <c r="AF117" s="52"/>
      <c r="AG117" s="52" t="s">
        <v>354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31"/>
      <c r="B118" s="32"/>
      <c r="C118" s="230" t="s">
        <v>4518</v>
      </c>
      <c r="D118" s="33"/>
      <c r="E118" s="34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52"/>
      <c r="Z118" s="52"/>
      <c r="AA118" s="52"/>
      <c r="AB118" s="52"/>
      <c r="AC118" s="52"/>
      <c r="AD118" s="52"/>
      <c r="AE118" s="52"/>
      <c r="AF118" s="52"/>
      <c r="AG118" s="52" t="s">
        <v>358</v>
      </c>
      <c r="AH118" s="52">
        <v>0</v>
      </c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31"/>
      <c r="B119" s="32"/>
      <c r="C119" s="230" t="s">
        <v>4572</v>
      </c>
      <c r="D119" s="33"/>
      <c r="E119" s="34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52"/>
      <c r="Z119" s="52"/>
      <c r="AA119" s="52"/>
      <c r="AB119" s="52"/>
      <c r="AC119" s="52"/>
      <c r="AD119" s="52"/>
      <c r="AE119" s="52"/>
      <c r="AF119" s="52"/>
      <c r="AG119" s="52" t="s">
        <v>358</v>
      </c>
      <c r="AH119" s="52">
        <v>0</v>
      </c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31"/>
      <c r="B120" s="32"/>
      <c r="C120" s="230" t="s">
        <v>4573</v>
      </c>
      <c r="D120" s="33"/>
      <c r="E120" s="34">
        <v>497.38499999999999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52"/>
      <c r="Z120" s="52"/>
      <c r="AA120" s="52"/>
      <c r="AB120" s="52"/>
      <c r="AC120" s="52"/>
      <c r="AD120" s="52"/>
      <c r="AE120" s="52"/>
      <c r="AF120" s="52"/>
      <c r="AG120" s="52" t="s">
        <v>358</v>
      </c>
      <c r="AH120" s="52">
        <v>5</v>
      </c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31"/>
      <c r="B121" s="32"/>
      <c r="C121" s="230" t="s">
        <v>4552</v>
      </c>
      <c r="D121" s="33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52"/>
      <c r="Z121" s="52"/>
      <c r="AA121" s="52"/>
      <c r="AB121" s="52"/>
      <c r="AC121" s="52"/>
      <c r="AD121" s="52"/>
      <c r="AE121" s="52"/>
      <c r="AF121" s="52"/>
      <c r="AG121" s="52" t="s">
        <v>358</v>
      </c>
      <c r="AH121" s="52">
        <v>0</v>
      </c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31"/>
      <c r="B122" s="32"/>
      <c r="C122" s="230" t="s">
        <v>4553</v>
      </c>
      <c r="D122" s="33"/>
      <c r="E122" s="34">
        <v>180.2252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52"/>
      <c r="Z122" s="52"/>
      <c r="AA122" s="52"/>
      <c r="AB122" s="52"/>
      <c r="AC122" s="52"/>
      <c r="AD122" s="52"/>
      <c r="AE122" s="52"/>
      <c r="AF122" s="52"/>
      <c r="AG122" s="52" t="s">
        <v>358</v>
      </c>
      <c r="AH122" s="52">
        <v>5</v>
      </c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outlineLevel="1" x14ac:dyDescent="0.2">
      <c r="A123" s="31"/>
      <c r="B123" s="32"/>
      <c r="C123" s="230" t="s">
        <v>4523</v>
      </c>
      <c r="D123" s="33"/>
      <c r="E123" s="34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52"/>
      <c r="Z123" s="52"/>
      <c r="AA123" s="52"/>
      <c r="AB123" s="52"/>
      <c r="AC123" s="52"/>
      <c r="AD123" s="52"/>
      <c r="AE123" s="52"/>
      <c r="AF123" s="52"/>
      <c r="AG123" s="52" t="s">
        <v>358</v>
      </c>
      <c r="AH123" s="52">
        <v>0</v>
      </c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31"/>
      <c r="B124" s="32"/>
      <c r="C124" s="230" t="s">
        <v>4524</v>
      </c>
      <c r="D124" s="33"/>
      <c r="E124" s="34">
        <v>346.7724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52"/>
      <c r="Z124" s="52"/>
      <c r="AA124" s="52"/>
      <c r="AB124" s="52"/>
      <c r="AC124" s="52"/>
      <c r="AD124" s="52"/>
      <c r="AE124" s="52"/>
      <c r="AF124" s="52"/>
      <c r="AG124" s="52" t="s">
        <v>358</v>
      </c>
      <c r="AH124" s="52">
        <v>5</v>
      </c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31"/>
      <c r="B125" s="32"/>
      <c r="C125" s="230" t="s">
        <v>4564</v>
      </c>
      <c r="D125" s="33"/>
      <c r="E125" s="34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52"/>
      <c r="Z125" s="52"/>
      <c r="AA125" s="52"/>
      <c r="AB125" s="52"/>
      <c r="AC125" s="52"/>
      <c r="AD125" s="52"/>
      <c r="AE125" s="52"/>
      <c r="AF125" s="52"/>
      <c r="AG125" s="52" t="s">
        <v>358</v>
      </c>
      <c r="AH125" s="52">
        <v>0</v>
      </c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31"/>
      <c r="B126" s="32"/>
      <c r="C126" s="230" t="s">
        <v>4565</v>
      </c>
      <c r="D126" s="33"/>
      <c r="E126" s="34">
        <v>103.09220000000001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52"/>
      <c r="Z126" s="52"/>
      <c r="AA126" s="52"/>
      <c r="AB126" s="52"/>
      <c r="AC126" s="52"/>
      <c r="AD126" s="52"/>
      <c r="AE126" s="52"/>
      <c r="AF126" s="52"/>
      <c r="AG126" s="52" t="s">
        <v>358</v>
      </c>
      <c r="AH126" s="52">
        <v>5</v>
      </c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ht="22.5" outlineLevel="1" x14ac:dyDescent="0.2">
      <c r="A127" s="72">
        <v>27</v>
      </c>
      <c r="B127" s="73" t="s">
        <v>4574</v>
      </c>
      <c r="C127" s="74" t="s">
        <v>4575</v>
      </c>
      <c r="D127" s="27" t="s">
        <v>380</v>
      </c>
      <c r="E127" s="28">
        <v>154</v>
      </c>
      <c r="F127" s="29"/>
      <c r="G127" s="30">
        <f>ROUND(E127*F127,2)</f>
        <v>0</v>
      </c>
      <c r="H127" s="29"/>
      <c r="I127" s="30">
        <f>ROUND(E127*H127,2)</f>
        <v>0</v>
      </c>
      <c r="J127" s="29"/>
      <c r="K127" s="30">
        <f>ROUND(E127*J127,2)</f>
        <v>0</v>
      </c>
      <c r="L127" s="30">
        <v>21</v>
      </c>
      <c r="M127" s="30">
        <f>G127*(1+L127/100)</f>
        <v>0</v>
      </c>
      <c r="N127" s="30">
        <v>0.55125000000000002</v>
      </c>
      <c r="O127" s="30">
        <f>ROUND(E127*N127,2)</f>
        <v>84.89</v>
      </c>
      <c r="P127" s="30">
        <v>0</v>
      </c>
      <c r="Q127" s="30">
        <f>ROUND(E127*P127,2)</f>
        <v>0</v>
      </c>
      <c r="R127" s="30" t="s">
        <v>499</v>
      </c>
      <c r="S127" s="30" t="s">
        <v>329</v>
      </c>
      <c r="T127" s="49" t="s">
        <v>330</v>
      </c>
      <c r="U127" s="35">
        <v>2.7E-2</v>
      </c>
      <c r="V127" s="35">
        <f>ROUND(E127*U127,2)</f>
        <v>4.16</v>
      </c>
      <c r="W127" s="35"/>
      <c r="X127" s="49"/>
      <c r="Y127" s="52"/>
      <c r="Z127" s="52"/>
      <c r="AA127" s="52"/>
      <c r="AB127" s="52"/>
      <c r="AC127" s="52"/>
      <c r="AD127" s="52"/>
      <c r="AE127" s="52"/>
      <c r="AF127" s="52"/>
      <c r="AG127" s="52" t="s">
        <v>354</v>
      </c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31"/>
      <c r="B128" s="32"/>
      <c r="C128" s="230" t="s">
        <v>4557</v>
      </c>
      <c r="D128" s="33"/>
      <c r="E128" s="34">
        <v>154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52"/>
      <c r="Z128" s="52"/>
      <c r="AA128" s="52"/>
      <c r="AB128" s="52"/>
      <c r="AC128" s="52"/>
      <c r="AD128" s="52"/>
      <c r="AE128" s="52"/>
      <c r="AF128" s="52"/>
      <c r="AG128" s="52" t="s">
        <v>358</v>
      </c>
      <c r="AH128" s="52">
        <v>0</v>
      </c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72">
        <v>28</v>
      </c>
      <c r="B129" s="73" t="s">
        <v>4576</v>
      </c>
      <c r="C129" s="74" t="s">
        <v>4577</v>
      </c>
      <c r="D129" s="27" t="s">
        <v>380</v>
      </c>
      <c r="E129" s="28">
        <v>497.38499999999999</v>
      </c>
      <c r="F129" s="29"/>
      <c r="G129" s="30">
        <f>ROUND(E129*F129,2)</f>
        <v>0</v>
      </c>
      <c r="H129" s="29"/>
      <c r="I129" s="30">
        <f>ROUND(E129*H129,2)</f>
        <v>0</v>
      </c>
      <c r="J129" s="29"/>
      <c r="K129" s="30">
        <f>ROUND(E129*J129,2)</f>
        <v>0</v>
      </c>
      <c r="L129" s="30">
        <v>21</v>
      </c>
      <c r="M129" s="30">
        <f>G129*(1+L129/100)</f>
        <v>0</v>
      </c>
      <c r="N129" s="30">
        <v>7.3899999999999993E-2</v>
      </c>
      <c r="O129" s="30">
        <f>ROUND(E129*N129,2)</f>
        <v>36.76</v>
      </c>
      <c r="P129" s="30">
        <v>0</v>
      </c>
      <c r="Q129" s="30">
        <f>ROUND(E129*P129,2)</f>
        <v>0</v>
      </c>
      <c r="R129" s="30" t="s">
        <v>499</v>
      </c>
      <c r="S129" s="30" t="s">
        <v>329</v>
      </c>
      <c r="T129" s="49" t="s">
        <v>330</v>
      </c>
      <c r="U129" s="35">
        <v>0.45200000000000001</v>
      </c>
      <c r="V129" s="35">
        <f>ROUND(E129*U129,2)</f>
        <v>224.82</v>
      </c>
      <c r="W129" s="35"/>
      <c r="X129" s="49"/>
      <c r="Y129" s="52"/>
      <c r="Z129" s="52"/>
      <c r="AA129" s="52"/>
      <c r="AB129" s="52"/>
      <c r="AC129" s="52"/>
      <c r="AD129" s="52"/>
      <c r="AE129" s="52"/>
      <c r="AF129" s="52"/>
      <c r="AG129" s="52" t="s">
        <v>354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ht="22.5" outlineLevel="1" x14ac:dyDescent="0.2">
      <c r="A130" s="31"/>
      <c r="B130" s="32"/>
      <c r="C130" s="288" t="s">
        <v>4578</v>
      </c>
      <c r="D130" s="289"/>
      <c r="E130" s="289"/>
      <c r="F130" s="289"/>
      <c r="G130" s="289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52"/>
      <c r="Z130" s="52"/>
      <c r="AA130" s="52"/>
      <c r="AB130" s="52"/>
      <c r="AC130" s="52"/>
      <c r="AD130" s="52"/>
      <c r="AE130" s="52"/>
      <c r="AF130" s="52"/>
      <c r="AG130" s="52" t="s">
        <v>356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9" t="str">
        <f>C130</f>
        <v>s provedením lože z kameniva drceného, s vyplněním spár, s dvojitým hutněním a se smetením přebytečného materiálu na krajnici. S dodáním hmot pro lože a výplň spár.</v>
      </c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31"/>
      <c r="B131" s="32"/>
      <c r="C131" s="230" t="s">
        <v>4518</v>
      </c>
      <c r="D131" s="33"/>
      <c r="E131" s="34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52"/>
      <c r="Z131" s="52"/>
      <c r="AA131" s="52"/>
      <c r="AB131" s="52"/>
      <c r="AC131" s="52"/>
      <c r="AD131" s="52"/>
      <c r="AE131" s="52"/>
      <c r="AF131" s="52"/>
      <c r="AG131" s="52" t="s">
        <v>358</v>
      </c>
      <c r="AH131" s="52">
        <v>0</v>
      </c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31"/>
      <c r="B132" s="32"/>
      <c r="C132" s="230" t="s">
        <v>4579</v>
      </c>
      <c r="D132" s="33"/>
      <c r="E132" s="34">
        <v>497.38499999999999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52"/>
      <c r="Z132" s="52"/>
      <c r="AA132" s="52"/>
      <c r="AB132" s="52"/>
      <c r="AC132" s="52"/>
      <c r="AD132" s="52"/>
      <c r="AE132" s="52"/>
      <c r="AF132" s="52"/>
      <c r="AG132" s="52" t="s">
        <v>358</v>
      </c>
      <c r="AH132" s="52">
        <v>0</v>
      </c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72">
        <v>29</v>
      </c>
      <c r="B133" s="73" t="s">
        <v>4580</v>
      </c>
      <c r="C133" s="74" t="s">
        <v>4581</v>
      </c>
      <c r="D133" s="27" t="s">
        <v>380</v>
      </c>
      <c r="E133" s="28">
        <v>180.2252</v>
      </c>
      <c r="F133" s="29"/>
      <c r="G133" s="30">
        <f>ROUND(E133*F133,2)</f>
        <v>0</v>
      </c>
      <c r="H133" s="29"/>
      <c r="I133" s="30">
        <f>ROUND(E133*H133,2)</f>
        <v>0</v>
      </c>
      <c r="J133" s="29"/>
      <c r="K133" s="30">
        <f>ROUND(E133*J133,2)</f>
        <v>0</v>
      </c>
      <c r="L133" s="30">
        <v>21</v>
      </c>
      <c r="M133" s="30">
        <f>G133*(1+L133/100)</f>
        <v>0</v>
      </c>
      <c r="N133" s="30">
        <v>7.3899999999999993E-2</v>
      </c>
      <c r="O133" s="30">
        <f>ROUND(E133*N133,2)</f>
        <v>13.32</v>
      </c>
      <c r="P133" s="30">
        <v>0</v>
      </c>
      <c r="Q133" s="30">
        <f>ROUND(E133*P133,2)</f>
        <v>0</v>
      </c>
      <c r="R133" s="30" t="s">
        <v>499</v>
      </c>
      <c r="S133" s="30" t="s">
        <v>329</v>
      </c>
      <c r="T133" s="49" t="s">
        <v>330</v>
      </c>
      <c r="U133" s="35">
        <v>0.47799999999999998</v>
      </c>
      <c r="V133" s="35">
        <f>ROUND(E133*U133,2)</f>
        <v>86.15</v>
      </c>
      <c r="W133" s="35"/>
      <c r="X133" s="49"/>
      <c r="Y133" s="52"/>
      <c r="Z133" s="52"/>
      <c r="AA133" s="52"/>
      <c r="AB133" s="52"/>
      <c r="AC133" s="52"/>
      <c r="AD133" s="52"/>
      <c r="AE133" s="52"/>
      <c r="AF133" s="52"/>
      <c r="AG133" s="52" t="s">
        <v>354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ht="22.5" outlineLevel="1" x14ac:dyDescent="0.2">
      <c r="A134" s="31"/>
      <c r="B134" s="32"/>
      <c r="C134" s="288" t="s">
        <v>4578</v>
      </c>
      <c r="D134" s="289"/>
      <c r="E134" s="289"/>
      <c r="F134" s="289"/>
      <c r="G134" s="289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52"/>
      <c r="Z134" s="52"/>
      <c r="AA134" s="52"/>
      <c r="AB134" s="52"/>
      <c r="AC134" s="52"/>
      <c r="AD134" s="52"/>
      <c r="AE134" s="52"/>
      <c r="AF134" s="52"/>
      <c r="AG134" s="52" t="s">
        <v>356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9" t="str">
        <f>C134</f>
        <v>s provedením lože z kameniva drceného, s vyplněním spár, s dvojitým hutněním a se smetením přebytečného materiálu na krajnici. S dodáním hmot pro lože a výplň spár.</v>
      </c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31"/>
      <c r="B135" s="32"/>
      <c r="C135" s="230" t="s">
        <v>4518</v>
      </c>
      <c r="D135" s="33"/>
      <c r="E135" s="3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52"/>
      <c r="Z135" s="52"/>
      <c r="AA135" s="52"/>
      <c r="AB135" s="52"/>
      <c r="AC135" s="52"/>
      <c r="AD135" s="52"/>
      <c r="AE135" s="52"/>
      <c r="AF135" s="52"/>
      <c r="AG135" s="52" t="s">
        <v>358</v>
      </c>
      <c r="AH135" s="52">
        <v>0</v>
      </c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31"/>
      <c r="B136" s="32"/>
      <c r="C136" s="230" t="s">
        <v>4582</v>
      </c>
      <c r="D136" s="33"/>
      <c r="E136" s="34">
        <v>180.2252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52"/>
      <c r="Z136" s="52"/>
      <c r="AA136" s="52"/>
      <c r="AB136" s="52"/>
      <c r="AC136" s="52"/>
      <c r="AD136" s="52"/>
      <c r="AE136" s="52"/>
      <c r="AF136" s="52"/>
      <c r="AG136" s="52" t="s">
        <v>358</v>
      </c>
      <c r="AH136" s="52">
        <v>0</v>
      </c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72">
        <v>30</v>
      </c>
      <c r="B137" s="73" t="s">
        <v>4583</v>
      </c>
      <c r="C137" s="74" t="s">
        <v>4584</v>
      </c>
      <c r="D137" s="27" t="s">
        <v>380</v>
      </c>
      <c r="E137" s="28">
        <v>346.7724</v>
      </c>
      <c r="F137" s="29"/>
      <c r="G137" s="30">
        <f>ROUND(E137*F137,2)</f>
        <v>0</v>
      </c>
      <c r="H137" s="29"/>
      <c r="I137" s="30">
        <f>ROUND(E137*H137,2)</f>
        <v>0</v>
      </c>
      <c r="J137" s="29"/>
      <c r="K137" s="30">
        <f>ROUND(E137*J137,2)</f>
        <v>0</v>
      </c>
      <c r="L137" s="30">
        <v>21</v>
      </c>
      <c r="M137" s="30">
        <f>G137*(1+L137/100)</f>
        <v>0</v>
      </c>
      <c r="N137" s="30">
        <v>3.15E-2</v>
      </c>
      <c r="O137" s="30">
        <f>ROUND(E137*N137,2)</f>
        <v>10.92</v>
      </c>
      <c r="P137" s="30">
        <v>0</v>
      </c>
      <c r="Q137" s="30">
        <f>ROUND(E137*P137,2)</f>
        <v>0</v>
      </c>
      <c r="R137" s="30" t="s">
        <v>499</v>
      </c>
      <c r="S137" s="30" t="s">
        <v>329</v>
      </c>
      <c r="T137" s="49" t="s">
        <v>330</v>
      </c>
      <c r="U137" s="35">
        <v>0.55000000000000004</v>
      </c>
      <c r="V137" s="35">
        <f>ROUND(E137*U137,2)</f>
        <v>190.72</v>
      </c>
      <c r="W137" s="35"/>
      <c r="X137" s="49"/>
      <c r="Y137" s="52"/>
      <c r="Z137" s="52"/>
      <c r="AA137" s="52"/>
      <c r="AB137" s="52"/>
      <c r="AC137" s="52"/>
      <c r="AD137" s="52"/>
      <c r="AE137" s="52"/>
      <c r="AF137" s="52"/>
      <c r="AG137" s="52" t="s">
        <v>354</v>
      </c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31"/>
      <c r="B138" s="32"/>
      <c r="C138" s="288" t="s">
        <v>4585</v>
      </c>
      <c r="D138" s="289"/>
      <c r="E138" s="289"/>
      <c r="F138" s="289"/>
      <c r="G138" s="289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52"/>
      <c r="Z138" s="52"/>
      <c r="AA138" s="52"/>
      <c r="AB138" s="52"/>
      <c r="AC138" s="52"/>
      <c r="AD138" s="52"/>
      <c r="AE138" s="52"/>
      <c r="AF138" s="52"/>
      <c r="AG138" s="52" t="s">
        <v>356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31"/>
      <c r="B139" s="32"/>
      <c r="C139" s="230" t="s">
        <v>4518</v>
      </c>
      <c r="D139" s="33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52"/>
      <c r="Z139" s="52"/>
      <c r="AA139" s="52"/>
      <c r="AB139" s="52"/>
      <c r="AC139" s="52"/>
      <c r="AD139" s="52"/>
      <c r="AE139" s="52"/>
      <c r="AF139" s="52"/>
      <c r="AG139" s="52" t="s">
        <v>358</v>
      </c>
      <c r="AH139" s="52">
        <v>0</v>
      </c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31"/>
      <c r="B140" s="32"/>
      <c r="C140" s="230" t="s">
        <v>4586</v>
      </c>
      <c r="D140" s="33"/>
      <c r="E140" s="34">
        <v>346.7724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52"/>
      <c r="Z140" s="52"/>
      <c r="AA140" s="52"/>
      <c r="AB140" s="52"/>
      <c r="AC140" s="52"/>
      <c r="AD140" s="52"/>
      <c r="AE140" s="52"/>
      <c r="AF140" s="52"/>
      <c r="AG140" s="52" t="s">
        <v>358</v>
      </c>
      <c r="AH140" s="52">
        <v>0</v>
      </c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ht="22.5" outlineLevel="1" x14ac:dyDescent="0.2">
      <c r="A141" s="24">
        <v>31</v>
      </c>
      <c r="B141" s="25" t="s">
        <v>4587</v>
      </c>
      <c r="C141" s="26" t="s">
        <v>4588</v>
      </c>
      <c r="D141" s="27" t="s">
        <v>380</v>
      </c>
      <c r="E141" s="28">
        <v>507.33269999999999</v>
      </c>
      <c r="F141" s="29"/>
      <c r="G141" s="30">
        <f>ROUND(E141*F141,2)</f>
        <v>0</v>
      </c>
      <c r="H141" s="29"/>
      <c r="I141" s="30">
        <f>ROUND(E141*H141,2)</f>
        <v>0</v>
      </c>
      <c r="J141" s="29"/>
      <c r="K141" s="30">
        <f>ROUND(E141*J141,2)</f>
        <v>0</v>
      </c>
      <c r="L141" s="30">
        <v>21</v>
      </c>
      <c r="M141" s="30">
        <f>G141*(1+L141/100)</f>
        <v>0</v>
      </c>
      <c r="N141" s="30">
        <v>0.129</v>
      </c>
      <c r="O141" s="30">
        <f>ROUND(E141*N141,2)</f>
        <v>65.45</v>
      </c>
      <c r="P141" s="30">
        <v>0</v>
      </c>
      <c r="Q141" s="30">
        <f>ROUND(E141*P141,2)</f>
        <v>0</v>
      </c>
      <c r="R141" s="30" t="s">
        <v>489</v>
      </c>
      <c r="S141" s="30" t="s">
        <v>329</v>
      </c>
      <c r="T141" s="49" t="s">
        <v>330</v>
      </c>
      <c r="U141" s="35">
        <v>0</v>
      </c>
      <c r="V141" s="35">
        <f>ROUND(E141*U141,2)</f>
        <v>0</v>
      </c>
      <c r="W141" s="35"/>
      <c r="X141" s="50"/>
      <c r="Y141" s="52"/>
      <c r="Z141" s="52"/>
      <c r="AA141" s="52"/>
      <c r="AB141" s="52"/>
      <c r="AC141" s="52"/>
      <c r="AD141" s="52"/>
      <c r="AE141" s="52"/>
      <c r="AF141" s="52"/>
      <c r="AG141" s="52" t="s">
        <v>490</v>
      </c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outlineLevel="1" x14ac:dyDescent="0.2">
      <c r="A142" s="31"/>
      <c r="B142" s="32"/>
      <c r="C142" s="230" t="s">
        <v>4518</v>
      </c>
      <c r="D142" s="33"/>
      <c r="E142" s="34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52"/>
      <c r="Z142" s="52"/>
      <c r="AA142" s="52"/>
      <c r="AB142" s="52"/>
      <c r="AC142" s="52"/>
      <c r="AD142" s="52"/>
      <c r="AE142" s="52"/>
      <c r="AF142" s="52"/>
      <c r="AG142" s="52" t="s">
        <v>358</v>
      </c>
      <c r="AH142" s="52">
        <v>0</v>
      </c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31"/>
      <c r="B143" s="32"/>
      <c r="C143" s="230" t="s">
        <v>4572</v>
      </c>
      <c r="D143" s="33"/>
      <c r="E143" s="3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52"/>
      <c r="Z143" s="52"/>
      <c r="AA143" s="52"/>
      <c r="AB143" s="52"/>
      <c r="AC143" s="52"/>
      <c r="AD143" s="52"/>
      <c r="AE143" s="52"/>
      <c r="AF143" s="52"/>
      <c r="AG143" s="52" t="s">
        <v>358</v>
      </c>
      <c r="AH143" s="52">
        <v>0</v>
      </c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31"/>
      <c r="B144" s="32"/>
      <c r="C144" s="230" t="s">
        <v>4573</v>
      </c>
      <c r="D144" s="33"/>
      <c r="E144" s="34">
        <v>497.38499999999999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52"/>
      <c r="Z144" s="52"/>
      <c r="AA144" s="52"/>
      <c r="AB144" s="52"/>
      <c r="AC144" s="52"/>
      <c r="AD144" s="52"/>
      <c r="AE144" s="52"/>
      <c r="AF144" s="52"/>
      <c r="AG144" s="52" t="s">
        <v>358</v>
      </c>
      <c r="AH144" s="52">
        <v>5</v>
      </c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31"/>
      <c r="B145" s="32"/>
      <c r="C145" s="231" t="s">
        <v>1041</v>
      </c>
      <c r="D145" s="77"/>
      <c r="E145" s="78">
        <v>9.9476999999999993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52"/>
      <c r="Z145" s="52"/>
      <c r="AA145" s="52"/>
      <c r="AB145" s="52"/>
      <c r="AC145" s="52"/>
      <c r="AD145" s="52"/>
      <c r="AE145" s="52"/>
      <c r="AF145" s="52"/>
      <c r="AG145" s="52" t="s">
        <v>358</v>
      </c>
      <c r="AH145" s="52">
        <v>4</v>
      </c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31"/>
      <c r="B146" s="32"/>
      <c r="C146" s="231" t="s">
        <v>492</v>
      </c>
      <c r="D146" s="77"/>
      <c r="E146" s="78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52"/>
      <c r="Z146" s="52"/>
      <c r="AA146" s="52"/>
      <c r="AB146" s="52"/>
      <c r="AC146" s="52"/>
      <c r="AD146" s="52"/>
      <c r="AE146" s="52"/>
      <c r="AF146" s="52"/>
      <c r="AG146" s="52" t="s">
        <v>358</v>
      </c>
      <c r="AH146" s="52">
        <v>4</v>
      </c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outlineLevel="1" x14ac:dyDescent="0.2">
      <c r="A147" s="24">
        <v>32</v>
      </c>
      <c r="B147" s="25" t="s">
        <v>4589</v>
      </c>
      <c r="C147" s="26" t="s">
        <v>4590</v>
      </c>
      <c r="D147" s="27" t="s">
        <v>380</v>
      </c>
      <c r="E147" s="28">
        <v>183.8297</v>
      </c>
      <c r="F147" s="29"/>
      <c r="G147" s="30">
        <f>ROUND(E147*F147,2)</f>
        <v>0</v>
      </c>
      <c r="H147" s="29"/>
      <c r="I147" s="30">
        <f>ROUND(E147*H147,2)</f>
        <v>0</v>
      </c>
      <c r="J147" s="29"/>
      <c r="K147" s="30">
        <f>ROUND(E147*J147,2)</f>
        <v>0</v>
      </c>
      <c r="L147" s="30">
        <v>21</v>
      </c>
      <c r="M147" s="30">
        <f>G147*(1+L147/100)</f>
        <v>0</v>
      </c>
      <c r="N147" s="30">
        <v>0.17244999999999999</v>
      </c>
      <c r="O147" s="30">
        <f>ROUND(E147*N147,2)</f>
        <v>31.7</v>
      </c>
      <c r="P147" s="30">
        <v>0</v>
      </c>
      <c r="Q147" s="30">
        <f>ROUND(E147*P147,2)</f>
        <v>0</v>
      </c>
      <c r="R147" s="30" t="s">
        <v>489</v>
      </c>
      <c r="S147" s="30" t="s">
        <v>329</v>
      </c>
      <c r="T147" s="49" t="s">
        <v>330</v>
      </c>
      <c r="U147" s="35">
        <v>0</v>
      </c>
      <c r="V147" s="35">
        <f>ROUND(E147*U147,2)</f>
        <v>0</v>
      </c>
      <c r="W147" s="35"/>
      <c r="X147" s="50"/>
      <c r="Y147" s="52"/>
      <c r="Z147" s="52"/>
      <c r="AA147" s="52"/>
      <c r="AB147" s="52"/>
      <c r="AC147" s="52"/>
      <c r="AD147" s="52"/>
      <c r="AE147" s="52"/>
      <c r="AF147" s="52"/>
      <c r="AG147" s="52" t="s">
        <v>490</v>
      </c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31"/>
      <c r="B148" s="32"/>
      <c r="C148" s="230" t="s">
        <v>4518</v>
      </c>
      <c r="D148" s="33"/>
      <c r="E148" s="34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52"/>
      <c r="Z148" s="52"/>
      <c r="AA148" s="52"/>
      <c r="AB148" s="52"/>
      <c r="AC148" s="52"/>
      <c r="AD148" s="52"/>
      <c r="AE148" s="52"/>
      <c r="AF148" s="52"/>
      <c r="AG148" s="52" t="s">
        <v>358</v>
      </c>
      <c r="AH148" s="52">
        <v>0</v>
      </c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31"/>
      <c r="B149" s="32"/>
      <c r="C149" s="230" t="s">
        <v>4552</v>
      </c>
      <c r="D149" s="33"/>
      <c r="E149" s="34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52"/>
      <c r="Z149" s="52"/>
      <c r="AA149" s="52"/>
      <c r="AB149" s="52"/>
      <c r="AC149" s="52"/>
      <c r="AD149" s="52"/>
      <c r="AE149" s="52"/>
      <c r="AF149" s="52"/>
      <c r="AG149" s="52" t="s">
        <v>358</v>
      </c>
      <c r="AH149" s="52">
        <v>0</v>
      </c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outlineLevel="1" x14ac:dyDescent="0.2">
      <c r="A150" s="31"/>
      <c r="B150" s="32"/>
      <c r="C150" s="230" t="s">
        <v>4553</v>
      </c>
      <c r="D150" s="33"/>
      <c r="E150" s="34">
        <v>180.2252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52"/>
      <c r="Z150" s="52"/>
      <c r="AA150" s="52"/>
      <c r="AB150" s="52"/>
      <c r="AC150" s="52"/>
      <c r="AD150" s="52"/>
      <c r="AE150" s="52"/>
      <c r="AF150" s="52"/>
      <c r="AG150" s="52" t="s">
        <v>358</v>
      </c>
      <c r="AH150" s="52">
        <v>5</v>
      </c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31"/>
      <c r="B151" s="32"/>
      <c r="C151" s="231" t="s">
        <v>1041</v>
      </c>
      <c r="D151" s="77"/>
      <c r="E151" s="78">
        <v>3.6044999999999998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52"/>
      <c r="Z151" s="52"/>
      <c r="AA151" s="52"/>
      <c r="AB151" s="52"/>
      <c r="AC151" s="52"/>
      <c r="AD151" s="52"/>
      <c r="AE151" s="52"/>
      <c r="AF151" s="52"/>
      <c r="AG151" s="52" t="s">
        <v>358</v>
      </c>
      <c r="AH151" s="52">
        <v>4</v>
      </c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x14ac:dyDescent="0.2">
      <c r="A152" s="18" t="s">
        <v>324</v>
      </c>
      <c r="B152" s="19" t="s">
        <v>113</v>
      </c>
      <c r="C152" s="20" t="s">
        <v>114</v>
      </c>
      <c r="D152" s="21"/>
      <c r="E152" s="22"/>
      <c r="F152" s="23"/>
      <c r="G152" s="23">
        <f>SUMIF(AG153:AG161,"&lt;&gt;NOR",G153:G161)</f>
        <v>0</v>
      </c>
      <c r="H152" s="23"/>
      <c r="I152" s="23">
        <f>SUM(I153:I161)</f>
        <v>0</v>
      </c>
      <c r="J152" s="23"/>
      <c r="K152" s="23">
        <f>SUM(K153:K161)</f>
        <v>0</v>
      </c>
      <c r="L152" s="23"/>
      <c r="M152" s="23">
        <f>SUM(M153:M161)</f>
        <v>0</v>
      </c>
      <c r="N152" s="23"/>
      <c r="O152" s="23">
        <f>SUM(O153:O161)</f>
        <v>24.74</v>
      </c>
      <c r="P152" s="23"/>
      <c r="Q152" s="23">
        <f>SUM(Q153:Q161)</f>
        <v>0</v>
      </c>
      <c r="R152" s="23"/>
      <c r="S152" s="23"/>
      <c r="T152" s="46"/>
      <c r="U152" s="47"/>
      <c r="V152" s="47">
        <f>SUM(V153:V161)</f>
        <v>41.23</v>
      </c>
      <c r="W152" s="47"/>
      <c r="X152" s="46"/>
      <c r="AG152" t="s">
        <v>325</v>
      </c>
    </row>
    <row r="153" spans="1:60" outlineLevel="1" x14ac:dyDescent="0.2">
      <c r="A153" s="72">
        <v>33</v>
      </c>
      <c r="B153" s="73" t="s">
        <v>4591</v>
      </c>
      <c r="C153" s="74" t="s">
        <v>4592</v>
      </c>
      <c r="D153" s="27" t="s">
        <v>380</v>
      </c>
      <c r="E153" s="28">
        <v>103.09220000000001</v>
      </c>
      <c r="F153" s="29"/>
      <c r="G153" s="30">
        <f>ROUND(E153*F153,2)</f>
        <v>0</v>
      </c>
      <c r="H153" s="29"/>
      <c r="I153" s="30">
        <f>ROUND(E153*H153,2)</f>
        <v>0</v>
      </c>
      <c r="J153" s="29"/>
      <c r="K153" s="30">
        <f>ROUND(E153*J153,2)</f>
        <v>0</v>
      </c>
      <c r="L153" s="30">
        <v>21</v>
      </c>
      <c r="M153" s="30">
        <f>G153*(1+L153/100)</f>
        <v>0</v>
      </c>
      <c r="N153" s="30">
        <v>0.24</v>
      </c>
      <c r="O153" s="30">
        <f>ROUND(E153*N153,2)</f>
        <v>24.74</v>
      </c>
      <c r="P153" s="30">
        <v>0</v>
      </c>
      <c r="Q153" s="30">
        <f>ROUND(E153*P153,2)</f>
        <v>0</v>
      </c>
      <c r="R153" s="30" t="s">
        <v>386</v>
      </c>
      <c r="S153" s="30" t="s">
        <v>329</v>
      </c>
      <c r="T153" s="49" t="s">
        <v>330</v>
      </c>
      <c r="U153" s="35">
        <v>0.27</v>
      </c>
      <c r="V153" s="35">
        <f>ROUND(E153*U153,2)</f>
        <v>27.83</v>
      </c>
      <c r="W153" s="35"/>
      <c r="X153" s="49"/>
      <c r="Y153" s="52"/>
      <c r="Z153" s="52"/>
      <c r="AA153" s="52"/>
      <c r="AB153" s="52"/>
      <c r="AC153" s="52"/>
      <c r="AD153" s="52"/>
      <c r="AE153" s="52"/>
      <c r="AF153" s="52"/>
      <c r="AG153" s="52" t="s">
        <v>354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outlineLevel="1" x14ac:dyDescent="0.2">
      <c r="A154" s="31"/>
      <c r="B154" s="32"/>
      <c r="C154" s="288" t="s">
        <v>4593</v>
      </c>
      <c r="D154" s="289"/>
      <c r="E154" s="289"/>
      <c r="F154" s="289"/>
      <c r="G154" s="289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52"/>
      <c r="Z154" s="52"/>
      <c r="AA154" s="52"/>
      <c r="AB154" s="52"/>
      <c r="AC154" s="52"/>
      <c r="AD154" s="52"/>
      <c r="AE154" s="52"/>
      <c r="AF154" s="52"/>
      <c r="AG154" s="52" t="s">
        <v>356</v>
      </c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outlineLevel="1" x14ac:dyDescent="0.2">
      <c r="A155" s="31"/>
      <c r="B155" s="32"/>
      <c r="C155" s="230" t="s">
        <v>4518</v>
      </c>
      <c r="D155" s="33"/>
      <c r="E155" s="34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52"/>
      <c r="Z155" s="52"/>
      <c r="AA155" s="52"/>
      <c r="AB155" s="52"/>
      <c r="AC155" s="52"/>
      <c r="AD155" s="52"/>
      <c r="AE155" s="52"/>
      <c r="AF155" s="52"/>
      <c r="AG155" s="52" t="s">
        <v>358</v>
      </c>
      <c r="AH155" s="52">
        <v>0</v>
      </c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outlineLevel="1" x14ac:dyDescent="0.2">
      <c r="A156" s="31"/>
      <c r="B156" s="32"/>
      <c r="C156" s="230" t="s">
        <v>4594</v>
      </c>
      <c r="D156" s="33"/>
      <c r="E156" s="34">
        <v>103.09220000000001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52"/>
      <c r="Z156" s="52"/>
      <c r="AA156" s="52"/>
      <c r="AB156" s="52"/>
      <c r="AC156" s="52"/>
      <c r="AD156" s="52"/>
      <c r="AE156" s="52"/>
      <c r="AF156" s="52"/>
      <c r="AG156" s="52" t="s">
        <v>358</v>
      </c>
      <c r="AH156" s="52">
        <v>0</v>
      </c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72">
        <v>34</v>
      </c>
      <c r="B157" s="73" t="s">
        <v>4595</v>
      </c>
      <c r="C157" s="74" t="s">
        <v>4596</v>
      </c>
      <c r="D157" s="27" t="s">
        <v>380</v>
      </c>
      <c r="E157" s="28">
        <v>103.09220000000001</v>
      </c>
      <c r="F157" s="29"/>
      <c r="G157" s="30">
        <f>ROUND(E157*F157,2)</f>
        <v>0</v>
      </c>
      <c r="H157" s="29"/>
      <c r="I157" s="30">
        <f>ROUND(E157*H157,2)</f>
        <v>0</v>
      </c>
      <c r="J157" s="29"/>
      <c r="K157" s="30">
        <f>ROUND(E157*J157,2)</f>
        <v>0</v>
      </c>
      <c r="L157" s="30">
        <v>21</v>
      </c>
      <c r="M157" s="30">
        <f>G157*(1+L157/100)</f>
        <v>0</v>
      </c>
      <c r="N157" s="30">
        <v>0</v>
      </c>
      <c r="O157" s="30">
        <f>ROUND(E157*N157,2)</f>
        <v>0</v>
      </c>
      <c r="P157" s="30">
        <v>0</v>
      </c>
      <c r="Q157" s="30">
        <f>ROUND(E157*P157,2)</f>
        <v>0</v>
      </c>
      <c r="R157" s="30" t="s">
        <v>386</v>
      </c>
      <c r="S157" s="30" t="s">
        <v>329</v>
      </c>
      <c r="T157" s="49" t="s">
        <v>330</v>
      </c>
      <c r="U157" s="35">
        <v>0.13</v>
      </c>
      <c r="V157" s="35">
        <f>ROUND(E157*U157,2)</f>
        <v>13.4</v>
      </c>
      <c r="W157" s="35"/>
      <c r="X157" s="49"/>
      <c r="Y157" s="52"/>
      <c r="Z157" s="52"/>
      <c r="AA157" s="52"/>
      <c r="AB157" s="52"/>
      <c r="AC157" s="52"/>
      <c r="AD157" s="52"/>
      <c r="AE157" s="52"/>
      <c r="AF157" s="52"/>
      <c r="AG157" s="52" t="s">
        <v>354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31"/>
      <c r="B158" s="32"/>
      <c r="C158" s="288" t="s">
        <v>4593</v>
      </c>
      <c r="D158" s="289"/>
      <c r="E158" s="289"/>
      <c r="F158" s="289"/>
      <c r="G158" s="289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52"/>
      <c r="Z158" s="52"/>
      <c r="AA158" s="52"/>
      <c r="AB158" s="52"/>
      <c r="AC158" s="52"/>
      <c r="AD158" s="52"/>
      <c r="AE158" s="52"/>
      <c r="AF158" s="52"/>
      <c r="AG158" s="52" t="s">
        <v>356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31"/>
      <c r="B159" s="32"/>
      <c r="C159" s="230" t="s">
        <v>4518</v>
      </c>
      <c r="D159" s="33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52"/>
      <c r="Z159" s="52"/>
      <c r="AA159" s="52"/>
      <c r="AB159" s="52"/>
      <c r="AC159" s="52"/>
      <c r="AD159" s="52"/>
      <c r="AE159" s="52"/>
      <c r="AF159" s="52"/>
      <c r="AG159" s="52" t="s">
        <v>358</v>
      </c>
      <c r="AH159" s="52">
        <v>0</v>
      </c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31"/>
      <c r="B160" s="32"/>
      <c r="C160" s="230" t="s">
        <v>4564</v>
      </c>
      <c r="D160" s="33"/>
      <c r="E160" s="34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52"/>
      <c r="Z160" s="52"/>
      <c r="AA160" s="52"/>
      <c r="AB160" s="52"/>
      <c r="AC160" s="52"/>
      <c r="AD160" s="52"/>
      <c r="AE160" s="52"/>
      <c r="AF160" s="52"/>
      <c r="AG160" s="52" t="s">
        <v>358</v>
      </c>
      <c r="AH160" s="52">
        <v>0</v>
      </c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31"/>
      <c r="B161" s="32"/>
      <c r="C161" s="230" t="s">
        <v>4565</v>
      </c>
      <c r="D161" s="33"/>
      <c r="E161" s="34">
        <v>103.09220000000001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52"/>
      <c r="Z161" s="52"/>
      <c r="AA161" s="52"/>
      <c r="AB161" s="52"/>
      <c r="AC161" s="52"/>
      <c r="AD161" s="52"/>
      <c r="AE161" s="52"/>
      <c r="AF161" s="52"/>
      <c r="AG161" s="52" t="s">
        <v>358</v>
      </c>
      <c r="AH161" s="52">
        <v>5</v>
      </c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x14ac:dyDescent="0.2">
      <c r="A162" s="18" t="s">
        <v>324</v>
      </c>
      <c r="B162" s="19" t="s">
        <v>121</v>
      </c>
      <c r="C162" s="20" t="s">
        <v>122</v>
      </c>
      <c r="D162" s="21"/>
      <c r="E162" s="22"/>
      <c r="F162" s="23"/>
      <c r="G162" s="23">
        <f>SUMIF(AG163:AG200,"&lt;&gt;NOR",G163:G200)</f>
        <v>0</v>
      </c>
      <c r="H162" s="23"/>
      <c r="I162" s="23">
        <f>SUM(I163:I200)</f>
        <v>0</v>
      </c>
      <c r="J162" s="23"/>
      <c r="K162" s="23">
        <f>SUM(K163:K200)</f>
        <v>0</v>
      </c>
      <c r="L162" s="23"/>
      <c r="M162" s="23">
        <f>SUM(M163:M200)</f>
        <v>0</v>
      </c>
      <c r="N162" s="23"/>
      <c r="O162" s="23">
        <f>SUM(O163:O200)</f>
        <v>147.11999999999998</v>
      </c>
      <c r="P162" s="23"/>
      <c r="Q162" s="23">
        <f>SUM(Q163:Q200)</f>
        <v>0</v>
      </c>
      <c r="R162" s="23"/>
      <c r="S162" s="23"/>
      <c r="T162" s="46"/>
      <c r="U162" s="47"/>
      <c r="V162" s="47">
        <f>SUM(V163:V200)</f>
        <v>186.69</v>
      </c>
      <c r="W162" s="47"/>
      <c r="X162" s="46"/>
      <c r="AG162" t="s">
        <v>325</v>
      </c>
    </row>
    <row r="163" spans="1:60" ht="22.5" outlineLevel="1" x14ac:dyDescent="0.2">
      <c r="A163" s="72">
        <v>35</v>
      </c>
      <c r="B163" s="73" t="s">
        <v>4597</v>
      </c>
      <c r="C163" s="74" t="s">
        <v>4598</v>
      </c>
      <c r="D163" s="27" t="s">
        <v>425</v>
      </c>
      <c r="E163" s="28">
        <v>1</v>
      </c>
      <c r="F163" s="29"/>
      <c r="G163" s="30">
        <f>ROUND(E163*F163,2)</f>
        <v>0</v>
      </c>
      <c r="H163" s="29"/>
      <c r="I163" s="30">
        <f>ROUND(E163*H163,2)</f>
        <v>0</v>
      </c>
      <c r="J163" s="29"/>
      <c r="K163" s="30">
        <f>ROUND(E163*J163,2)</f>
        <v>0</v>
      </c>
      <c r="L163" s="30">
        <v>21</v>
      </c>
      <c r="M163" s="30">
        <f>G163*(1+L163/100)</f>
        <v>0</v>
      </c>
      <c r="N163" s="30">
        <v>0.1125</v>
      </c>
      <c r="O163" s="30">
        <f>ROUND(E163*N163,2)</f>
        <v>0.11</v>
      </c>
      <c r="P163" s="30">
        <v>0</v>
      </c>
      <c r="Q163" s="30">
        <f>ROUND(E163*P163,2)</f>
        <v>0</v>
      </c>
      <c r="R163" s="30" t="s">
        <v>499</v>
      </c>
      <c r="S163" s="30" t="s">
        <v>329</v>
      </c>
      <c r="T163" s="49" t="s">
        <v>330</v>
      </c>
      <c r="U163" s="35">
        <v>0.91800000000000004</v>
      </c>
      <c r="V163" s="35">
        <f>ROUND(E163*U163,2)</f>
        <v>0.92</v>
      </c>
      <c r="W163" s="35"/>
      <c r="X163" s="49"/>
      <c r="Y163" s="52"/>
      <c r="Z163" s="52"/>
      <c r="AA163" s="52"/>
      <c r="AB163" s="52"/>
      <c r="AC163" s="52"/>
      <c r="AD163" s="52"/>
      <c r="AE163" s="52"/>
      <c r="AF163" s="52"/>
      <c r="AG163" s="52" t="s">
        <v>354</v>
      </c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outlineLevel="1" x14ac:dyDescent="0.2">
      <c r="A164" s="31"/>
      <c r="B164" s="32"/>
      <c r="C164" s="230" t="s">
        <v>4599</v>
      </c>
      <c r="D164" s="33"/>
      <c r="E164" s="34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52"/>
      <c r="Z164" s="52"/>
      <c r="AA164" s="52"/>
      <c r="AB164" s="52"/>
      <c r="AC164" s="52"/>
      <c r="AD164" s="52"/>
      <c r="AE164" s="52"/>
      <c r="AF164" s="52"/>
      <c r="AG164" s="52" t="s">
        <v>358</v>
      </c>
      <c r="AH164" s="52">
        <v>0</v>
      </c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</row>
    <row r="165" spans="1:60" outlineLevel="1" x14ac:dyDescent="0.2">
      <c r="A165" s="31"/>
      <c r="B165" s="32"/>
      <c r="C165" s="230" t="s">
        <v>4600</v>
      </c>
      <c r="D165" s="33"/>
      <c r="E165" s="34">
        <v>1</v>
      </c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52"/>
      <c r="Z165" s="52"/>
      <c r="AA165" s="52"/>
      <c r="AB165" s="52"/>
      <c r="AC165" s="52"/>
      <c r="AD165" s="52"/>
      <c r="AE165" s="52"/>
      <c r="AF165" s="52"/>
      <c r="AG165" s="52" t="s">
        <v>358</v>
      </c>
      <c r="AH165" s="52">
        <v>0</v>
      </c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ht="22.5" outlineLevel="1" x14ac:dyDescent="0.2">
      <c r="A166" s="72">
        <v>36</v>
      </c>
      <c r="B166" s="73" t="s">
        <v>4601</v>
      </c>
      <c r="C166" s="74" t="s">
        <v>4602</v>
      </c>
      <c r="D166" s="27" t="s">
        <v>425</v>
      </c>
      <c r="E166" s="28">
        <v>2</v>
      </c>
      <c r="F166" s="29"/>
      <c r="G166" s="30">
        <f>ROUND(E166*F166,2)</f>
        <v>0</v>
      </c>
      <c r="H166" s="29"/>
      <c r="I166" s="30">
        <f>ROUND(E166*H166,2)</f>
        <v>0</v>
      </c>
      <c r="J166" s="29"/>
      <c r="K166" s="30">
        <f>ROUND(E166*J166,2)</f>
        <v>0</v>
      </c>
      <c r="L166" s="30">
        <v>21</v>
      </c>
      <c r="M166" s="30">
        <f>G166*(1+L166/100)</f>
        <v>0</v>
      </c>
      <c r="N166" s="30">
        <v>0</v>
      </c>
      <c r="O166" s="30">
        <f>ROUND(E166*N166,2)</f>
        <v>0</v>
      </c>
      <c r="P166" s="30">
        <v>0</v>
      </c>
      <c r="Q166" s="30">
        <f>ROUND(E166*P166,2)</f>
        <v>0</v>
      </c>
      <c r="R166" s="30" t="s">
        <v>499</v>
      </c>
      <c r="S166" s="30" t="s">
        <v>329</v>
      </c>
      <c r="T166" s="49" t="s">
        <v>330</v>
      </c>
      <c r="U166" s="35">
        <v>0.2</v>
      </c>
      <c r="V166" s="35">
        <f>ROUND(E166*U166,2)</f>
        <v>0.4</v>
      </c>
      <c r="W166" s="35"/>
      <c r="X166" s="49"/>
      <c r="Y166" s="52"/>
      <c r="Z166" s="52"/>
      <c r="AA166" s="52"/>
      <c r="AB166" s="52"/>
      <c r="AC166" s="52"/>
      <c r="AD166" s="52"/>
      <c r="AE166" s="52"/>
      <c r="AF166" s="52"/>
      <c r="AG166" s="52" t="s">
        <v>354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31"/>
      <c r="B167" s="32"/>
      <c r="C167" s="230" t="s">
        <v>4599</v>
      </c>
      <c r="D167" s="33"/>
      <c r="E167" s="34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52"/>
      <c r="Z167" s="52"/>
      <c r="AA167" s="52"/>
      <c r="AB167" s="52"/>
      <c r="AC167" s="52"/>
      <c r="AD167" s="52"/>
      <c r="AE167" s="52"/>
      <c r="AF167" s="52"/>
      <c r="AG167" s="52" t="s">
        <v>358</v>
      </c>
      <c r="AH167" s="52">
        <v>0</v>
      </c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31"/>
      <c r="B168" s="32"/>
      <c r="C168" s="230" t="s">
        <v>4603</v>
      </c>
      <c r="D168" s="33"/>
      <c r="E168" s="34">
        <v>2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52"/>
      <c r="Z168" s="52"/>
      <c r="AA168" s="52"/>
      <c r="AB168" s="52"/>
      <c r="AC168" s="52"/>
      <c r="AD168" s="52"/>
      <c r="AE168" s="52"/>
      <c r="AF168" s="52"/>
      <c r="AG168" s="52" t="s">
        <v>358</v>
      </c>
      <c r="AH168" s="52">
        <v>0</v>
      </c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ht="22.5" outlineLevel="1" x14ac:dyDescent="0.2">
      <c r="A169" s="72">
        <v>37</v>
      </c>
      <c r="B169" s="73" t="s">
        <v>4604</v>
      </c>
      <c r="C169" s="74" t="s">
        <v>4605</v>
      </c>
      <c r="D169" s="27" t="s">
        <v>380</v>
      </c>
      <c r="E169" s="28">
        <v>9.8492999999999995</v>
      </c>
      <c r="F169" s="29"/>
      <c r="G169" s="30">
        <f>ROUND(E169*F169,2)</f>
        <v>0</v>
      </c>
      <c r="H169" s="29"/>
      <c r="I169" s="30">
        <f>ROUND(E169*H169,2)</f>
        <v>0</v>
      </c>
      <c r="J169" s="29"/>
      <c r="K169" s="30">
        <f>ROUND(E169*J169,2)</f>
        <v>0</v>
      </c>
      <c r="L169" s="30">
        <v>21</v>
      </c>
      <c r="M169" s="30">
        <f>G169*(1+L169/100)</f>
        <v>0</v>
      </c>
      <c r="N169" s="30">
        <v>1.3999999999999999E-4</v>
      </c>
      <c r="O169" s="30">
        <f>ROUND(E169*N169,2)</f>
        <v>0</v>
      </c>
      <c r="P169" s="30">
        <v>0</v>
      </c>
      <c r="Q169" s="30">
        <f>ROUND(E169*P169,2)</f>
        <v>0</v>
      </c>
      <c r="R169" s="30" t="s">
        <v>499</v>
      </c>
      <c r="S169" s="30" t="s">
        <v>329</v>
      </c>
      <c r="T169" s="49" t="s">
        <v>330</v>
      </c>
      <c r="U169" s="35">
        <v>0.72299999999999998</v>
      </c>
      <c r="V169" s="35">
        <f>ROUND(E169*U169,2)</f>
        <v>7.12</v>
      </c>
      <c r="W169" s="35"/>
      <c r="X169" s="49"/>
      <c r="Y169" s="52"/>
      <c r="Z169" s="52"/>
      <c r="AA169" s="52"/>
      <c r="AB169" s="52"/>
      <c r="AC169" s="52"/>
      <c r="AD169" s="52"/>
      <c r="AE169" s="52"/>
      <c r="AF169" s="52"/>
      <c r="AG169" s="52" t="s">
        <v>354</v>
      </c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outlineLevel="1" x14ac:dyDescent="0.2">
      <c r="A170" s="31"/>
      <c r="B170" s="32"/>
      <c r="C170" s="288" t="s">
        <v>4606</v>
      </c>
      <c r="D170" s="289"/>
      <c r="E170" s="289"/>
      <c r="F170" s="289"/>
      <c r="G170" s="289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52"/>
      <c r="Z170" s="52"/>
      <c r="AA170" s="52"/>
      <c r="AB170" s="52"/>
      <c r="AC170" s="52"/>
      <c r="AD170" s="52"/>
      <c r="AE170" s="52"/>
      <c r="AF170" s="52"/>
      <c r="AG170" s="52" t="s">
        <v>356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31"/>
      <c r="B171" s="32"/>
      <c r="C171" s="230" t="s">
        <v>4599</v>
      </c>
      <c r="D171" s="33"/>
      <c r="E171" s="34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52"/>
      <c r="Z171" s="52"/>
      <c r="AA171" s="52"/>
      <c r="AB171" s="52"/>
      <c r="AC171" s="52"/>
      <c r="AD171" s="52"/>
      <c r="AE171" s="52"/>
      <c r="AF171" s="52"/>
      <c r="AG171" s="52" t="s">
        <v>358</v>
      </c>
      <c r="AH171" s="52">
        <v>0</v>
      </c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31"/>
      <c r="B172" s="32"/>
      <c r="C172" s="230" t="s">
        <v>4607</v>
      </c>
      <c r="D172" s="33"/>
      <c r="E172" s="34">
        <v>3.3693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52"/>
      <c r="Z172" s="52"/>
      <c r="AA172" s="52"/>
      <c r="AB172" s="52"/>
      <c r="AC172" s="52"/>
      <c r="AD172" s="52"/>
      <c r="AE172" s="52"/>
      <c r="AF172" s="52"/>
      <c r="AG172" s="52" t="s">
        <v>358</v>
      </c>
      <c r="AH172" s="52">
        <v>0</v>
      </c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31"/>
      <c r="B173" s="32"/>
      <c r="C173" s="230" t="s">
        <v>4608</v>
      </c>
      <c r="D173" s="33"/>
      <c r="E173" s="34">
        <v>6.48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52"/>
      <c r="Z173" s="52"/>
      <c r="AA173" s="52"/>
      <c r="AB173" s="52"/>
      <c r="AC173" s="52"/>
      <c r="AD173" s="52"/>
      <c r="AE173" s="52"/>
      <c r="AF173" s="52"/>
      <c r="AG173" s="52" t="s">
        <v>358</v>
      </c>
      <c r="AH173" s="52">
        <v>0</v>
      </c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ht="22.5" outlineLevel="1" x14ac:dyDescent="0.2">
      <c r="A174" s="72">
        <v>38</v>
      </c>
      <c r="B174" s="73" t="s">
        <v>4609</v>
      </c>
      <c r="C174" s="74" t="s">
        <v>4610</v>
      </c>
      <c r="D174" s="27" t="s">
        <v>456</v>
      </c>
      <c r="E174" s="28">
        <v>646</v>
      </c>
      <c r="F174" s="29"/>
      <c r="G174" s="30">
        <f>ROUND(E174*F174,2)</f>
        <v>0</v>
      </c>
      <c r="H174" s="29"/>
      <c r="I174" s="30">
        <f>ROUND(E174*H174,2)</f>
        <v>0</v>
      </c>
      <c r="J174" s="29"/>
      <c r="K174" s="30">
        <f>ROUND(E174*J174,2)</f>
        <v>0</v>
      </c>
      <c r="L174" s="30">
        <v>21</v>
      </c>
      <c r="M174" s="30">
        <f>G174*(1+L174/100)</f>
        <v>0</v>
      </c>
      <c r="N174" s="30">
        <v>0.12472</v>
      </c>
      <c r="O174" s="30">
        <f>ROUND(E174*N174,2)</f>
        <v>80.569999999999993</v>
      </c>
      <c r="P174" s="30">
        <v>0</v>
      </c>
      <c r="Q174" s="30">
        <f>ROUND(E174*P174,2)</f>
        <v>0</v>
      </c>
      <c r="R174" s="30" t="s">
        <v>499</v>
      </c>
      <c r="S174" s="30" t="s">
        <v>329</v>
      </c>
      <c r="T174" s="49" t="s">
        <v>330</v>
      </c>
      <c r="U174" s="35">
        <v>0.14000000000000001</v>
      </c>
      <c r="V174" s="35">
        <f>ROUND(E174*U174,2)</f>
        <v>90.44</v>
      </c>
      <c r="W174" s="35"/>
      <c r="X174" s="49"/>
      <c r="Y174" s="52"/>
      <c r="Z174" s="52"/>
      <c r="AA174" s="52"/>
      <c r="AB174" s="52"/>
      <c r="AC174" s="52"/>
      <c r="AD174" s="52"/>
      <c r="AE174" s="52"/>
      <c r="AF174" s="52"/>
      <c r="AG174" s="52" t="s">
        <v>354</v>
      </c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31"/>
      <c r="B175" s="32"/>
      <c r="C175" s="288" t="s">
        <v>4611</v>
      </c>
      <c r="D175" s="289"/>
      <c r="E175" s="289"/>
      <c r="F175" s="289"/>
      <c r="G175" s="289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52"/>
      <c r="Z175" s="52"/>
      <c r="AA175" s="52"/>
      <c r="AB175" s="52"/>
      <c r="AC175" s="52"/>
      <c r="AD175" s="52"/>
      <c r="AE175" s="52"/>
      <c r="AF175" s="52"/>
      <c r="AG175" s="52" t="s">
        <v>356</v>
      </c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31"/>
      <c r="B176" s="32"/>
      <c r="C176" s="230" t="s">
        <v>4518</v>
      </c>
      <c r="D176" s="33"/>
      <c r="E176" s="34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52"/>
      <c r="Z176" s="52"/>
      <c r="AA176" s="52"/>
      <c r="AB176" s="52"/>
      <c r="AC176" s="52"/>
      <c r="AD176" s="52"/>
      <c r="AE176" s="52"/>
      <c r="AF176" s="52"/>
      <c r="AG176" s="52" t="s">
        <v>358</v>
      </c>
      <c r="AH176" s="52">
        <v>0</v>
      </c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31"/>
      <c r="B177" s="32"/>
      <c r="C177" s="230" t="s">
        <v>4612</v>
      </c>
      <c r="D177" s="33"/>
      <c r="E177" s="34">
        <v>646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52"/>
      <c r="Z177" s="52"/>
      <c r="AA177" s="52"/>
      <c r="AB177" s="52"/>
      <c r="AC177" s="52"/>
      <c r="AD177" s="52"/>
      <c r="AE177" s="52"/>
      <c r="AF177" s="52"/>
      <c r="AG177" s="52" t="s">
        <v>358</v>
      </c>
      <c r="AH177" s="52">
        <v>0</v>
      </c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ht="45" outlineLevel="1" x14ac:dyDescent="0.2">
      <c r="A178" s="72">
        <v>39</v>
      </c>
      <c r="B178" s="73" t="s">
        <v>4613</v>
      </c>
      <c r="C178" s="74" t="s">
        <v>4614</v>
      </c>
      <c r="D178" s="27" t="s">
        <v>456</v>
      </c>
      <c r="E178" s="28">
        <v>10.5</v>
      </c>
      <c r="F178" s="29"/>
      <c r="G178" s="30">
        <f>ROUND(E178*F178,2)</f>
        <v>0</v>
      </c>
      <c r="H178" s="29"/>
      <c r="I178" s="30">
        <f>ROUND(E178*H178,2)</f>
        <v>0</v>
      </c>
      <c r="J178" s="29"/>
      <c r="K178" s="30">
        <f>ROUND(E178*J178,2)</f>
        <v>0</v>
      </c>
      <c r="L178" s="30">
        <v>21</v>
      </c>
      <c r="M178" s="30">
        <f>G178*(1+L178/100)</f>
        <v>0</v>
      </c>
      <c r="N178" s="30">
        <v>0.28297</v>
      </c>
      <c r="O178" s="30">
        <f>ROUND(E178*N178,2)</f>
        <v>2.97</v>
      </c>
      <c r="P178" s="30">
        <v>0</v>
      </c>
      <c r="Q178" s="30">
        <f>ROUND(E178*P178,2)</f>
        <v>0</v>
      </c>
      <c r="R178" s="30" t="s">
        <v>499</v>
      </c>
      <c r="S178" s="30" t="s">
        <v>329</v>
      </c>
      <c r="T178" s="49" t="s">
        <v>330</v>
      </c>
      <c r="U178" s="35">
        <v>0.33704000000000001</v>
      </c>
      <c r="V178" s="35">
        <f>ROUND(E178*U178,2)</f>
        <v>3.54</v>
      </c>
      <c r="W178" s="35"/>
      <c r="X178" s="49"/>
      <c r="Y178" s="52"/>
      <c r="Z178" s="52"/>
      <c r="AA178" s="52"/>
      <c r="AB178" s="52"/>
      <c r="AC178" s="52"/>
      <c r="AD178" s="52"/>
      <c r="AE178" s="52"/>
      <c r="AF178" s="52"/>
      <c r="AG178" s="52" t="s">
        <v>354</v>
      </c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31"/>
      <c r="B179" s="32"/>
      <c r="C179" s="288" t="s">
        <v>4615</v>
      </c>
      <c r="D179" s="289"/>
      <c r="E179" s="289"/>
      <c r="F179" s="289"/>
      <c r="G179" s="289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52"/>
      <c r="Z179" s="52"/>
      <c r="AA179" s="52"/>
      <c r="AB179" s="52"/>
      <c r="AC179" s="52"/>
      <c r="AD179" s="52"/>
      <c r="AE179" s="52"/>
      <c r="AF179" s="52"/>
      <c r="AG179" s="52" t="s">
        <v>356</v>
      </c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31"/>
      <c r="B180" s="32"/>
      <c r="C180" s="230" t="s">
        <v>4518</v>
      </c>
      <c r="D180" s="33"/>
      <c r="E180" s="34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52"/>
      <c r="Z180" s="52"/>
      <c r="AA180" s="52"/>
      <c r="AB180" s="52"/>
      <c r="AC180" s="52"/>
      <c r="AD180" s="52"/>
      <c r="AE180" s="52"/>
      <c r="AF180" s="52"/>
      <c r="AG180" s="52" t="s">
        <v>358</v>
      </c>
      <c r="AH180" s="52">
        <v>0</v>
      </c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31"/>
      <c r="B181" s="32"/>
      <c r="C181" s="230" t="s">
        <v>4616</v>
      </c>
      <c r="D181" s="33"/>
      <c r="E181" s="34">
        <v>10.5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52"/>
      <c r="Z181" s="52"/>
      <c r="AA181" s="52"/>
      <c r="AB181" s="52"/>
      <c r="AC181" s="52"/>
      <c r="AD181" s="52"/>
      <c r="AE181" s="52"/>
      <c r="AF181" s="52"/>
      <c r="AG181" s="52" t="s">
        <v>358</v>
      </c>
      <c r="AH181" s="52">
        <v>0</v>
      </c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ht="45" outlineLevel="1" x14ac:dyDescent="0.2">
      <c r="A182" s="72">
        <v>40</v>
      </c>
      <c r="B182" s="73" t="s">
        <v>4617</v>
      </c>
      <c r="C182" s="74" t="s">
        <v>4618</v>
      </c>
      <c r="D182" s="27" t="s">
        <v>456</v>
      </c>
      <c r="E182" s="28">
        <v>113.5</v>
      </c>
      <c r="F182" s="29"/>
      <c r="G182" s="30">
        <f>ROUND(E182*F182,2)</f>
        <v>0</v>
      </c>
      <c r="H182" s="29"/>
      <c r="I182" s="30">
        <f>ROUND(E182*H182,2)</f>
        <v>0</v>
      </c>
      <c r="J182" s="29"/>
      <c r="K182" s="30">
        <f>ROUND(E182*J182,2)</f>
        <v>0</v>
      </c>
      <c r="L182" s="30">
        <v>21</v>
      </c>
      <c r="M182" s="30">
        <f>G182*(1+L182/100)</f>
        <v>0</v>
      </c>
      <c r="N182" s="30">
        <v>0.30847000000000002</v>
      </c>
      <c r="O182" s="30">
        <f>ROUND(E182*N182,2)</f>
        <v>35.01</v>
      </c>
      <c r="P182" s="30">
        <v>0</v>
      </c>
      <c r="Q182" s="30">
        <f>ROUND(E182*P182,2)</f>
        <v>0</v>
      </c>
      <c r="R182" s="30" t="s">
        <v>499</v>
      </c>
      <c r="S182" s="30" t="s">
        <v>329</v>
      </c>
      <c r="T182" s="49" t="s">
        <v>330</v>
      </c>
      <c r="U182" s="35">
        <v>0.27200000000000002</v>
      </c>
      <c r="V182" s="35">
        <f>ROUND(E182*U182,2)</f>
        <v>30.87</v>
      </c>
      <c r="W182" s="35"/>
      <c r="X182" s="49"/>
      <c r="Y182" s="52"/>
      <c r="Z182" s="52"/>
      <c r="AA182" s="52"/>
      <c r="AB182" s="52"/>
      <c r="AC182" s="52"/>
      <c r="AD182" s="52"/>
      <c r="AE182" s="52"/>
      <c r="AF182" s="52"/>
      <c r="AG182" s="52" t="s">
        <v>354</v>
      </c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outlineLevel="1" x14ac:dyDescent="0.2">
      <c r="A183" s="31"/>
      <c r="B183" s="32"/>
      <c r="C183" s="288" t="s">
        <v>4615</v>
      </c>
      <c r="D183" s="289"/>
      <c r="E183" s="289"/>
      <c r="F183" s="289"/>
      <c r="G183" s="289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52"/>
      <c r="Z183" s="52"/>
      <c r="AA183" s="52"/>
      <c r="AB183" s="52"/>
      <c r="AC183" s="52"/>
      <c r="AD183" s="52"/>
      <c r="AE183" s="52"/>
      <c r="AF183" s="52"/>
      <c r="AG183" s="52" t="s">
        <v>356</v>
      </c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31"/>
      <c r="B184" s="32"/>
      <c r="C184" s="230" t="s">
        <v>4518</v>
      </c>
      <c r="D184" s="33"/>
      <c r="E184" s="34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52"/>
      <c r="Z184" s="52"/>
      <c r="AA184" s="52"/>
      <c r="AB184" s="52"/>
      <c r="AC184" s="52"/>
      <c r="AD184" s="52"/>
      <c r="AE184" s="52"/>
      <c r="AF184" s="52"/>
      <c r="AG184" s="52" t="s">
        <v>358</v>
      </c>
      <c r="AH184" s="52">
        <v>0</v>
      </c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31"/>
      <c r="B185" s="32"/>
      <c r="C185" s="230" t="s">
        <v>4619</v>
      </c>
      <c r="D185" s="33"/>
      <c r="E185" s="34">
        <v>113.5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52"/>
      <c r="Z185" s="52"/>
      <c r="AA185" s="52"/>
      <c r="AB185" s="52"/>
      <c r="AC185" s="52"/>
      <c r="AD185" s="52"/>
      <c r="AE185" s="52"/>
      <c r="AF185" s="52"/>
      <c r="AG185" s="52" t="s">
        <v>358</v>
      </c>
      <c r="AH185" s="52">
        <v>0</v>
      </c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ht="22.5" outlineLevel="1" x14ac:dyDescent="0.2">
      <c r="A186" s="72">
        <v>41</v>
      </c>
      <c r="B186" s="73" t="s">
        <v>4620</v>
      </c>
      <c r="C186" s="74" t="s">
        <v>4621</v>
      </c>
      <c r="D186" s="27" t="s">
        <v>456</v>
      </c>
      <c r="E186" s="28">
        <v>116</v>
      </c>
      <c r="F186" s="29"/>
      <c r="G186" s="30">
        <f>ROUND(E186*F186,2)</f>
        <v>0</v>
      </c>
      <c r="H186" s="29"/>
      <c r="I186" s="30">
        <f>ROUND(E186*H186,2)</f>
        <v>0</v>
      </c>
      <c r="J186" s="29"/>
      <c r="K186" s="30">
        <f>ROUND(E186*J186,2)</f>
        <v>0</v>
      </c>
      <c r="L186" s="30">
        <v>21</v>
      </c>
      <c r="M186" s="30">
        <f>G186*(1+L186/100)</f>
        <v>0</v>
      </c>
      <c r="N186" s="30">
        <v>0.23446</v>
      </c>
      <c r="O186" s="30">
        <f>ROUND(E186*N186,2)</f>
        <v>27.2</v>
      </c>
      <c r="P186" s="30">
        <v>0</v>
      </c>
      <c r="Q186" s="30">
        <f>ROUND(E186*P186,2)</f>
        <v>0</v>
      </c>
      <c r="R186" s="30"/>
      <c r="S186" s="30" t="s">
        <v>587</v>
      </c>
      <c r="T186" s="49" t="s">
        <v>330</v>
      </c>
      <c r="U186" s="35">
        <v>0.27200000000000002</v>
      </c>
      <c r="V186" s="35">
        <f>ROUND(E186*U186,2)</f>
        <v>31.55</v>
      </c>
      <c r="W186" s="35"/>
      <c r="X186" s="49"/>
      <c r="Y186" s="52"/>
      <c r="Z186" s="52"/>
      <c r="AA186" s="52"/>
      <c r="AB186" s="52"/>
      <c r="AC186" s="52"/>
      <c r="AD186" s="52"/>
      <c r="AE186" s="52"/>
      <c r="AF186" s="52"/>
      <c r="AG186" s="52" t="s">
        <v>354</v>
      </c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31"/>
      <c r="B187" s="32"/>
      <c r="C187" s="230" t="s">
        <v>4518</v>
      </c>
      <c r="D187" s="33"/>
      <c r="E187" s="34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52"/>
      <c r="Z187" s="52"/>
      <c r="AA187" s="52"/>
      <c r="AB187" s="52"/>
      <c r="AC187" s="52"/>
      <c r="AD187" s="52"/>
      <c r="AE187" s="52"/>
      <c r="AF187" s="52"/>
      <c r="AG187" s="52" t="s">
        <v>358</v>
      </c>
      <c r="AH187" s="52">
        <v>0</v>
      </c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outlineLevel="1" x14ac:dyDescent="0.2">
      <c r="A188" s="31"/>
      <c r="B188" s="32"/>
      <c r="C188" s="230" t="s">
        <v>4622</v>
      </c>
      <c r="D188" s="33"/>
      <c r="E188" s="34">
        <v>116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52"/>
      <c r="Z188" s="52"/>
      <c r="AA188" s="52"/>
      <c r="AB188" s="52"/>
      <c r="AC188" s="52"/>
      <c r="AD188" s="52"/>
      <c r="AE188" s="52"/>
      <c r="AF188" s="52"/>
      <c r="AG188" s="52" t="s">
        <v>358</v>
      </c>
      <c r="AH188" s="52">
        <v>0</v>
      </c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</row>
    <row r="189" spans="1:60" outlineLevel="1" x14ac:dyDescent="0.2">
      <c r="A189" s="72">
        <v>42</v>
      </c>
      <c r="B189" s="73" t="s">
        <v>4623</v>
      </c>
      <c r="C189" s="74" t="s">
        <v>4624</v>
      </c>
      <c r="D189" s="27" t="s">
        <v>4625</v>
      </c>
      <c r="E189" s="28">
        <v>0.2382</v>
      </c>
      <c r="F189" s="29"/>
      <c r="G189" s="30">
        <f>ROUND(E189*F189,2)</f>
        <v>0</v>
      </c>
      <c r="H189" s="29"/>
      <c r="I189" s="30">
        <f>ROUND(E189*H189,2)</f>
        <v>0</v>
      </c>
      <c r="J189" s="29"/>
      <c r="K189" s="30">
        <f>ROUND(E189*J189,2)</f>
        <v>0</v>
      </c>
      <c r="L189" s="30">
        <v>21</v>
      </c>
      <c r="M189" s="30">
        <f>G189*(1+L189/100)</f>
        <v>0</v>
      </c>
      <c r="N189" s="30">
        <v>5.2595599999999996</v>
      </c>
      <c r="O189" s="30">
        <f>ROUND(E189*N189,2)</f>
        <v>1.25</v>
      </c>
      <c r="P189" s="30">
        <v>0</v>
      </c>
      <c r="Q189" s="30">
        <f>ROUND(E189*P189,2)</f>
        <v>0</v>
      </c>
      <c r="R189" s="30"/>
      <c r="S189" s="30" t="s">
        <v>587</v>
      </c>
      <c r="T189" s="49" t="s">
        <v>330</v>
      </c>
      <c r="U189" s="35">
        <v>91.750249999999994</v>
      </c>
      <c r="V189" s="35">
        <f>ROUND(E189*U189,2)</f>
        <v>21.85</v>
      </c>
      <c r="W189" s="35"/>
      <c r="X189" s="49"/>
      <c r="Y189" s="52"/>
      <c r="Z189" s="52"/>
      <c r="AA189" s="52"/>
      <c r="AB189" s="52"/>
      <c r="AC189" s="52"/>
      <c r="AD189" s="52"/>
      <c r="AE189" s="52"/>
      <c r="AF189" s="52"/>
      <c r="AG189" s="52" t="s">
        <v>987</v>
      </c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31"/>
      <c r="B190" s="32"/>
      <c r="C190" s="230" t="s">
        <v>4479</v>
      </c>
      <c r="D190" s="33"/>
      <c r="E190" s="34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52"/>
      <c r="Z190" s="52"/>
      <c r="AA190" s="52"/>
      <c r="AB190" s="52"/>
      <c r="AC190" s="52"/>
      <c r="AD190" s="52"/>
      <c r="AE190" s="52"/>
      <c r="AF190" s="52"/>
      <c r="AG190" s="52" t="s">
        <v>358</v>
      </c>
      <c r="AH190" s="52">
        <v>0</v>
      </c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outlineLevel="1" x14ac:dyDescent="0.2">
      <c r="A191" s="31"/>
      <c r="B191" s="32"/>
      <c r="C191" s="230" t="s">
        <v>4626</v>
      </c>
      <c r="D191" s="33"/>
      <c r="E191" s="34">
        <v>0.2382</v>
      </c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52"/>
      <c r="Z191" s="52"/>
      <c r="AA191" s="52"/>
      <c r="AB191" s="52"/>
      <c r="AC191" s="52"/>
      <c r="AD191" s="52"/>
      <c r="AE191" s="52"/>
      <c r="AF191" s="52"/>
      <c r="AG191" s="52" t="s">
        <v>358</v>
      </c>
      <c r="AH191" s="52">
        <v>0</v>
      </c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</row>
    <row r="192" spans="1:60" ht="22.5" outlineLevel="1" x14ac:dyDescent="0.2">
      <c r="A192" s="72">
        <v>43</v>
      </c>
      <c r="B192" s="73" t="s">
        <v>4627</v>
      </c>
      <c r="C192" s="74" t="s">
        <v>4628</v>
      </c>
      <c r="D192" s="27" t="s">
        <v>425</v>
      </c>
      <c r="E192" s="28">
        <v>1</v>
      </c>
      <c r="F192" s="29"/>
      <c r="G192" s="30">
        <f>ROUND(E192*F192,2)</f>
        <v>0</v>
      </c>
      <c r="H192" s="29"/>
      <c r="I192" s="30">
        <f>ROUND(E192*H192,2)</f>
        <v>0</v>
      </c>
      <c r="J192" s="29"/>
      <c r="K192" s="30">
        <f>ROUND(E192*J192,2)</f>
        <v>0</v>
      </c>
      <c r="L192" s="30">
        <v>21</v>
      </c>
      <c r="M192" s="30">
        <f>G192*(1+L192/100)</f>
        <v>0</v>
      </c>
      <c r="N192" s="30">
        <v>5.1000000000000004E-3</v>
      </c>
      <c r="O192" s="30">
        <f>ROUND(E192*N192,2)</f>
        <v>0.01</v>
      </c>
      <c r="P192" s="30">
        <v>0</v>
      </c>
      <c r="Q192" s="30">
        <f>ROUND(E192*P192,2)</f>
        <v>0</v>
      </c>
      <c r="R192" s="30" t="s">
        <v>489</v>
      </c>
      <c r="S192" s="30" t="s">
        <v>329</v>
      </c>
      <c r="T192" s="49" t="s">
        <v>330</v>
      </c>
      <c r="U192" s="35">
        <v>0</v>
      </c>
      <c r="V192" s="35">
        <f>ROUND(E192*U192,2)</f>
        <v>0</v>
      </c>
      <c r="W192" s="35"/>
      <c r="X192" s="49"/>
      <c r="Y192" s="52"/>
      <c r="Z192" s="52"/>
      <c r="AA192" s="52"/>
      <c r="AB192" s="52"/>
      <c r="AC192" s="52"/>
      <c r="AD192" s="52"/>
      <c r="AE192" s="52"/>
      <c r="AF192" s="52"/>
      <c r="AG192" s="52" t="s">
        <v>490</v>
      </c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</row>
    <row r="193" spans="1:60" outlineLevel="1" x14ac:dyDescent="0.2">
      <c r="A193" s="31"/>
      <c r="B193" s="32"/>
      <c r="C193" s="230" t="s">
        <v>4599</v>
      </c>
      <c r="D193" s="33"/>
      <c r="E193" s="34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52"/>
      <c r="Z193" s="52"/>
      <c r="AA193" s="52"/>
      <c r="AB193" s="52"/>
      <c r="AC193" s="52"/>
      <c r="AD193" s="52"/>
      <c r="AE193" s="52"/>
      <c r="AF193" s="52"/>
      <c r="AG193" s="52" t="s">
        <v>358</v>
      </c>
      <c r="AH193" s="52">
        <v>0</v>
      </c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</row>
    <row r="194" spans="1:60" outlineLevel="1" x14ac:dyDescent="0.2">
      <c r="A194" s="31"/>
      <c r="B194" s="32"/>
      <c r="C194" s="230" t="s">
        <v>4629</v>
      </c>
      <c r="D194" s="33"/>
      <c r="E194" s="34">
        <v>1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52"/>
      <c r="Z194" s="52"/>
      <c r="AA194" s="52"/>
      <c r="AB194" s="52"/>
      <c r="AC194" s="52"/>
      <c r="AD194" s="52"/>
      <c r="AE194" s="52"/>
      <c r="AF194" s="52"/>
      <c r="AG194" s="52" t="s">
        <v>358</v>
      </c>
      <c r="AH194" s="52">
        <v>0</v>
      </c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</row>
    <row r="195" spans="1:60" ht="22.5" outlineLevel="1" x14ac:dyDescent="0.2">
      <c r="A195" s="72">
        <v>44</v>
      </c>
      <c r="B195" s="73" t="s">
        <v>4630</v>
      </c>
      <c r="C195" s="74" t="s">
        <v>4631</v>
      </c>
      <c r="D195" s="27" t="s">
        <v>425</v>
      </c>
      <c r="E195" s="28">
        <v>1</v>
      </c>
      <c r="F195" s="29"/>
      <c r="G195" s="30">
        <f>ROUND(E195*F195,2)</f>
        <v>0</v>
      </c>
      <c r="H195" s="29"/>
      <c r="I195" s="30">
        <f>ROUND(E195*H195,2)</f>
        <v>0</v>
      </c>
      <c r="J195" s="29"/>
      <c r="K195" s="30">
        <f>ROUND(E195*J195,2)</f>
        <v>0</v>
      </c>
      <c r="L195" s="30">
        <v>21</v>
      </c>
      <c r="M195" s="30">
        <f>G195*(1+L195/100)</f>
        <v>0</v>
      </c>
      <c r="N195" s="30">
        <v>2E-3</v>
      </c>
      <c r="O195" s="30">
        <f>ROUND(E195*N195,2)</f>
        <v>0</v>
      </c>
      <c r="P195" s="30">
        <v>0</v>
      </c>
      <c r="Q195" s="30">
        <f>ROUND(E195*P195,2)</f>
        <v>0</v>
      </c>
      <c r="R195" s="30" t="s">
        <v>489</v>
      </c>
      <c r="S195" s="30" t="s">
        <v>329</v>
      </c>
      <c r="T195" s="49" t="s">
        <v>330</v>
      </c>
      <c r="U195" s="35">
        <v>0</v>
      </c>
      <c r="V195" s="35">
        <f>ROUND(E195*U195,2)</f>
        <v>0</v>
      </c>
      <c r="W195" s="35"/>
      <c r="X195" s="49"/>
      <c r="Y195" s="52"/>
      <c r="Z195" s="52"/>
      <c r="AA195" s="52"/>
      <c r="AB195" s="52"/>
      <c r="AC195" s="52"/>
      <c r="AD195" s="52"/>
      <c r="AE195" s="52"/>
      <c r="AF195" s="52"/>
      <c r="AG195" s="52" t="s">
        <v>490</v>
      </c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</row>
    <row r="196" spans="1:60" outlineLevel="1" x14ac:dyDescent="0.2">
      <c r="A196" s="31"/>
      <c r="B196" s="32"/>
      <c r="C196" s="230" t="s">
        <v>4599</v>
      </c>
      <c r="D196" s="33"/>
      <c r="E196" s="34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52"/>
      <c r="Z196" s="52"/>
      <c r="AA196" s="52"/>
      <c r="AB196" s="52"/>
      <c r="AC196" s="52"/>
      <c r="AD196" s="52"/>
      <c r="AE196" s="52"/>
      <c r="AF196" s="52"/>
      <c r="AG196" s="52" t="s">
        <v>358</v>
      </c>
      <c r="AH196" s="52">
        <v>0</v>
      </c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</row>
    <row r="197" spans="1:60" outlineLevel="1" x14ac:dyDescent="0.2">
      <c r="A197" s="31"/>
      <c r="B197" s="32"/>
      <c r="C197" s="230" t="s">
        <v>4632</v>
      </c>
      <c r="D197" s="33"/>
      <c r="E197" s="34">
        <v>1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52"/>
      <c r="Z197" s="52"/>
      <c r="AA197" s="52"/>
      <c r="AB197" s="52"/>
      <c r="AC197" s="52"/>
      <c r="AD197" s="52"/>
      <c r="AE197" s="52"/>
      <c r="AF197" s="52"/>
      <c r="AG197" s="52" t="s">
        <v>358</v>
      </c>
      <c r="AH197" s="52">
        <v>0</v>
      </c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</row>
    <row r="198" spans="1:60" outlineLevel="1" x14ac:dyDescent="0.2">
      <c r="A198" s="72">
        <v>45</v>
      </c>
      <c r="B198" s="73" t="s">
        <v>4633</v>
      </c>
      <c r="C198" s="74" t="s">
        <v>4634</v>
      </c>
      <c r="D198" s="27" t="s">
        <v>425</v>
      </c>
      <c r="E198" s="28">
        <v>1</v>
      </c>
      <c r="F198" s="29"/>
      <c r="G198" s="30">
        <f>ROUND(E198*F198,2)</f>
        <v>0</v>
      </c>
      <c r="H198" s="29"/>
      <c r="I198" s="30">
        <f>ROUND(E198*H198,2)</f>
        <v>0</v>
      </c>
      <c r="J198" s="29"/>
      <c r="K198" s="30">
        <f>ROUND(E198*J198,2)</f>
        <v>0</v>
      </c>
      <c r="L198" s="30">
        <v>21</v>
      </c>
      <c r="M198" s="30">
        <f>G198*(1+L198/100)</f>
        <v>0</v>
      </c>
      <c r="N198" s="30">
        <v>0</v>
      </c>
      <c r="O198" s="30">
        <f>ROUND(E198*N198,2)</f>
        <v>0</v>
      </c>
      <c r="P198" s="30">
        <v>0</v>
      </c>
      <c r="Q198" s="30">
        <f>ROUND(E198*P198,2)</f>
        <v>0</v>
      </c>
      <c r="R198" s="30" t="s">
        <v>489</v>
      </c>
      <c r="S198" s="30" t="s">
        <v>329</v>
      </c>
      <c r="T198" s="49" t="s">
        <v>330</v>
      </c>
      <c r="U198" s="35">
        <v>0</v>
      </c>
      <c r="V198" s="35">
        <f>ROUND(E198*U198,2)</f>
        <v>0</v>
      </c>
      <c r="W198" s="35"/>
      <c r="X198" s="49"/>
      <c r="Y198" s="52"/>
      <c r="Z198" s="52"/>
      <c r="AA198" s="52"/>
      <c r="AB198" s="52"/>
      <c r="AC198" s="52"/>
      <c r="AD198" s="52"/>
      <c r="AE198" s="52"/>
      <c r="AF198" s="52"/>
      <c r="AG198" s="52" t="s">
        <v>490</v>
      </c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</row>
    <row r="199" spans="1:60" outlineLevel="1" x14ac:dyDescent="0.2">
      <c r="A199" s="31"/>
      <c r="B199" s="32"/>
      <c r="C199" s="230" t="s">
        <v>4599</v>
      </c>
      <c r="D199" s="33"/>
      <c r="E199" s="34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52"/>
      <c r="Z199" s="52"/>
      <c r="AA199" s="52"/>
      <c r="AB199" s="52"/>
      <c r="AC199" s="52"/>
      <c r="AD199" s="52"/>
      <c r="AE199" s="52"/>
      <c r="AF199" s="52"/>
      <c r="AG199" s="52" t="s">
        <v>358</v>
      </c>
      <c r="AH199" s="52">
        <v>0</v>
      </c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</row>
    <row r="200" spans="1:60" outlineLevel="1" x14ac:dyDescent="0.2">
      <c r="A200" s="31"/>
      <c r="B200" s="32"/>
      <c r="C200" s="230" t="s">
        <v>4600</v>
      </c>
      <c r="D200" s="33"/>
      <c r="E200" s="34">
        <v>1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52"/>
      <c r="Z200" s="52"/>
      <c r="AA200" s="52"/>
      <c r="AB200" s="52"/>
      <c r="AC200" s="52"/>
      <c r="AD200" s="52"/>
      <c r="AE200" s="52"/>
      <c r="AF200" s="52"/>
      <c r="AG200" s="52" t="s">
        <v>358</v>
      </c>
      <c r="AH200" s="52">
        <v>0</v>
      </c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</row>
    <row r="201" spans="1:60" x14ac:dyDescent="0.2">
      <c r="A201" s="18" t="s">
        <v>324</v>
      </c>
      <c r="B201" s="19" t="s">
        <v>129</v>
      </c>
      <c r="C201" s="20" t="s">
        <v>130</v>
      </c>
      <c r="D201" s="21"/>
      <c r="E201" s="22"/>
      <c r="F201" s="23"/>
      <c r="G201" s="23">
        <f>SUMIF(AG202:AG203,"&lt;&gt;NOR",G202:G203)</f>
        <v>0</v>
      </c>
      <c r="H201" s="23"/>
      <c r="I201" s="23">
        <f>SUM(I202:I203)</f>
        <v>0</v>
      </c>
      <c r="J201" s="23"/>
      <c r="K201" s="23">
        <f>SUM(K202:K203)</f>
        <v>0</v>
      </c>
      <c r="L201" s="23"/>
      <c r="M201" s="23">
        <f>SUM(M202:M203)</f>
        <v>0</v>
      </c>
      <c r="N201" s="23"/>
      <c r="O201" s="23">
        <f>SUM(O202:O203)</f>
        <v>0</v>
      </c>
      <c r="P201" s="23"/>
      <c r="Q201" s="23">
        <f>SUM(Q202:Q203)</f>
        <v>0</v>
      </c>
      <c r="R201" s="23"/>
      <c r="S201" s="23"/>
      <c r="T201" s="46"/>
      <c r="U201" s="47"/>
      <c r="V201" s="47">
        <f>SUM(V202:V203)</f>
        <v>1508.67</v>
      </c>
      <c r="W201" s="47"/>
      <c r="X201" s="46"/>
      <c r="AG201" t="s">
        <v>325</v>
      </c>
    </row>
    <row r="202" spans="1:60" outlineLevel="1" x14ac:dyDescent="0.2">
      <c r="A202" s="72">
        <v>46</v>
      </c>
      <c r="B202" s="73" t="s">
        <v>4635</v>
      </c>
      <c r="C202" s="74" t="s">
        <v>4636</v>
      </c>
      <c r="D202" s="27" t="s">
        <v>419</v>
      </c>
      <c r="E202" s="28">
        <v>3868.3800299999998</v>
      </c>
      <c r="F202" s="29"/>
      <c r="G202" s="30">
        <f>ROUND(E202*F202,2)</f>
        <v>0</v>
      </c>
      <c r="H202" s="29"/>
      <c r="I202" s="30">
        <f>ROUND(E202*H202,2)</f>
        <v>0</v>
      </c>
      <c r="J202" s="29"/>
      <c r="K202" s="30">
        <f>ROUND(E202*J202,2)</f>
        <v>0</v>
      </c>
      <c r="L202" s="30">
        <v>21</v>
      </c>
      <c r="M202" s="30">
        <f>G202*(1+L202/100)</f>
        <v>0</v>
      </c>
      <c r="N202" s="30">
        <v>0</v>
      </c>
      <c r="O202" s="30">
        <f>ROUND(E202*N202,2)</f>
        <v>0</v>
      </c>
      <c r="P202" s="30">
        <v>0</v>
      </c>
      <c r="Q202" s="30">
        <f>ROUND(E202*P202,2)</f>
        <v>0</v>
      </c>
      <c r="R202" s="30" t="s">
        <v>499</v>
      </c>
      <c r="S202" s="30" t="s">
        <v>329</v>
      </c>
      <c r="T202" s="49" t="s">
        <v>330</v>
      </c>
      <c r="U202" s="35">
        <v>0.39</v>
      </c>
      <c r="V202" s="35">
        <f>ROUND(E202*U202,2)</f>
        <v>1508.67</v>
      </c>
      <c r="W202" s="35"/>
      <c r="X202" s="49"/>
      <c r="Y202" s="52"/>
      <c r="Z202" s="52"/>
      <c r="AA202" s="52"/>
      <c r="AB202" s="52"/>
      <c r="AC202" s="52"/>
      <c r="AD202" s="52"/>
      <c r="AE202" s="52"/>
      <c r="AF202" s="52"/>
      <c r="AG202" s="52" t="s">
        <v>922</v>
      </c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</row>
    <row r="203" spans="1:60" outlineLevel="1" x14ac:dyDescent="0.2">
      <c r="A203" s="31"/>
      <c r="B203" s="32"/>
      <c r="C203" s="288" t="s">
        <v>4637</v>
      </c>
      <c r="D203" s="289"/>
      <c r="E203" s="289"/>
      <c r="F203" s="289"/>
      <c r="G203" s="289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52"/>
      <c r="Z203" s="52"/>
      <c r="AA203" s="52"/>
      <c r="AB203" s="52"/>
      <c r="AC203" s="52"/>
      <c r="AD203" s="52"/>
      <c r="AE203" s="52"/>
      <c r="AF203" s="52"/>
      <c r="AG203" s="52" t="s">
        <v>356</v>
      </c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</row>
    <row r="204" spans="1:60" x14ac:dyDescent="0.2">
      <c r="A204" s="18" t="s">
        <v>324</v>
      </c>
      <c r="B204" s="19" t="s">
        <v>287</v>
      </c>
      <c r="C204" s="20" t="s">
        <v>288</v>
      </c>
      <c r="D204" s="21"/>
      <c r="E204" s="22"/>
      <c r="F204" s="23"/>
      <c r="G204" s="23">
        <f>SUMIF(AG205:AG207,"&lt;&gt;NOR",G205:G207)</f>
        <v>0</v>
      </c>
      <c r="H204" s="23"/>
      <c r="I204" s="23">
        <f>SUM(I205:I207)</f>
        <v>0</v>
      </c>
      <c r="J204" s="23"/>
      <c r="K204" s="23">
        <f>SUM(K205:K207)</f>
        <v>0</v>
      </c>
      <c r="L204" s="23"/>
      <c r="M204" s="23">
        <f>SUM(M205:M207)</f>
        <v>0</v>
      </c>
      <c r="N204" s="23"/>
      <c r="O204" s="23">
        <f>SUM(O205:O207)</f>
        <v>0</v>
      </c>
      <c r="P204" s="23"/>
      <c r="Q204" s="23">
        <f>SUM(Q205:Q207)</f>
        <v>0</v>
      </c>
      <c r="R204" s="23"/>
      <c r="S204" s="23"/>
      <c r="T204" s="46"/>
      <c r="U204" s="47"/>
      <c r="V204" s="47">
        <f>SUM(V205:V207)</f>
        <v>1310.26</v>
      </c>
      <c r="W204" s="47"/>
      <c r="X204" s="46"/>
      <c r="AG204" t="s">
        <v>325</v>
      </c>
    </row>
    <row r="205" spans="1:60" outlineLevel="1" x14ac:dyDescent="0.2">
      <c r="A205" s="67">
        <v>47</v>
      </c>
      <c r="B205" s="68" t="s">
        <v>4638</v>
      </c>
      <c r="C205" s="69" t="s">
        <v>4639</v>
      </c>
      <c r="D205" s="63" t="s">
        <v>419</v>
      </c>
      <c r="E205" s="64">
        <v>2674.0032099999999</v>
      </c>
      <c r="F205" s="65"/>
      <c r="G205" s="66">
        <f>ROUND(E205*F205,2)</f>
        <v>0</v>
      </c>
      <c r="H205" s="65"/>
      <c r="I205" s="66">
        <f>ROUND(E205*H205,2)</f>
        <v>0</v>
      </c>
      <c r="J205" s="65"/>
      <c r="K205" s="66">
        <f>ROUND(E205*J205,2)</f>
        <v>0</v>
      </c>
      <c r="L205" s="66">
        <v>21</v>
      </c>
      <c r="M205" s="66">
        <f>G205*(1+L205/100)</f>
        <v>0</v>
      </c>
      <c r="N205" s="66">
        <v>0</v>
      </c>
      <c r="O205" s="66">
        <f>ROUND(E205*N205,2)</f>
        <v>0</v>
      </c>
      <c r="P205" s="66">
        <v>0</v>
      </c>
      <c r="Q205" s="66">
        <f>ROUND(E205*P205,2)</f>
        <v>0</v>
      </c>
      <c r="R205" s="66" t="s">
        <v>4640</v>
      </c>
      <c r="S205" s="66" t="s">
        <v>329</v>
      </c>
      <c r="T205" s="70" t="s">
        <v>330</v>
      </c>
      <c r="U205" s="35">
        <v>0.49</v>
      </c>
      <c r="V205" s="35">
        <f>ROUND(E205*U205,2)</f>
        <v>1310.26</v>
      </c>
      <c r="W205" s="35"/>
      <c r="X205" s="70"/>
      <c r="Y205" s="52"/>
      <c r="Z205" s="52"/>
      <c r="AA205" s="52"/>
      <c r="AB205" s="52"/>
      <c r="AC205" s="52"/>
      <c r="AD205" s="52"/>
      <c r="AE205" s="52"/>
      <c r="AF205" s="52"/>
      <c r="AG205" s="52" t="s">
        <v>4641</v>
      </c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</row>
    <row r="206" spans="1:60" outlineLevel="1" x14ac:dyDescent="0.2">
      <c r="A206" s="67">
        <v>48</v>
      </c>
      <c r="B206" s="68" t="s">
        <v>4642</v>
      </c>
      <c r="C206" s="69" t="s">
        <v>4643</v>
      </c>
      <c r="D206" s="63" t="s">
        <v>419</v>
      </c>
      <c r="E206" s="64">
        <v>77546.09302</v>
      </c>
      <c r="F206" s="65"/>
      <c r="G206" s="66">
        <f>ROUND(E206*F206,2)</f>
        <v>0</v>
      </c>
      <c r="H206" s="65"/>
      <c r="I206" s="66">
        <f>ROUND(E206*H206,2)</f>
        <v>0</v>
      </c>
      <c r="J206" s="65"/>
      <c r="K206" s="66">
        <f>ROUND(E206*J206,2)</f>
        <v>0</v>
      </c>
      <c r="L206" s="66">
        <v>21</v>
      </c>
      <c r="M206" s="66">
        <f>G206*(1+L206/100)</f>
        <v>0</v>
      </c>
      <c r="N206" s="66">
        <v>0</v>
      </c>
      <c r="O206" s="66">
        <f>ROUND(E206*N206,2)</f>
        <v>0</v>
      </c>
      <c r="P206" s="66">
        <v>0</v>
      </c>
      <c r="Q206" s="66">
        <f>ROUND(E206*P206,2)</f>
        <v>0</v>
      </c>
      <c r="R206" s="66" t="s">
        <v>4640</v>
      </c>
      <c r="S206" s="66" t="s">
        <v>329</v>
      </c>
      <c r="T206" s="70" t="s">
        <v>330</v>
      </c>
      <c r="U206" s="35">
        <v>0</v>
      </c>
      <c r="V206" s="35">
        <f>ROUND(E206*U206,2)</f>
        <v>0</v>
      </c>
      <c r="W206" s="35"/>
      <c r="X206" s="70"/>
      <c r="Y206" s="52"/>
      <c r="Z206" s="52"/>
      <c r="AA206" s="52"/>
      <c r="AB206" s="52"/>
      <c r="AC206" s="52"/>
      <c r="AD206" s="52"/>
      <c r="AE206" s="52"/>
      <c r="AF206" s="52"/>
      <c r="AG206" s="52" t="s">
        <v>4641</v>
      </c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</row>
    <row r="207" spans="1:60" outlineLevel="1" x14ac:dyDescent="0.2">
      <c r="A207" s="72">
        <v>49</v>
      </c>
      <c r="B207" s="73" t="s">
        <v>4644</v>
      </c>
      <c r="C207" s="74" t="s">
        <v>4645</v>
      </c>
      <c r="D207" s="27" t="s">
        <v>419</v>
      </c>
      <c r="E207" s="28">
        <v>2674.0032099999999</v>
      </c>
      <c r="F207" s="29"/>
      <c r="G207" s="30">
        <f>ROUND(E207*F207,2)</f>
        <v>0</v>
      </c>
      <c r="H207" s="29"/>
      <c r="I207" s="30">
        <f>ROUND(E207*H207,2)</f>
        <v>0</v>
      </c>
      <c r="J207" s="29"/>
      <c r="K207" s="30">
        <f>ROUND(E207*J207,2)</f>
        <v>0</v>
      </c>
      <c r="L207" s="30">
        <v>21</v>
      </c>
      <c r="M207" s="30">
        <f>G207*(1+L207/100)</f>
        <v>0</v>
      </c>
      <c r="N207" s="30">
        <v>0</v>
      </c>
      <c r="O207" s="30">
        <f>ROUND(E207*N207,2)</f>
        <v>0</v>
      </c>
      <c r="P207" s="30">
        <v>0</v>
      </c>
      <c r="Q207" s="30">
        <f>ROUND(E207*P207,2)</f>
        <v>0</v>
      </c>
      <c r="R207" s="30" t="s">
        <v>4640</v>
      </c>
      <c r="S207" s="30" t="s">
        <v>329</v>
      </c>
      <c r="T207" s="49" t="s">
        <v>330</v>
      </c>
      <c r="U207" s="35">
        <v>0</v>
      </c>
      <c r="V207" s="35">
        <f>ROUND(E207*U207,2)</f>
        <v>0</v>
      </c>
      <c r="W207" s="35"/>
      <c r="X207" s="49"/>
      <c r="Y207" s="52"/>
      <c r="Z207" s="52"/>
      <c r="AA207" s="52"/>
      <c r="AB207" s="52"/>
      <c r="AC207" s="52"/>
      <c r="AD207" s="52"/>
      <c r="AE207" s="52"/>
      <c r="AF207" s="52"/>
      <c r="AG207" s="52" t="s">
        <v>4641</v>
      </c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</row>
    <row r="208" spans="1:60" x14ac:dyDescent="0.2">
      <c r="A208" s="13"/>
      <c r="B208" s="14"/>
      <c r="C208" s="36"/>
      <c r="D208" s="15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AE208">
        <v>15</v>
      </c>
      <c r="AF208">
        <v>21</v>
      </c>
    </row>
    <row r="209" spans="1:33" x14ac:dyDescent="0.2">
      <c r="A209" s="37"/>
      <c r="B209" s="38" t="s">
        <v>15</v>
      </c>
      <c r="C209" s="39"/>
      <c r="D209" s="40"/>
      <c r="E209" s="41"/>
      <c r="F209" s="41"/>
      <c r="G209" s="42">
        <f>G8+G89+G152+G162+G201+G204</f>
        <v>0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AE209">
        <f>SUMIF(L7:L207,AE208,G7:G207)</f>
        <v>0</v>
      </c>
      <c r="AF209">
        <f>SUMIF(L7:L207,AF208,G7:G207)</f>
        <v>0</v>
      </c>
      <c r="AG209" t="s">
        <v>346</v>
      </c>
    </row>
    <row r="210" spans="1:33" x14ac:dyDescent="0.2">
      <c r="A210" s="300" t="s">
        <v>1687</v>
      </c>
      <c r="B210" s="300"/>
      <c r="C210" s="36"/>
      <c r="D210" s="15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33" x14ac:dyDescent="0.2">
      <c r="A211" s="13"/>
      <c r="B211" s="14" t="s">
        <v>4646</v>
      </c>
      <c r="C211" s="36" t="s">
        <v>4647</v>
      </c>
      <c r="D211" s="15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AG211" t="s">
        <v>1690</v>
      </c>
    </row>
    <row r="212" spans="1:33" x14ac:dyDescent="0.2">
      <c r="A212" s="13"/>
      <c r="B212" s="14" t="s">
        <v>4648</v>
      </c>
      <c r="C212" s="36" t="s">
        <v>4649</v>
      </c>
      <c r="D212" s="15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AG212" t="s">
        <v>1693</v>
      </c>
    </row>
    <row r="213" spans="1:33" x14ac:dyDescent="0.2">
      <c r="A213" s="13"/>
      <c r="B213" s="14"/>
      <c r="C213" s="36" t="s">
        <v>492</v>
      </c>
      <c r="D213" s="15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AG213" t="s">
        <v>1694</v>
      </c>
    </row>
    <row r="214" spans="1:33" x14ac:dyDescent="0.2">
      <c r="A214" s="13"/>
      <c r="B214" s="14"/>
      <c r="C214" s="36"/>
      <c r="D214" s="15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33" x14ac:dyDescent="0.2">
      <c r="C215" s="43"/>
      <c r="D215" s="7"/>
      <c r="AG215" t="s">
        <v>347</v>
      </c>
    </row>
    <row r="216" spans="1:33" x14ac:dyDescent="0.2">
      <c r="D216" s="7"/>
    </row>
    <row r="217" spans="1:33" x14ac:dyDescent="0.2">
      <c r="D217" s="7"/>
    </row>
    <row r="218" spans="1:33" x14ac:dyDescent="0.2">
      <c r="D218" s="7"/>
    </row>
    <row r="219" spans="1:33" x14ac:dyDescent="0.2">
      <c r="D219" s="7"/>
    </row>
    <row r="220" spans="1:33" x14ac:dyDescent="0.2">
      <c r="D220" s="7"/>
    </row>
    <row r="221" spans="1:33" x14ac:dyDescent="0.2">
      <c r="D221" s="7"/>
    </row>
    <row r="222" spans="1:33" x14ac:dyDescent="0.2">
      <c r="D222" s="7"/>
    </row>
    <row r="223" spans="1:33" x14ac:dyDescent="0.2">
      <c r="D223" s="7"/>
    </row>
    <row r="224" spans="1:33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29">
    <mergeCell ref="C179:G179"/>
    <mergeCell ref="C183:G183"/>
    <mergeCell ref="C203:G203"/>
    <mergeCell ref="A210:B210"/>
    <mergeCell ref="C138:G138"/>
    <mergeCell ref="C154:G154"/>
    <mergeCell ref="C158:G158"/>
    <mergeCell ref="C170:G170"/>
    <mergeCell ref="C175:G175"/>
    <mergeCell ref="C91:G91"/>
    <mergeCell ref="C96:G96"/>
    <mergeCell ref="C99:G99"/>
    <mergeCell ref="C130:G130"/>
    <mergeCell ref="C134:G134"/>
    <mergeCell ref="C49:G49"/>
    <mergeCell ref="C53:G53"/>
    <mergeCell ref="C58:G58"/>
    <mergeCell ref="C63:G63"/>
    <mergeCell ref="C72:G72"/>
    <mergeCell ref="C13:G13"/>
    <mergeCell ref="C17:G17"/>
    <mergeCell ref="C28:G28"/>
    <mergeCell ref="C32:G32"/>
    <mergeCell ref="C40:G40"/>
    <mergeCell ref="A1:G1"/>
    <mergeCell ref="C2:G2"/>
    <mergeCell ref="C3:G3"/>
    <mergeCell ref="C4:G4"/>
    <mergeCell ref="C10:G10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G43" sqref="G43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76</v>
      </c>
      <c r="C3" s="282" t="s">
        <v>77</v>
      </c>
      <c r="D3" s="283"/>
      <c r="E3" s="283"/>
      <c r="F3" s="283"/>
      <c r="G3" s="284"/>
      <c r="AC3" s="1" t="s">
        <v>4471</v>
      </c>
      <c r="AG3" t="s">
        <v>300</v>
      </c>
    </row>
    <row r="4" spans="1:60" ht="24.95" customHeight="1" x14ac:dyDescent="0.2">
      <c r="A4" s="5" t="s">
        <v>295</v>
      </c>
      <c r="B4" s="6" t="s">
        <v>78</v>
      </c>
      <c r="C4" s="285" t="s">
        <v>77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94</v>
      </c>
      <c r="C8" s="20" t="s">
        <v>95</v>
      </c>
      <c r="D8" s="21"/>
      <c r="E8" s="22"/>
      <c r="F8" s="23"/>
      <c r="G8" s="23">
        <f>SUMIF(AG9:AG33,"&lt;&gt;NOR",G9:G33)</f>
        <v>0</v>
      </c>
      <c r="H8" s="23"/>
      <c r="I8" s="23">
        <f>SUM(I9:I33)</f>
        <v>0</v>
      </c>
      <c r="J8" s="23"/>
      <c r="K8" s="23">
        <f>SUM(K9:K33)</f>
        <v>0</v>
      </c>
      <c r="L8" s="23"/>
      <c r="M8" s="23">
        <f>SUM(M9:M33)</f>
        <v>0</v>
      </c>
      <c r="N8" s="23"/>
      <c r="O8" s="23">
        <f>SUM(O9:O33)</f>
        <v>269.59999999999997</v>
      </c>
      <c r="P8" s="23"/>
      <c r="Q8" s="23">
        <f>SUM(Q9:Q33)</f>
        <v>29.259999999999998</v>
      </c>
      <c r="R8" s="23"/>
      <c r="S8" s="23"/>
      <c r="T8" s="46"/>
      <c r="U8" s="47"/>
      <c r="V8" s="47">
        <f>SUM(V9:V33)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4650</v>
      </c>
      <c r="C9" s="69" t="s">
        <v>4651</v>
      </c>
      <c r="D9" s="63" t="s">
        <v>352</v>
      </c>
      <c r="E9" s="64">
        <v>301.10000000000002</v>
      </c>
      <c r="F9" s="65"/>
      <c r="G9" s="66">
        <f t="shared" ref="G9:G33" si="0">ROUND(E9*F9,2)</f>
        <v>0</v>
      </c>
      <c r="H9" s="65"/>
      <c r="I9" s="66">
        <f t="shared" ref="I9:I33" si="1">ROUND(E9*H9,2)</f>
        <v>0</v>
      </c>
      <c r="J9" s="65"/>
      <c r="K9" s="66">
        <f t="shared" ref="K9:K33" si="2">ROUND(E9*J9,2)</f>
        <v>0</v>
      </c>
      <c r="L9" s="66">
        <v>21</v>
      </c>
      <c r="M9" s="66">
        <f t="shared" ref="M9:M33" si="3">G9*(1+L9/100)</f>
        <v>0</v>
      </c>
      <c r="N9" s="66">
        <v>0</v>
      </c>
      <c r="O9" s="66">
        <f t="shared" ref="O9:O33" si="4">ROUND(E9*N9,2)</f>
        <v>0</v>
      </c>
      <c r="P9" s="66">
        <v>0</v>
      </c>
      <c r="Q9" s="66">
        <f t="shared" ref="Q9:Q33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33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2210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4652</v>
      </c>
      <c r="C10" s="69" t="s">
        <v>4653</v>
      </c>
      <c r="D10" s="63" t="s">
        <v>352</v>
      </c>
      <c r="E10" s="64">
        <v>301.10000000000002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2210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4654</v>
      </c>
      <c r="C11" s="69" t="s">
        <v>4655</v>
      </c>
      <c r="D11" s="63" t="s">
        <v>352</v>
      </c>
      <c r="E11" s="64">
        <v>301.10000000000002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2210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4656</v>
      </c>
      <c r="C12" s="69" t="s">
        <v>4657</v>
      </c>
      <c r="D12" s="63" t="s">
        <v>352</v>
      </c>
      <c r="E12" s="64">
        <v>89.2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2210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4658</v>
      </c>
      <c r="C13" s="69" t="s">
        <v>4659</v>
      </c>
      <c r="D13" s="63" t="s">
        <v>352</v>
      </c>
      <c r="E13" s="64">
        <v>89.2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2210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4660</v>
      </c>
      <c r="C14" s="69" t="s">
        <v>4661</v>
      </c>
      <c r="D14" s="63" t="s">
        <v>352</v>
      </c>
      <c r="E14" s="64">
        <v>89.2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2210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4662</v>
      </c>
      <c r="C15" s="69" t="s">
        <v>4663</v>
      </c>
      <c r="D15" s="63" t="s">
        <v>380</v>
      </c>
      <c r="E15" s="64">
        <v>559.6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9.8999999999999999E-4</v>
      </c>
      <c r="O15" s="66">
        <f t="shared" si="4"/>
        <v>0.55000000000000004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2210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4664</v>
      </c>
      <c r="C16" s="69" t="s">
        <v>4665</v>
      </c>
      <c r="D16" s="63" t="s">
        <v>380</v>
      </c>
      <c r="E16" s="64">
        <v>559.6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2210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4666</v>
      </c>
      <c r="C17" s="69" t="s">
        <v>4667</v>
      </c>
      <c r="D17" s="63" t="s">
        <v>380</v>
      </c>
      <c r="E17" s="64">
        <v>559.6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8.5999999999999998E-4</v>
      </c>
      <c r="O17" s="66">
        <f t="shared" si="4"/>
        <v>0.48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2210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4668</v>
      </c>
      <c r="C18" s="69" t="s">
        <v>4669</v>
      </c>
      <c r="D18" s="63" t="s">
        <v>380</v>
      </c>
      <c r="E18" s="64">
        <v>559.6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2210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11</v>
      </c>
      <c r="B19" s="68" t="s">
        <v>4670</v>
      </c>
      <c r="C19" s="69" t="s">
        <v>4671</v>
      </c>
      <c r="D19" s="63" t="s">
        <v>380</v>
      </c>
      <c r="E19" s="64">
        <v>101.9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6.9999999999999999E-4</v>
      </c>
      <c r="O19" s="66">
        <f t="shared" si="4"/>
        <v>7.0000000000000007E-2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2210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67">
        <v>12</v>
      </c>
      <c r="B20" s="68" t="s">
        <v>4672</v>
      </c>
      <c r="C20" s="69" t="s">
        <v>4673</v>
      </c>
      <c r="D20" s="63" t="s">
        <v>380</v>
      </c>
      <c r="E20" s="64">
        <v>101.9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2210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13</v>
      </c>
      <c r="B21" s="68" t="s">
        <v>4674</v>
      </c>
      <c r="C21" s="69" t="s">
        <v>4675</v>
      </c>
      <c r="D21" s="63" t="s">
        <v>352</v>
      </c>
      <c r="E21" s="64">
        <v>101.9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4.6000000000000001E-4</v>
      </c>
      <c r="O21" s="66">
        <f t="shared" si="4"/>
        <v>0.05</v>
      </c>
      <c r="P21" s="66">
        <v>0</v>
      </c>
      <c r="Q21" s="66">
        <f t="shared" si="5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2210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14</v>
      </c>
      <c r="B22" s="68" t="s">
        <v>4676</v>
      </c>
      <c r="C22" s="69" t="s">
        <v>4677</v>
      </c>
      <c r="D22" s="63" t="s">
        <v>352</v>
      </c>
      <c r="E22" s="64">
        <v>101.9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2210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15</v>
      </c>
      <c r="B23" s="68" t="s">
        <v>4678</v>
      </c>
      <c r="C23" s="69" t="s">
        <v>4679</v>
      </c>
      <c r="D23" s="63" t="s">
        <v>380</v>
      </c>
      <c r="E23" s="64">
        <v>26.6</v>
      </c>
      <c r="F23" s="65"/>
      <c r="G23" s="66">
        <f t="shared" si="0"/>
        <v>0</v>
      </c>
      <c r="H23" s="65"/>
      <c r="I23" s="66">
        <f t="shared" si="1"/>
        <v>0</v>
      </c>
      <c r="J23" s="65"/>
      <c r="K23" s="66">
        <f t="shared" si="2"/>
        <v>0</v>
      </c>
      <c r="L23" s="66">
        <v>21</v>
      </c>
      <c r="M23" s="66">
        <f t="shared" si="3"/>
        <v>0</v>
      </c>
      <c r="N23" s="66">
        <v>0</v>
      </c>
      <c r="O23" s="66">
        <f t="shared" si="4"/>
        <v>0</v>
      </c>
      <c r="P23" s="66">
        <v>0.22</v>
      </c>
      <c r="Q23" s="66">
        <f t="shared" si="5"/>
        <v>5.85</v>
      </c>
      <c r="R23" s="66"/>
      <c r="S23" s="66" t="s">
        <v>587</v>
      </c>
      <c r="T23" s="70" t="s">
        <v>330</v>
      </c>
      <c r="U23" s="35">
        <v>0</v>
      </c>
      <c r="V23" s="35">
        <f t="shared" si="6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2210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16</v>
      </c>
      <c r="B24" s="68" t="s">
        <v>4680</v>
      </c>
      <c r="C24" s="69" t="s">
        <v>4681</v>
      </c>
      <c r="D24" s="63" t="s">
        <v>380</v>
      </c>
      <c r="E24" s="64">
        <v>26.6</v>
      </c>
      <c r="F24" s="65"/>
      <c r="G24" s="66">
        <f t="shared" si="0"/>
        <v>0</v>
      </c>
      <c r="H24" s="65"/>
      <c r="I24" s="66">
        <f t="shared" si="1"/>
        <v>0</v>
      </c>
      <c r="J24" s="65"/>
      <c r="K24" s="66">
        <f t="shared" si="2"/>
        <v>0</v>
      </c>
      <c r="L24" s="66">
        <v>21</v>
      </c>
      <c r="M24" s="66">
        <f t="shared" si="3"/>
        <v>0</v>
      </c>
      <c r="N24" s="66">
        <v>0</v>
      </c>
      <c r="O24" s="66">
        <f t="shared" si="4"/>
        <v>0</v>
      </c>
      <c r="P24" s="66">
        <v>0.22</v>
      </c>
      <c r="Q24" s="66">
        <f t="shared" si="5"/>
        <v>5.85</v>
      </c>
      <c r="R24" s="66"/>
      <c r="S24" s="66" t="s">
        <v>587</v>
      </c>
      <c r="T24" s="70" t="s">
        <v>330</v>
      </c>
      <c r="U24" s="35">
        <v>0</v>
      </c>
      <c r="V24" s="35">
        <f t="shared" si="6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2210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67">
        <v>17</v>
      </c>
      <c r="B25" s="68" t="s">
        <v>4682</v>
      </c>
      <c r="C25" s="69" t="s">
        <v>4683</v>
      </c>
      <c r="D25" s="63" t="s">
        <v>380</v>
      </c>
      <c r="E25" s="64">
        <v>26.6</v>
      </c>
      <c r="F25" s="65"/>
      <c r="G25" s="66">
        <f t="shared" si="0"/>
        <v>0</v>
      </c>
      <c r="H25" s="65"/>
      <c r="I25" s="66">
        <f t="shared" si="1"/>
        <v>0</v>
      </c>
      <c r="J25" s="65"/>
      <c r="K25" s="66">
        <f t="shared" si="2"/>
        <v>0</v>
      </c>
      <c r="L25" s="66">
        <v>21</v>
      </c>
      <c r="M25" s="66">
        <f t="shared" si="3"/>
        <v>0</v>
      </c>
      <c r="N25" s="66">
        <v>0</v>
      </c>
      <c r="O25" s="66">
        <f t="shared" si="4"/>
        <v>0</v>
      </c>
      <c r="P25" s="66">
        <v>0.66</v>
      </c>
      <c r="Q25" s="66">
        <f t="shared" si="5"/>
        <v>17.559999999999999</v>
      </c>
      <c r="R25" s="66"/>
      <c r="S25" s="66" t="s">
        <v>587</v>
      </c>
      <c r="T25" s="70" t="s">
        <v>330</v>
      </c>
      <c r="U25" s="35">
        <v>0</v>
      </c>
      <c r="V25" s="35">
        <f t="shared" si="6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2210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18</v>
      </c>
      <c r="B26" s="68" t="s">
        <v>4684</v>
      </c>
      <c r="C26" s="69" t="s">
        <v>4685</v>
      </c>
      <c r="D26" s="63" t="s">
        <v>352</v>
      </c>
      <c r="E26" s="64">
        <v>157.9</v>
      </c>
      <c r="F26" s="65"/>
      <c r="G26" s="66">
        <f t="shared" si="0"/>
        <v>0</v>
      </c>
      <c r="H26" s="65"/>
      <c r="I26" s="66">
        <f t="shared" si="1"/>
        <v>0</v>
      </c>
      <c r="J26" s="65"/>
      <c r="K26" s="66">
        <f t="shared" si="2"/>
        <v>0</v>
      </c>
      <c r="L26" s="66">
        <v>21</v>
      </c>
      <c r="M26" s="66">
        <f t="shared" si="3"/>
        <v>0</v>
      </c>
      <c r="N26" s="66">
        <v>1.7</v>
      </c>
      <c r="O26" s="66">
        <f t="shared" si="4"/>
        <v>268.43</v>
      </c>
      <c r="P26" s="66">
        <v>0</v>
      </c>
      <c r="Q26" s="66">
        <f t="shared" si="5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6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2210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19</v>
      </c>
      <c r="B27" s="68" t="s">
        <v>369</v>
      </c>
      <c r="C27" s="69" t="s">
        <v>4686</v>
      </c>
      <c r="D27" s="63" t="s">
        <v>352</v>
      </c>
      <c r="E27" s="64">
        <v>456.2</v>
      </c>
      <c r="F27" s="65"/>
      <c r="G27" s="66">
        <f t="shared" si="0"/>
        <v>0</v>
      </c>
      <c r="H27" s="65"/>
      <c r="I27" s="66">
        <f t="shared" si="1"/>
        <v>0</v>
      </c>
      <c r="J27" s="65"/>
      <c r="K27" s="66">
        <f t="shared" si="2"/>
        <v>0</v>
      </c>
      <c r="L27" s="66">
        <v>21</v>
      </c>
      <c r="M27" s="66">
        <f t="shared" si="3"/>
        <v>0</v>
      </c>
      <c r="N27" s="66">
        <v>0</v>
      </c>
      <c r="O27" s="66">
        <f t="shared" si="4"/>
        <v>0</v>
      </c>
      <c r="P27" s="66">
        <v>0</v>
      </c>
      <c r="Q27" s="66">
        <f t="shared" si="5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6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2210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20</v>
      </c>
      <c r="B28" s="68" t="s">
        <v>4687</v>
      </c>
      <c r="C28" s="69" t="s">
        <v>4688</v>
      </c>
      <c r="D28" s="63" t="s">
        <v>4435</v>
      </c>
      <c r="E28" s="64">
        <v>240</v>
      </c>
      <c r="F28" s="65"/>
      <c r="G28" s="66">
        <f t="shared" si="0"/>
        <v>0</v>
      </c>
      <c r="H28" s="65"/>
      <c r="I28" s="66">
        <f t="shared" si="1"/>
        <v>0</v>
      </c>
      <c r="J28" s="65"/>
      <c r="K28" s="66">
        <f t="shared" si="2"/>
        <v>0</v>
      </c>
      <c r="L28" s="66">
        <v>21</v>
      </c>
      <c r="M28" s="66">
        <f t="shared" si="3"/>
        <v>0</v>
      </c>
      <c r="N28" s="66">
        <v>4.0000000000000003E-5</v>
      </c>
      <c r="O28" s="66">
        <f t="shared" si="4"/>
        <v>0.01</v>
      </c>
      <c r="P28" s="66">
        <v>0</v>
      </c>
      <c r="Q28" s="66">
        <f t="shared" si="5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6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2210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21</v>
      </c>
      <c r="B29" s="68" t="s">
        <v>4689</v>
      </c>
      <c r="C29" s="69" t="s">
        <v>4690</v>
      </c>
      <c r="D29" s="63" t="s">
        <v>4435</v>
      </c>
      <c r="E29" s="64">
        <v>240</v>
      </c>
      <c r="F29" s="65"/>
      <c r="G29" s="66">
        <f t="shared" si="0"/>
        <v>0</v>
      </c>
      <c r="H29" s="65"/>
      <c r="I29" s="66">
        <f t="shared" si="1"/>
        <v>0</v>
      </c>
      <c r="J29" s="65"/>
      <c r="K29" s="66">
        <f t="shared" si="2"/>
        <v>0</v>
      </c>
      <c r="L29" s="66">
        <v>21</v>
      </c>
      <c r="M29" s="66">
        <f t="shared" si="3"/>
        <v>0</v>
      </c>
      <c r="N29" s="66">
        <v>4.0000000000000003E-5</v>
      </c>
      <c r="O29" s="66">
        <f t="shared" si="4"/>
        <v>0.01</v>
      </c>
      <c r="P29" s="66">
        <v>0</v>
      </c>
      <c r="Q29" s="66">
        <f t="shared" si="5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6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2210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22</v>
      </c>
      <c r="B30" s="68" t="s">
        <v>4504</v>
      </c>
      <c r="C30" s="69" t="s">
        <v>4691</v>
      </c>
      <c r="D30" s="63" t="s">
        <v>352</v>
      </c>
      <c r="E30" s="64">
        <v>337.7</v>
      </c>
      <c r="F30" s="65"/>
      <c r="G30" s="66">
        <f t="shared" si="0"/>
        <v>0</v>
      </c>
      <c r="H30" s="65"/>
      <c r="I30" s="66">
        <f t="shared" si="1"/>
        <v>0</v>
      </c>
      <c r="J30" s="65"/>
      <c r="K30" s="66">
        <f t="shared" si="2"/>
        <v>0</v>
      </c>
      <c r="L30" s="66">
        <v>21</v>
      </c>
      <c r="M30" s="66">
        <f t="shared" si="3"/>
        <v>0</v>
      </c>
      <c r="N30" s="66">
        <v>0</v>
      </c>
      <c r="O30" s="66">
        <f t="shared" si="4"/>
        <v>0</v>
      </c>
      <c r="P30" s="66">
        <v>0</v>
      </c>
      <c r="Q30" s="66">
        <f t="shared" si="5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6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2210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23</v>
      </c>
      <c r="B31" s="68" t="s">
        <v>4692</v>
      </c>
      <c r="C31" s="69" t="s">
        <v>4693</v>
      </c>
      <c r="D31" s="63" t="s">
        <v>352</v>
      </c>
      <c r="E31" s="64">
        <v>337.7</v>
      </c>
      <c r="F31" s="65"/>
      <c r="G31" s="66">
        <f t="shared" si="0"/>
        <v>0</v>
      </c>
      <c r="H31" s="65"/>
      <c r="I31" s="66">
        <f t="shared" si="1"/>
        <v>0</v>
      </c>
      <c r="J31" s="65"/>
      <c r="K31" s="66">
        <f t="shared" si="2"/>
        <v>0</v>
      </c>
      <c r="L31" s="66">
        <v>21</v>
      </c>
      <c r="M31" s="66">
        <f t="shared" si="3"/>
        <v>0</v>
      </c>
      <c r="N31" s="66">
        <v>0</v>
      </c>
      <c r="O31" s="66">
        <f t="shared" si="4"/>
        <v>0</v>
      </c>
      <c r="P31" s="66">
        <v>0</v>
      </c>
      <c r="Q31" s="66">
        <f t="shared" si="5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6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2210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67">
        <v>24</v>
      </c>
      <c r="B32" s="68" t="s">
        <v>4694</v>
      </c>
      <c r="C32" s="69" t="s">
        <v>4695</v>
      </c>
      <c r="D32" s="63" t="s">
        <v>352</v>
      </c>
      <c r="E32" s="64">
        <v>337.7</v>
      </c>
      <c r="F32" s="65"/>
      <c r="G32" s="66">
        <f t="shared" si="0"/>
        <v>0</v>
      </c>
      <c r="H32" s="65"/>
      <c r="I32" s="66">
        <f t="shared" si="1"/>
        <v>0</v>
      </c>
      <c r="J32" s="65"/>
      <c r="K32" s="66">
        <f t="shared" si="2"/>
        <v>0</v>
      </c>
      <c r="L32" s="66">
        <v>21</v>
      </c>
      <c r="M32" s="66">
        <f t="shared" si="3"/>
        <v>0</v>
      </c>
      <c r="N32" s="66">
        <v>0</v>
      </c>
      <c r="O32" s="66">
        <f t="shared" si="4"/>
        <v>0</v>
      </c>
      <c r="P32" s="66">
        <v>0</v>
      </c>
      <c r="Q32" s="66">
        <f t="shared" si="5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6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2210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25</v>
      </c>
      <c r="B33" s="68" t="s">
        <v>4696</v>
      </c>
      <c r="C33" s="69" t="s">
        <v>4697</v>
      </c>
      <c r="D33" s="63" t="s">
        <v>352</v>
      </c>
      <c r="E33" s="64">
        <v>337.7</v>
      </c>
      <c r="F33" s="65"/>
      <c r="G33" s="66">
        <f t="shared" si="0"/>
        <v>0</v>
      </c>
      <c r="H33" s="65"/>
      <c r="I33" s="66">
        <f t="shared" si="1"/>
        <v>0</v>
      </c>
      <c r="J33" s="65"/>
      <c r="K33" s="66">
        <f t="shared" si="2"/>
        <v>0</v>
      </c>
      <c r="L33" s="66">
        <v>21</v>
      </c>
      <c r="M33" s="66">
        <f t="shared" si="3"/>
        <v>0</v>
      </c>
      <c r="N33" s="66">
        <v>0</v>
      </c>
      <c r="O33" s="66">
        <f t="shared" si="4"/>
        <v>0</v>
      </c>
      <c r="P33" s="66">
        <v>0</v>
      </c>
      <c r="Q33" s="66">
        <f t="shared" si="5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6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2210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x14ac:dyDescent="0.2">
      <c r="A34" s="18" t="s">
        <v>324</v>
      </c>
      <c r="B34" s="19" t="s">
        <v>96</v>
      </c>
      <c r="C34" s="20" t="s">
        <v>98</v>
      </c>
      <c r="D34" s="21"/>
      <c r="E34" s="22"/>
      <c r="F34" s="23"/>
      <c r="G34" s="23">
        <f>SUMIF(AG35:AG36,"&lt;&gt;NOR",G35:G36)</f>
        <v>0</v>
      </c>
      <c r="H34" s="23"/>
      <c r="I34" s="23">
        <f>SUM(I35:I36)</f>
        <v>0</v>
      </c>
      <c r="J34" s="23"/>
      <c r="K34" s="23">
        <f>SUM(K35:K36)</f>
        <v>0</v>
      </c>
      <c r="L34" s="23"/>
      <c r="M34" s="23">
        <f>SUM(M35:M36)</f>
        <v>0</v>
      </c>
      <c r="N34" s="23"/>
      <c r="O34" s="23">
        <f>SUM(O35:O36)</f>
        <v>26.19</v>
      </c>
      <c r="P34" s="23"/>
      <c r="Q34" s="23">
        <f>SUM(Q35:Q36)</f>
        <v>0</v>
      </c>
      <c r="R34" s="23"/>
      <c r="S34" s="23"/>
      <c r="T34" s="46"/>
      <c r="U34" s="47"/>
      <c r="V34" s="47">
        <f>SUM(V35:V36)</f>
        <v>0</v>
      </c>
      <c r="W34" s="47"/>
      <c r="X34" s="46"/>
      <c r="AG34" t="s">
        <v>325</v>
      </c>
    </row>
    <row r="35" spans="1:60" outlineLevel="1" x14ac:dyDescent="0.2">
      <c r="A35" s="67">
        <v>26</v>
      </c>
      <c r="B35" s="68" t="s">
        <v>4698</v>
      </c>
      <c r="C35" s="69" t="s">
        <v>4699</v>
      </c>
      <c r="D35" s="63" t="s">
        <v>352</v>
      </c>
      <c r="E35" s="64">
        <v>4.9000000000000004</v>
      </c>
      <c r="F35" s="65"/>
      <c r="G35" s="66">
        <f>ROUND(E35*F35,2)</f>
        <v>0</v>
      </c>
      <c r="H35" s="65"/>
      <c r="I35" s="66">
        <f>ROUND(E35*H35,2)</f>
        <v>0</v>
      </c>
      <c r="J35" s="65"/>
      <c r="K35" s="66">
        <f>ROUND(E35*J35,2)</f>
        <v>0</v>
      </c>
      <c r="L35" s="66">
        <v>21</v>
      </c>
      <c r="M35" s="66">
        <f>G35*(1+L35/100)</f>
        <v>0</v>
      </c>
      <c r="N35" s="66">
        <v>1.7816399999999999</v>
      </c>
      <c r="O35" s="66">
        <f>ROUND(E35*N35,2)</f>
        <v>8.73</v>
      </c>
      <c r="P35" s="66">
        <v>0</v>
      </c>
      <c r="Q35" s="66">
        <f>ROUND(E35*P35,2)</f>
        <v>0</v>
      </c>
      <c r="R35" s="66"/>
      <c r="S35" s="66" t="s">
        <v>587</v>
      </c>
      <c r="T35" s="70" t="s">
        <v>330</v>
      </c>
      <c r="U35" s="35">
        <v>0</v>
      </c>
      <c r="V35" s="35">
        <f>ROUND(E35*U35,2)</f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2210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27</v>
      </c>
      <c r="B36" s="68" t="s">
        <v>1842</v>
      </c>
      <c r="C36" s="69" t="s">
        <v>4700</v>
      </c>
      <c r="D36" s="63" t="s">
        <v>352</v>
      </c>
      <c r="E36" s="64">
        <v>9.8000000000000007</v>
      </c>
      <c r="F36" s="65"/>
      <c r="G36" s="66">
        <f>ROUND(E36*F36,2)</f>
        <v>0</v>
      </c>
      <c r="H36" s="65"/>
      <c r="I36" s="66">
        <f>ROUND(E36*H36,2)</f>
        <v>0</v>
      </c>
      <c r="J36" s="65"/>
      <c r="K36" s="66">
        <f>ROUND(E36*J36,2)</f>
        <v>0</v>
      </c>
      <c r="L36" s="66">
        <v>21</v>
      </c>
      <c r="M36" s="66">
        <f>G36*(1+L36/100)</f>
        <v>0</v>
      </c>
      <c r="N36" s="66">
        <v>1.7816399999999999</v>
      </c>
      <c r="O36" s="66">
        <f>ROUND(E36*N36,2)</f>
        <v>17.46</v>
      </c>
      <c r="P36" s="66">
        <v>0</v>
      </c>
      <c r="Q36" s="66">
        <f>ROUND(E36*P36,2)</f>
        <v>0</v>
      </c>
      <c r="R36" s="66"/>
      <c r="S36" s="66" t="s">
        <v>587</v>
      </c>
      <c r="T36" s="70" t="s">
        <v>330</v>
      </c>
      <c r="U36" s="35">
        <v>0</v>
      </c>
      <c r="V36" s="35">
        <f>ROUND(E36*U36,2)</f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2210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x14ac:dyDescent="0.2">
      <c r="A37" s="18" t="s">
        <v>324</v>
      </c>
      <c r="B37" s="19" t="s">
        <v>105</v>
      </c>
      <c r="C37" s="20" t="s">
        <v>106</v>
      </c>
      <c r="D37" s="21"/>
      <c r="E37" s="22"/>
      <c r="F37" s="23"/>
      <c r="G37" s="23">
        <f>SUMIF(AG38:AG38,"&lt;&gt;NOR",G38:G38)</f>
        <v>0</v>
      </c>
      <c r="H37" s="23"/>
      <c r="I37" s="23">
        <f>SUM(I38:I38)</f>
        <v>0</v>
      </c>
      <c r="J37" s="23"/>
      <c r="K37" s="23">
        <f>SUM(K38:K38)</f>
        <v>0</v>
      </c>
      <c r="L37" s="23"/>
      <c r="M37" s="23">
        <f>SUM(M38:M38)</f>
        <v>0</v>
      </c>
      <c r="N37" s="23"/>
      <c r="O37" s="23">
        <f>SUM(O38:O38)</f>
        <v>44.27</v>
      </c>
      <c r="P37" s="23"/>
      <c r="Q37" s="23">
        <f>SUM(Q38:Q38)</f>
        <v>0</v>
      </c>
      <c r="R37" s="23"/>
      <c r="S37" s="23"/>
      <c r="T37" s="46"/>
      <c r="U37" s="47"/>
      <c r="V37" s="47">
        <f>SUM(V38:V38)</f>
        <v>0</v>
      </c>
      <c r="W37" s="47"/>
      <c r="X37" s="46"/>
      <c r="AG37" t="s">
        <v>325</v>
      </c>
    </row>
    <row r="38" spans="1:60" outlineLevel="1" x14ac:dyDescent="0.2">
      <c r="A38" s="67">
        <v>28</v>
      </c>
      <c r="B38" s="68" t="s">
        <v>4701</v>
      </c>
      <c r="C38" s="69" t="s">
        <v>4702</v>
      </c>
      <c r="D38" s="63" t="s">
        <v>352</v>
      </c>
      <c r="E38" s="64">
        <v>39.1</v>
      </c>
      <c r="F38" s="65"/>
      <c r="G38" s="66">
        <f>ROUND(E38*F38,2)</f>
        <v>0</v>
      </c>
      <c r="H38" s="65"/>
      <c r="I38" s="66">
        <f>ROUND(E38*H38,2)</f>
        <v>0</v>
      </c>
      <c r="J38" s="65"/>
      <c r="K38" s="66">
        <f>ROUND(E38*J38,2)</f>
        <v>0</v>
      </c>
      <c r="L38" s="66">
        <v>21</v>
      </c>
      <c r="M38" s="66">
        <f>G38*(1+L38/100)</f>
        <v>0</v>
      </c>
      <c r="N38" s="66">
        <v>1.1322000000000001</v>
      </c>
      <c r="O38" s="66">
        <f>ROUND(E38*N38,2)</f>
        <v>44.27</v>
      </c>
      <c r="P38" s="66">
        <v>0</v>
      </c>
      <c r="Q38" s="66">
        <f>ROUND(E38*P38,2)</f>
        <v>0</v>
      </c>
      <c r="R38" s="66"/>
      <c r="S38" s="66" t="s">
        <v>587</v>
      </c>
      <c r="T38" s="70" t="s">
        <v>330</v>
      </c>
      <c r="U38" s="35">
        <v>0</v>
      </c>
      <c r="V38" s="35">
        <f>ROUND(E38*U38,2)</f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2210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x14ac:dyDescent="0.2">
      <c r="A39" s="18" t="s">
        <v>324</v>
      </c>
      <c r="B39" s="19" t="s">
        <v>107</v>
      </c>
      <c r="C39" s="20" t="s">
        <v>108</v>
      </c>
      <c r="D39" s="21"/>
      <c r="E39" s="22"/>
      <c r="F39" s="23"/>
      <c r="G39" s="23">
        <f>SUMIF(AG40:AG43,"&lt;&gt;NOR",G40:G43)</f>
        <v>0</v>
      </c>
      <c r="H39" s="23"/>
      <c r="I39" s="23">
        <f>SUM(I40:I43)</f>
        <v>0</v>
      </c>
      <c r="J39" s="23"/>
      <c r="K39" s="23">
        <f>SUM(K40:K43)</f>
        <v>0</v>
      </c>
      <c r="L39" s="23"/>
      <c r="M39" s="23">
        <f>SUM(M40:M43)</f>
        <v>0</v>
      </c>
      <c r="N39" s="23"/>
      <c r="O39" s="23">
        <f>SUM(O40:O43)</f>
        <v>32.510000000000005</v>
      </c>
      <c r="P39" s="23"/>
      <c r="Q39" s="23">
        <f>SUM(Q40:Q43)</f>
        <v>0</v>
      </c>
      <c r="R39" s="23"/>
      <c r="S39" s="23"/>
      <c r="T39" s="46"/>
      <c r="U39" s="47"/>
      <c r="V39" s="47">
        <f>SUM(V40:V43)</f>
        <v>0</v>
      </c>
      <c r="W39" s="47"/>
      <c r="X39" s="46"/>
      <c r="AG39" t="s">
        <v>325</v>
      </c>
    </row>
    <row r="40" spans="1:60" outlineLevel="1" x14ac:dyDescent="0.2">
      <c r="A40" s="67">
        <v>29</v>
      </c>
      <c r="B40" s="68" t="s">
        <v>4703</v>
      </c>
      <c r="C40" s="69" t="s">
        <v>4704</v>
      </c>
      <c r="D40" s="63" t="s">
        <v>380</v>
      </c>
      <c r="E40" s="64">
        <v>53.2</v>
      </c>
      <c r="F40" s="65"/>
      <c r="G40" s="66">
        <f>ROUND(E40*F40,2)</f>
        <v>0</v>
      </c>
      <c r="H40" s="65"/>
      <c r="I40" s="66">
        <f>ROUND(E40*H40,2)</f>
        <v>0</v>
      </c>
      <c r="J40" s="65"/>
      <c r="K40" s="66">
        <f>ROUND(E40*J40,2)</f>
        <v>0</v>
      </c>
      <c r="L40" s="66">
        <v>21</v>
      </c>
      <c r="M40" s="66">
        <f>G40*(1+L40/100)</f>
        <v>0</v>
      </c>
      <c r="N40" s="66">
        <v>0.36834</v>
      </c>
      <c r="O40" s="66">
        <f>ROUND(E40*N40,2)</f>
        <v>19.600000000000001</v>
      </c>
      <c r="P40" s="66">
        <v>0</v>
      </c>
      <c r="Q40" s="66">
        <f>ROUND(E40*P40,2)</f>
        <v>0</v>
      </c>
      <c r="R40" s="66"/>
      <c r="S40" s="66" t="s">
        <v>587</v>
      </c>
      <c r="T40" s="70" t="s">
        <v>330</v>
      </c>
      <c r="U40" s="35">
        <v>0</v>
      </c>
      <c r="V40" s="35">
        <f>ROUND(E40*U40,2)</f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2210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30</v>
      </c>
      <c r="B41" s="68" t="s">
        <v>4705</v>
      </c>
      <c r="C41" s="69" t="s">
        <v>4706</v>
      </c>
      <c r="D41" s="63" t="s">
        <v>380</v>
      </c>
      <c r="E41" s="64">
        <v>26.6</v>
      </c>
      <c r="F41" s="65"/>
      <c r="G41" s="66">
        <f t="shared" ref="G41:G43" si="7">ROUND(E41*F41,2)</f>
        <v>0</v>
      </c>
      <c r="H41" s="65"/>
      <c r="I41" s="66">
        <f>ROUND(E41*H41,2)</f>
        <v>0</v>
      </c>
      <c r="J41" s="65"/>
      <c r="K41" s="66">
        <f>ROUND(E41*J41,2)</f>
        <v>0</v>
      </c>
      <c r="L41" s="66">
        <v>21</v>
      </c>
      <c r="M41" s="66">
        <f>G41*(1+L41/100)</f>
        <v>0</v>
      </c>
      <c r="N41" s="66">
        <v>0.22500999999999999</v>
      </c>
      <c r="O41" s="66">
        <f>ROUND(E41*N41,2)</f>
        <v>5.99</v>
      </c>
      <c r="P41" s="66">
        <v>0</v>
      </c>
      <c r="Q41" s="66">
        <f>ROUND(E41*P41,2)</f>
        <v>0</v>
      </c>
      <c r="R41" s="66"/>
      <c r="S41" s="66" t="s">
        <v>587</v>
      </c>
      <c r="T41" s="70" t="s">
        <v>330</v>
      </c>
      <c r="U41" s="35">
        <v>0</v>
      </c>
      <c r="V41" s="35"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2210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67">
        <v>31</v>
      </c>
      <c r="B42" s="68" t="s">
        <v>4707</v>
      </c>
      <c r="C42" s="69" t="s">
        <v>4708</v>
      </c>
      <c r="D42" s="63" t="s">
        <v>380</v>
      </c>
      <c r="E42" s="64">
        <v>26.6</v>
      </c>
      <c r="F42" s="65"/>
      <c r="G42" s="66">
        <f t="shared" si="7"/>
        <v>0</v>
      </c>
      <c r="H42" s="65"/>
      <c r="I42" s="66">
        <f>ROUND(E42*H42,2)</f>
        <v>0</v>
      </c>
      <c r="J42" s="65"/>
      <c r="K42" s="66">
        <f>ROUND(E42*J42,2)</f>
        <v>0</v>
      </c>
      <c r="L42" s="66">
        <v>21</v>
      </c>
      <c r="M42" s="66">
        <f>G42*(1+L42/100)</f>
        <v>0</v>
      </c>
      <c r="N42" s="66">
        <v>6.0999999999999997E-4</v>
      </c>
      <c r="O42" s="66">
        <f>ROUND(E42*N42,2)</f>
        <v>0.02</v>
      </c>
      <c r="P42" s="66">
        <v>0</v>
      </c>
      <c r="Q42" s="66">
        <f>ROUND(E42*P42,2)</f>
        <v>0</v>
      </c>
      <c r="R42" s="66"/>
      <c r="S42" s="66" t="s">
        <v>587</v>
      </c>
      <c r="T42" s="70" t="s">
        <v>330</v>
      </c>
      <c r="U42" s="35">
        <v>0</v>
      </c>
      <c r="V42" s="35">
        <f>ROUND(E42*U42,2)</f>
        <v>0</v>
      </c>
      <c r="W42" s="35"/>
      <c r="X42" s="70"/>
      <c r="Y42" s="52"/>
      <c r="Z42" s="52"/>
      <c r="AA42" s="52"/>
      <c r="AB42" s="52"/>
      <c r="AC42" s="52"/>
      <c r="AD42" s="52"/>
      <c r="AE42" s="52"/>
      <c r="AF42" s="52"/>
      <c r="AG42" s="52" t="s">
        <v>2210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67">
        <v>32</v>
      </c>
      <c r="B43" s="68" t="s">
        <v>4709</v>
      </c>
      <c r="C43" s="69" t="s">
        <v>4710</v>
      </c>
      <c r="D43" s="63" t="s">
        <v>380</v>
      </c>
      <c r="E43" s="64">
        <v>53.2</v>
      </c>
      <c r="F43" s="65"/>
      <c r="G43" s="66">
        <f t="shared" si="7"/>
        <v>0</v>
      </c>
      <c r="H43" s="65"/>
      <c r="I43" s="66">
        <f>ROUND(E43*H43,2)</f>
        <v>0</v>
      </c>
      <c r="J43" s="65"/>
      <c r="K43" s="66">
        <f>ROUND(E43*J43,2)</f>
        <v>0</v>
      </c>
      <c r="L43" s="66">
        <v>21</v>
      </c>
      <c r="M43" s="66">
        <f>G43*(1+L43/100)</f>
        <v>0</v>
      </c>
      <c r="N43" s="66">
        <v>0.12966</v>
      </c>
      <c r="O43" s="66">
        <f>ROUND(E43*N43,2)</f>
        <v>6.9</v>
      </c>
      <c r="P43" s="66">
        <v>0</v>
      </c>
      <c r="Q43" s="66">
        <f>ROUND(E43*P43,2)</f>
        <v>0</v>
      </c>
      <c r="R43" s="66"/>
      <c r="S43" s="66" t="s">
        <v>587</v>
      </c>
      <c r="T43" s="70" t="s">
        <v>330</v>
      </c>
      <c r="U43" s="35">
        <v>0</v>
      </c>
      <c r="V43" s="35">
        <f>ROUND(E43*U43,2)</f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2210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x14ac:dyDescent="0.2">
      <c r="A44" s="18" t="s">
        <v>324</v>
      </c>
      <c r="B44" s="19" t="s">
        <v>117</v>
      </c>
      <c r="C44" s="20" t="s">
        <v>118</v>
      </c>
      <c r="D44" s="21"/>
      <c r="E44" s="22"/>
      <c r="F44" s="23"/>
      <c r="G44" s="23">
        <f>SUMIF(AG45:AG61,"&lt;&gt;NOR",G45:G61)</f>
        <v>0</v>
      </c>
      <c r="H44" s="23"/>
      <c r="I44" s="23">
        <f>SUM(I45:I61)</f>
        <v>0</v>
      </c>
      <c r="J44" s="23"/>
      <c r="K44" s="23">
        <f>SUM(K45:K61)</f>
        <v>0</v>
      </c>
      <c r="L44" s="23"/>
      <c r="M44" s="23">
        <f>SUM(M45:M61)</f>
        <v>0</v>
      </c>
      <c r="N44" s="23"/>
      <c r="O44" s="23">
        <f>SUM(O45:O61)</f>
        <v>28.9</v>
      </c>
      <c r="P44" s="23"/>
      <c r="Q44" s="23">
        <f>SUM(Q45:Q61)</f>
        <v>0</v>
      </c>
      <c r="R44" s="23"/>
      <c r="S44" s="23"/>
      <c r="T44" s="46"/>
      <c r="U44" s="47"/>
      <c r="V44" s="47">
        <f>SUM(V45:V61)</f>
        <v>0</v>
      </c>
      <c r="W44" s="47"/>
      <c r="X44" s="46"/>
      <c r="AG44" t="s">
        <v>325</v>
      </c>
    </row>
    <row r="45" spans="1:60" outlineLevel="1" x14ac:dyDescent="0.2">
      <c r="A45" s="67">
        <v>33</v>
      </c>
      <c r="B45" s="68" t="s">
        <v>4711</v>
      </c>
      <c r="C45" s="69" t="s">
        <v>4712</v>
      </c>
      <c r="D45" s="63" t="s">
        <v>456</v>
      </c>
      <c r="E45" s="64">
        <v>6</v>
      </c>
      <c r="F45" s="65"/>
      <c r="G45" s="66">
        <f t="shared" ref="G45:G61" si="8">ROUND(E45*F45,2)</f>
        <v>0</v>
      </c>
      <c r="H45" s="65"/>
      <c r="I45" s="66">
        <f t="shared" ref="I45:I61" si="9">ROUND(E45*H45,2)</f>
        <v>0</v>
      </c>
      <c r="J45" s="65"/>
      <c r="K45" s="66">
        <f t="shared" ref="K45:K61" si="10">ROUND(E45*J45,2)</f>
        <v>0</v>
      </c>
      <c r="L45" s="66">
        <v>21</v>
      </c>
      <c r="M45" s="66">
        <f t="shared" ref="M45:M61" si="11">G45*(1+L45/100)</f>
        <v>0</v>
      </c>
      <c r="N45" s="66">
        <v>6.7000000000000002E-4</v>
      </c>
      <c r="O45" s="66">
        <f t="shared" ref="O45:O61" si="12">ROUND(E45*N45,2)</f>
        <v>0</v>
      </c>
      <c r="P45" s="66">
        <v>0</v>
      </c>
      <c r="Q45" s="66">
        <f t="shared" ref="Q45:Q61" si="13">ROUND(E45*P45,2)</f>
        <v>0</v>
      </c>
      <c r="R45" s="66"/>
      <c r="S45" s="66" t="s">
        <v>587</v>
      </c>
      <c r="T45" s="70" t="s">
        <v>330</v>
      </c>
      <c r="U45" s="35">
        <v>0</v>
      </c>
      <c r="V45" s="35">
        <f t="shared" ref="V45:V61" si="14">ROUND(E45*U45,2)</f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1697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7">
        <v>34</v>
      </c>
      <c r="B46" s="68" t="s">
        <v>4713</v>
      </c>
      <c r="C46" s="69" t="s">
        <v>4714</v>
      </c>
      <c r="D46" s="63" t="s">
        <v>456</v>
      </c>
      <c r="E46" s="64">
        <v>6</v>
      </c>
      <c r="F46" s="65"/>
      <c r="G46" s="66">
        <f t="shared" si="8"/>
        <v>0</v>
      </c>
      <c r="H46" s="65"/>
      <c r="I46" s="66">
        <f t="shared" si="9"/>
        <v>0</v>
      </c>
      <c r="J46" s="65"/>
      <c r="K46" s="66">
        <f t="shared" si="10"/>
        <v>0</v>
      </c>
      <c r="L46" s="66">
        <v>21</v>
      </c>
      <c r="M46" s="66">
        <f t="shared" si="11"/>
        <v>0</v>
      </c>
      <c r="N46" s="66">
        <v>0</v>
      </c>
      <c r="O46" s="66">
        <f t="shared" si="12"/>
        <v>0</v>
      </c>
      <c r="P46" s="66">
        <v>0</v>
      </c>
      <c r="Q46" s="66">
        <f t="shared" si="13"/>
        <v>0</v>
      </c>
      <c r="R46" s="66"/>
      <c r="S46" s="66" t="s">
        <v>587</v>
      </c>
      <c r="T46" s="70" t="s">
        <v>330</v>
      </c>
      <c r="U46" s="35">
        <v>0</v>
      </c>
      <c r="V46" s="35">
        <f t="shared" si="14"/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2210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67">
        <v>35</v>
      </c>
      <c r="B47" s="68" t="s">
        <v>4715</v>
      </c>
      <c r="C47" s="69" t="s">
        <v>4716</v>
      </c>
      <c r="D47" s="63" t="s">
        <v>456</v>
      </c>
      <c r="E47" s="64">
        <v>8</v>
      </c>
      <c r="F47" s="65"/>
      <c r="G47" s="66">
        <f t="shared" si="8"/>
        <v>0</v>
      </c>
      <c r="H47" s="65"/>
      <c r="I47" s="66">
        <f t="shared" si="9"/>
        <v>0</v>
      </c>
      <c r="J47" s="65"/>
      <c r="K47" s="66">
        <f t="shared" si="10"/>
        <v>0</v>
      </c>
      <c r="L47" s="66">
        <v>21</v>
      </c>
      <c r="M47" s="66">
        <f t="shared" si="11"/>
        <v>0</v>
      </c>
      <c r="N47" s="66">
        <v>2.0999999999999999E-3</v>
      </c>
      <c r="O47" s="66">
        <f t="shared" si="12"/>
        <v>0.02</v>
      </c>
      <c r="P47" s="66">
        <v>0</v>
      </c>
      <c r="Q47" s="66">
        <f t="shared" si="13"/>
        <v>0</v>
      </c>
      <c r="R47" s="66"/>
      <c r="S47" s="66" t="s">
        <v>587</v>
      </c>
      <c r="T47" s="70" t="s">
        <v>330</v>
      </c>
      <c r="U47" s="35">
        <v>0</v>
      </c>
      <c r="V47" s="35">
        <f t="shared" si="14"/>
        <v>0</v>
      </c>
      <c r="W47" s="35"/>
      <c r="X47" s="70"/>
      <c r="Y47" s="52"/>
      <c r="Z47" s="52"/>
      <c r="AA47" s="52"/>
      <c r="AB47" s="52"/>
      <c r="AC47" s="52"/>
      <c r="AD47" s="52"/>
      <c r="AE47" s="52"/>
      <c r="AF47" s="52"/>
      <c r="AG47" s="52" t="s">
        <v>2210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67">
        <v>36</v>
      </c>
      <c r="B48" s="68" t="s">
        <v>4717</v>
      </c>
      <c r="C48" s="69" t="s">
        <v>4718</v>
      </c>
      <c r="D48" s="63" t="s">
        <v>456</v>
      </c>
      <c r="E48" s="64">
        <v>10</v>
      </c>
      <c r="F48" s="65"/>
      <c r="G48" s="66">
        <f t="shared" si="8"/>
        <v>0</v>
      </c>
      <c r="H48" s="65"/>
      <c r="I48" s="66">
        <f t="shared" si="9"/>
        <v>0</v>
      </c>
      <c r="J48" s="65"/>
      <c r="K48" s="66">
        <f t="shared" si="10"/>
        <v>0</v>
      </c>
      <c r="L48" s="66">
        <v>21</v>
      </c>
      <c r="M48" s="66">
        <f t="shared" si="11"/>
        <v>0</v>
      </c>
      <c r="N48" s="66">
        <v>1.308E-2</v>
      </c>
      <c r="O48" s="66">
        <f t="shared" si="12"/>
        <v>0.13</v>
      </c>
      <c r="P48" s="66">
        <v>0</v>
      </c>
      <c r="Q48" s="66">
        <f t="shared" si="13"/>
        <v>0</v>
      </c>
      <c r="R48" s="66"/>
      <c r="S48" s="66" t="s">
        <v>587</v>
      </c>
      <c r="T48" s="70" t="s">
        <v>330</v>
      </c>
      <c r="U48" s="35">
        <v>0</v>
      </c>
      <c r="V48" s="35">
        <f t="shared" si="14"/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2210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37</v>
      </c>
      <c r="B49" s="68" t="s">
        <v>4719</v>
      </c>
      <c r="C49" s="69" t="s">
        <v>4720</v>
      </c>
      <c r="D49" s="63" t="s">
        <v>456</v>
      </c>
      <c r="E49" s="64">
        <v>31</v>
      </c>
      <c r="F49" s="65"/>
      <c r="G49" s="66">
        <f t="shared" si="8"/>
        <v>0</v>
      </c>
      <c r="H49" s="65"/>
      <c r="I49" s="66">
        <f t="shared" si="9"/>
        <v>0</v>
      </c>
      <c r="J49" s="65"/>
      <c r="K49" s="66">
        <f t="shared" si="10"/>
        <v>0</v>
      </c>
      <c r="L49" s="66">
        <v>21</v>
      </c>
      <c r="M49" s="66">
        <f t="shared" si="11"/>
        <v>0</v>
      </c>
      <c r="N49" s="66">
        <v>5.0800000000000003E-3</v>
      </c>
      <c r="O49" s="66">
        <f t="shared" si="12"/>
        <v>0.16</v>
      </c>
      <c r="P49" s="66">
        <v>0</v>
      </c>
      <c r="Q49" s="66">
        <f t="shared" si="13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14"/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2210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67">
        <v>38</v>
      </c>
      <c r="B50" s="68" t="s">
        <v>4721</v>
      </c>
      <c r="C50" s="69" t="s">
        <v>4722</v>
      </c>
      <c r="D50" s="63" t="s">
        <v>456</v>
      </c>
      <c r="E50" s="64">
        <v>114</v>
      </c>
      <c r="F50" s="65"/>
      <c r="G50" s="66">
        <f t="shared" si="8"/>
        <v>0</v>
      </c>
      <c r="H50" s="65"/>
      <c r="I50" s="66">
        <f t="shared" si="9"/>
        <v>0</v>
      </c>
      <c r="J50" s="65"/>
      <c r="K50" s="66">
        <f t="shared" si="10"/>
        <v>0</v>
      </c>
      <c r="L50" s="66">
        <v>21</v>
      </c>
      <c r="M50" s="66">
        <f t="shared" si="11"/>
        <v>0</v>
      </c>
      <c r="N50" s="66">
        <v>2.095E-2</v>
      </c>
      <c r="O50" s="66">
        <f t="shared" si="12"/>
        <v>2.39</v>
      </c>
      <c r="P50" s="66">
        <v>0</v>
      </c>
      <c r="Q50" s="66">
        <f t="shared" si="13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14"/>
        <v>0</v>
      </c>
      <c r="W50" s="35"/>
      <c r="X50" s="70"/>
      <c r="Y50" s="52"/>
      <c r="Z50" s="52"/>
      <c r="AA50" s="52"/>
      <c r="AB50" s="52"/>
      <c r="AC50" s="52"/>
      <c r="AD50" s="52"/>
      <c r="AE50" s="52"/>
      <c r="AF50" s="52"/>
      <c r="AG50" s="52" t="s">
        <v>2210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67">
        <v>39</v>
      </c>
      <c r="B51" s="68" t="s">
        <v>4723</v>
      </c>
      <c r="C51" s="69" t="s">
        <v>4724</v>
      </c>
      <c r="D51" s="63" t="s">
        <v>456</v>
      </c>
      <c r="E51" s="64">
        <v>8</v>
      </c>
      <c r="F51" s="65"/>
      <c r="G51" s="66">
        <f t="shared" si="8"/>
        <v>0</v>
      </c>
      <c r="H51" s="65"/>
      <c r="I51" s="66">
        <f t="shared" si="9"/>
        <v>0</v>
      </c>
      <c r="J51" s="65"/>
      <c r="K51" s="66">
        <f t="shared" si="10"/>
        <v>0</v>
      </c>
      <c r="L51" s="66">
        <v>21</v>
      </c>
      <c r="M51" s="66">
        <f t="shared" si="11"/>
        <v>0</v>
      </c>
      <c r="N51" s="66">
        <v>0</v>
      </c>
      <c r="O51" s="66">
        <f t="shared" si="12"/>
        <v>0</v>
      </c>
      <c r="P51" s="66">
        <v>0</v>
      </c>
      <c r="Q51" s="66">
        <f t="shared" si="13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14"/>
        <v>0</v>
      </c>
      <c r="W51" s="35"/>
      <c r="X51" s="70"/>
      <c r="Y51" s="52"/>
      <c r="Z51" s="52"/>
      <c r="AA51" s="52"/>
      <c r="AB51" s="52"/>
      <c r="AC51" s="52"/>
      <c r="AD51" s="52"/>
      <c r="AE51" s="52"/>
      <c r="AF51" s="52"/>
      <c r="AG51" s="52" t="s">
        <v>2210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67">
        <v>40</v>
      </c>
      <c r="B52" s="68" t="s">
        <v>4725</v>
      </c>
      <c r="C52" s="69" t="s">
        <v>4726</v>
      </c>
      <c r="D52" s="63" t="s">
        <v>456</v>
      </c>
      <c r="E52" s="64">
        <v>10</v>
      </c>
      <c r="F52" s="65"/>
      <c r="G52" s="66">
        <f t="shared" si="8"/>
        <v>0</v>
      </c>
      <c r="H52" s="65"/>
      <c r="I52" s="66">
        <f t="shared" si="9"/>
        <v>0</v>
      </c>
      <c r="J52" s="65"/>
      <c r="K52" s="66">
        <f t="shared" si="10"/>
        <v>0</v>
      </c>
      <c r="L52" s="66">
        <v>21</v>
      </c>
      <c r="M52" s="66">
        <f t="shared" si="11"/>
        <v>0</v>
      </c>
      <c r="N52" s="66">
        <v>1.0000000000000001E-5</v>
      </c>
      <c r="O52" s="66">
        <f t="shared" si="12"/>
        <v>0</v>
      </c>
      <c r="P52" s="66">
        <v>0</v>
      </c>
      <c r="Q52" s="66">
        <f t="shared" si="13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14"/>
        <v>0</v>
      </c>
      <c r="W52" s="35"/>
      <c r="X52" s="70"/>
      <c r="Y52" s="52"/>
      <c r="Z52" s="52"/>
      <c r="AA52" s="52"/>
      <c r="AB52" s="52"/>
      <c r="AC52" s="52"/>
      <c r="AD52" s="52"/>
      <c r="AE52" s="52"/>
      <c r="AF52" s="52"/>
      <c r="AG52" s="52" t="s">
        <v>2210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67">
        <v>41</v>
      </c>
      <c r="B53" s="68" t="s">
        <v>4725</v>
      </c>
      <c r="C53" s="69" t="s">
        <v>4727</v>
      </c>
      <c r="D53" s="63" t="s">
        <v>456</v>
      </c>
      <c r="E53" s="64">
        <v>31</v>
      </c>
      <c r="F53" s="65"/>
      <c r="G53" s="66">
        <f t="shared" si="8"/>
        <v>0</v>
      </c>
      <c r="H53" s="65"/>
      <c r="I53" s="66">
        <f t="shared" si="9"/>
        <v>0</v>
      </c>
      <c r="J53" s="65"/>
      <c r="K53" s="66">
        <f t="shared" si="10"/>
        <v>0</v>
      </c>
      <c r="L53" s="66">
        <v>21</v>
      </c>
      <c r="M53" s="66">
        <f t="shared" si="11"/>
        <v>0</v>
      </c>
      <c r="N53" s="66">
        <v>1.0000000000000001E-5</v>
      </c>
      <c r="O53" s="66">
        <f t="shared" si="12"/>
        <v>0</v>
      </c>
      <c r="P53" s="66">
        <v>0</v>
      </c>
      <c r="Q53" s="66">
        <f t="shared" si="13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14"/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2284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67">
        <v>42</v>
      </c>
      <c r="B54" s="68" t="s">
        <v>4728</v>
      </c>
      <c r="C54" s="69" t="s">
        <v>4729</v>
      </c>
      <c r="D54" s="63" t="s">
        <v>456</v>
      </c>
      <c r="E54" s="64">
        <v>114</v>
      </c>
      <c r="F54" s="65"/>
      <c r="G54" s="66">
        <f t="shared" si="8"/>
        <v>0</v>
      </c>
      <c r="H54" s="65"/>
      <c r="I54" s="66">
        <f t="shared" si="9"/>
        <v>0</v>
      </c>
      <c r="J54" s="65"/>
      <c r="K54" s="66">
        <f t="shared" si="10"/>
        <v>0</v>
      </c>
      <c r="L54" s="66">
        <v>21</v>
      </c>
      <c r="M54" s="66">
        <f t="shared" si="11"/>
        <v>0</v>
      </c>
      <c r="N54" s="66">
        <v>1.0000000000000001E-5</v>
      </c>
      <c r="O54" s="66">
        <f t="shared" si="12"/>
        <v>0</v>
      </c>
      <c r="P54" s="66">
        <v>0</v>
      </c>
      <c r="Q54" s="66">
        <f t="shared" si="13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14"/>
        <v>0</v>
      </c>
      <c r="W54" s="35"/>
      <c r="X54" s="70"/>
      <c r="Y54" s="52"/>
      <c r="Z54" s="52"/>
      <c r="AA54" s="52"/>
      <c r="AB54" s="52"/>
      <c r="AC54" s="52"/>
      <c r="AD54" s="52"/>
      <c r="AE54" s="52"/>
      <c r="AF54" s="52"/>
      <c r="AG54" s="52" t="s">
        <v>2210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67">
        <v>43</v>
      </c>
      <c r="B55" s="68" t="s">
        <v>4730</v>
      </c>
      <c r="C55" s="69" t="s">
        <v>4731</v>
      </c>
      <c r="D55" s="63" t="s">
        <v>456</v>
      </c>
      <c r="E55" s="64">
        <v>169</v>
      </c>
      <c r="F55" s="65"/>
      <c r="G55" s="66">
        <f t="shared" si="8"/>
        <v>0</v>
      </c>
      <c r="H55" s="65"/>
      <c r="I55" s="66">
        <f t="shared" si="9"/>
        <v>0</v>
      </c>
      <c r="J55" s="65"/>
      <c r="K55" s="66">
        <f t="shared" si="10"/>
        <v>0</v>
      </c>
      <c r="L55" s="66">
        <v>21</v>
      </c>
      <c r="M55" s="66">
        <f t="shared" si="11"/>
        <v>0</v>
      </c>
      <c r="N55" s="66">
        <v>0</v>
      </c>
      <c r="O55" s="66">
        <f t="shared" si="12"/>
        <v>0</v>
      </c>
      <c r="P55" s="66">
        <v>0</v>
      </c>
      <c r="Q55" s="66">
        <f t="shared" si="13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14"/>
        <v>0</v>
      </c>
      <c r="W55" s="35"/>
      <c r="X55" s="70"/>
      <c r="Y55" s="52"/>
      <c r="Z55" s="52"/>
      <c r="AA55" s="52"/>
      <c r="AB55" s="52"/>
      <c r="AC55" s="52"/>
      <c r="AD55" s="52"/>
      <c r="AE55" s="52"/>
      <c r="AF55" s="52"/>
      <c r="AG55" s="52" t="s">
        <v>2210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ht="22.5" outlineLevel="1" x14ac:dyDescent="0.2">
      <c r="A56" s="67">
        <v>44</v>
      </c>
      <c r="B56" s="68" t="s">
        <v>4732</v>
      </c>
      <c r="C56" s="69" t="s">
        <v>4733</v>
      </c>
      <c r="D56" s="63" t="s">
        <v>425</v>
      </c>
      <c r="E56" s="64">
        <v>3</v>
      </c>
      <c r="F56" s="65"/>
      <c r="G56" s="66">
        <f t="shared" si="8"/>
        <v>0</v>
      </c>
      <c r="H56" s="65"/>
      <c r="I56" s="66">
        <f t="shared" si="9"/>
        <v>0</v>
      </c>
      <c r="J56" s="65"/>
      <c r="K56" s="66">
        <f t="shared" si="10"/>
        <v>0</v>
      </c>
      <c r="L56" s="66">
        <v>21</v>
      </c>
      <c r="M56" s="66">
        <f t="shared" si="11"/>
        <v>0</v>
      </c>
      <c r="N56" s="66">
        <v>2.6755100000000001</v>
      </c>
      <c r="O56" s="66">
        <f t="shared" si="12"/>
        <v>8.0299999999999994</v>
      </c>
      <c r="P56" s="66">
        <v>0</v>
      </c>
      <c r="Q56" s="66">
        <f t="shared" si="13"/>
        <v>0</v>
      </c>
      <c r="R56" s="66"/>
      <c r="S56" s="66" t="s">
        <v>587</v>
      </c>
      <c r="T56" s="70" t="s">
        <v>330</v>
      </c>
      <c r="U56" s="35">
        <v>0</v>
      </c>
      <c r="V56" s="35">
        <f t="shared" si="14"/>
        <v>0</v>
      </c>
      <c r="W56" s="35"/>
      <c r="X56" s="70"/>
      <c r="Y56" s="52"/>
      <c r="Z56" s="52"/>
      <c r="AA56" s="52"/>
      <c r="AB56" s="52"/>
      <c r="AC56" s="52"/>
      <c r="AD56" s="52"/>
      <c r="AE56" s="52"/>
      <c r="AF56" s="52"/>
      <c r="AG56" s="52" t="s">
        <v>2210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ht="22.5" outlineLevel="1" x14ac:dyDescent="0.2">
      <c r="A57" s="67">
        <v>45</v>
      </c>
      <c r="B57" s="68" t="s">
        <v>4734</v>
      </c>
      <c r="C57" s="69" t="s">
        <v>4735</v>
      </c>
      <c r="D57" s="63" t="s">
        <v>425</v>
      </c>
      <c r="E57" s="64">
        <v>1</v>
      </c>
      <c r="F57" s="65"/>
      <c r="G57" s="66">
        <f t="shared" si="8"/>
        <v>0</v>
      </c>
      <c r="H57" s="65"/>
      <c r="I57" s="66">
        <f t="shared" si="9"/>
        <v>0</v>
      </c>
      <c r="J57" s="65"/>
      <c r="K57" s="66">
        <f t="shared" si="10"/>
        <v>0</v>
      </c>
      <c r="L57" s="66">
        <v>21</v>
      </c>
      <c r="M57" s="66">
        <f t="shared" si="11"/>
        <v>0</v>
      </c>
      <c r="N57" s="66">
        <v>2.8755099999999998</v>
      </c>
      <c r="O57" s="66">
        <f t="shared" si="12"/>
        <v>2.88</v>
      </c>
      <c r="P57" s="66">
        <v>0</v>
      </c>
      <c r="Q57" s="66">
        <f t="shared" si="13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14"/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2210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ht="22.5" outlineLevel="1" x14ac:dyDescent="0.2">
      <c r="A58" s="67">
        <v>46</v>
      </c>
      <c r="B58" s="68" t="s">
        <v>4736</v>
      </c>
      <c r="C58" s="69" t="s">
        <v>4737</v>
      </c>
      <c r="D58" s="63" t="s">
        <v>425</v>
      </c>
      <c r="E58" s="64">
        <v>1</v>
      </c>
      <c r="F58" s="65"/>
      <c r="G58" s="66">
        <f t="shared" si="8"/>
        <v>0</v>
      </c>
      <c r="H58" s="65"/>
      <c r="I58" s="66">
        <f t="shared" si="9"/>
        <v>0</v>
      </c>
      <c r="J58" s="65"/>
      <c r="K58" s="66">
        <f t="shared" si="10"/>
        <v>0</v>
      </c>
      <c r="L58" s="66">
        <v>21</v>
      </c>
      <c r="M58" s="66">
        <f t="shared" si="11"/>
        <v>0</v>
      </c>
      <c r="N58" s="66">
        <v>3.0255999999999998</v>
      </c>
      <c r="O58" s="66">
        <f t="shared" si="12"/>
        <v>3.03</v>
      </c>
      <c r="P58" s="66">
        <v>0</v>
      </c>
      <c r="Q58" s="66">
        <f t="shared" si="13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14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2210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ht="22.5" outlineLevel="1" x14ac:dyDescent="0.2">
      <c r="A59" s="67">
        <v>47</v>
      </c>
      <c r="B59" s="68" t="s">
        <v>4738</v>
      </c>
      <c r="C59" s="69" t="s">
        <v>4739</v>
      </c>
      <c r="D59" s="63" t="s">
        <v>425</v>
      </c>
      <c r="E59" s="64">
        <v>1</v>
      </c>
      <c r="F59" s="65"/>
      <c r="G59" s="66">
        <f t="shared" si="8"/>
        <v>0</v>
      </c>
      <c r="H59" s="65"/>
      <c r="I59" s="66">
        <f t="shared" si="9"/>
        <v>0</v>
      </c>
      <c r="J59" s="65"/>
      <c r="K59" s="66">
        <f t="shared" si="10"/>
        <v>0</v>
      </c>
      <c r="L59" s="66">
        <v>21</v>
      </c>
      <c r="M59" s="66">
        <f t="shared" si="11"/>
        <v>0</v>
      </c>
      <c r="N59" s="66">
        <v>3.7541000000000002</v>
      </c>
      <c r="O59" s="66">
        <f t="shared" si="12"/>
        <v>3.75</v>
      </c>
      <c r="P59" s="66">
        <v>0</v>
      </c>
      <c r="Q59" s="66">
        <f t="shared" si="13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14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2210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ht="22.5" outlineLevel="1" x14ac:dyDescent="0.2">
      <c r="A60" s="67">
        <v>48</v>
      </c>
      <c r="B60" s="68" t="s">
        <v>4740</v>
      </c>
      <c r="C60" s="69" t="s">
        <v>4741</v>
      </c>
      <c r="D60" s="63" t="s">
        <v>425</v>
      </c>
      <c r="E60" s="64">
        <v>2</v>
      </c>
      <c r="F60" s="65"/>
      <c r="G60" s="66">
        <f t="shared" si="8"/>
        <v>0</v>
      </c>
      <c r="H60" s="65"/>
      <c r="I60" s="66">
        <f t="shared" si="9"/>
        <v>0</v>
      </c>
      <c r="J60" s="65"/>
      <c r="K60" s="66">
        <f t="shared" si="10"/>
        <v>0</v>
      </c>
      <c r="L60" s="66">
        <v>21</v>
      </c>
      <c r="M60" s="66">
        <f t="shared" si="11"/>
        <v>0</v>
      </c>
      <c r="N60" s="66">
        <v>4.2541000000000002</v>
      </c>
      <c r="O60" s="66">
        <f t="shared" si="12"/>
        <v>8.51</v>
      </c>
      <c r="P60" s="66">
        <v>0</v>
      </c>
      <c r="Q60" s="66">
        <f t="shared" si="13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14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2210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67">
        <v>49</v>
      </c>
      <c r="B61" s="68" t="s">
        <v>4742</v>
      </c>
      <c r="C61" s="69" t="s">
        <v>4743</v>
      </c>
      <c r="D61" s="63" t="s">
        <v>425</v>
      </c>
      <c r="E61" s="64">
        <v>1</v>
      </c>
      <c r="F61" s="65"/>
      <c r="G61" s="66">
        <f t="shared" si="8"/>
        <v>0</v>
      </c>
      <c r="H61" s="65"/>
      <c r="I61" s="66">
        <f t="shared" si="9"/>
        <v>0</v>
      </c>
      <c r="J61" s="65"/>
      <c r="K61" s="66">
        <f t="shared" si="10"/>
        <v>0</v>
      </c>
      <c r="L61" s="66">
        <v>21</v>
      </c>
      <c r="M61" s="66">
        <f t="shared" si="11"/>
        <v>0</v>
      </c>
      <c r="N61" s="66">
        <v>0</v>
      </c>
      <c r="O61" s="66">
        <f t="shared" si="12"/>
        <v>0</v>
      </c>
      <c r="P61" s="66">
        <v>0</v>
      </c>
      <c r="Q61" s="66">
        <f t="shared" si="13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14"/>
        <v>0</v>
      </c>
      <c r="W61" s="35"/>
      <c r="X61" s="70"/>
      <c r="Y61" s="52"/>
      <c r="Z61" s="52"/>
      <c r="AA61" s="52"/>
      <c r="AB61" s="52"/>
      <c r="AC61" s="52"/>
      <c r="AD61" s="52"/>
      <c r="AE61" s="52"/>
      <c r="AF61" s="52"/>
      <c r="AG61" s="52" t="s">
        <v>2210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x14ac:dyDescent="0.2">
      <c r="A62" s="18" t="s">
        <v>324</v>
      </c>
      <c r="B62" s="19" t="s">
        <v>119</v>
      </c>
      <c r="C62" s="20" t="s">
        <v>120</v>
      </c>
      <c r="D62" s="21"/>
      <c r="E62" s="22"/>
      <c r="F62" s="23"/>
      <c r="G62" s="23">
        <f>SUMIF(AG63:AG64,"&lt;&gt;NOR",G63:G64)</f>
        <v>0</v>
      </c>
      <c r="H62" s="23"/>
      <c r="I62" s="23">
        <f>SUM(I63:I64)</f>
        <v>0</v>
      </c>
      <c r="J62" s="23"/>
      <c r="K62" s="23">
        <f>SUM(K63:K64)</f>
        <v>0</v>
      </c>
      <c r="L62" s="23"/>
      <c r="M62" s="23">
        <f>SUM(M63:M64)</f>
        <v>0</v>
      </c>
      <c r="N62" s="23"/>
      <c r="O62" s="23">
        <f>SUM(O63:O64)</f>
        <v>58</v>
      </c>
      <c r="P62" s="23"/>
      <c r="Q62" s="23">
        <f>SUM(Q63:Q64)</f>
        <v>0</v>
      </c>
      <c r="R62" s="23"/>
      <c r="S62" s="23"/>
      <c r="T62" s="46"/>
      <c r="U62" s="47"/>
      <c r="V62" s="47">
        <f>SUM(V63:V64)</f>
        <v>0</v>
      </c>
      <c r="W62" s="47"/>
      <c r="X62" s="46"/>
      <c r="AG62" t="s">
        <v>325</v>
      </c>
    </row>
    <row r="63" spans="1:60" ht="56.25" outlineLevel="1" x14ac:dyDescent="0.2">
      <c r="A63" s="24">
        <v>50</v>
      </c>
      <c r="B63" s="25" t="s">
        <v>4744</v>
      </c>
      <c r="C63" s="26" t="s">
        <v>4745</v>
      </c>
      <c r="D63" s="27" t="s">
        <v>1275</v>
      </c>
      <c r="E63" s="28">
        <v>1</v>
      </c>
      <c r="F63" s="29"/>
      <c r="G63" s="30">
        <f>ROUND(E63*F63,2)</f>
        <v>0</v>
      </c>
      <c r="H63" s="29"/>
      <c r="I63" s="30">
        <f>ROUND(E63*H63,2)</f>
        <v>0</v>
      </c>
      <c r="J63" s="29"/>
      <c r="K63" s="30">
        <f>ROUND(E63*J63,2)</f>
        <v>0</v>
      </c>
      <c r="L63" s="30">
        <v>21</v>
      </c>
      <c r="M63" s="30">
        <f>G63*(1+L63/100)</f>
        <v>0</v>
      </c>
      <c r="N63" s="30">
        <v>58</v>
      </c>
      <c r="O63" s="30">
        <f>ROUND(E63*N63,2)</f>
        <v>58</v>
      </c>
      <c r="P63" s="30">
        <v>0</v>
      </c>
      <c r="Q63" s="30">
        <f>ROUND(E63*P63,2)</f>
        <v>0</v>
      </c>
      <c r="R63" s="30"/>
      <c r="S63" s="30" t="s">
        <v>587</v>
      </c>
      <c r="T63" s="49" t="s">
        <v>330</v>
      </c>
      <c r="U63" s="35">
        <v>0</v>
      </c>
      <c r="V63" s="35">
        <f>ROUND(E63*U63,2)</f>
        <v>0</v>
      </c>
      <c r="W63" s="35"/>
      <c r="X63" s="50"/>
      <c r="Y63" s="52"/>
      <c r="Z63" s="52"/>
      <c r="AA63" s="52"/>
      <c r="AB63" s="52"/>
      <c r="AC63" s="52"/>
      <c r="AD63" s="52"/>
      <c r="AE63" s="52"/>
      <c r="AF63" s="52"/>
      <c r="AG63" s="52" t="s">
        <v>2210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ht="22.5" outlineLevel="1" x14ac:dyDescent="0.2">
      <c r="A64" s="31"/>
      <c r="B64" s="32"/>
      <c r="C64" s="292" t="s">
        <v>4746</v>
      </c>
      <c r="D64" s="293"/>
      <c r="E64" s="293"/>
      <c r="F64" s="293"/>
      <c r="G64" s="293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52"/>
      <c r="Z64" s="52"/>
      <c r="AA64" s="52"/>
      <c r="AB64" s="52"/>
      <c r="AC64" s="52"/>
      <c r="AD64" s="52"/>
      <c r="AE64" s="52"/>
      <c r="AF64" s="52"/>
      <c r="AG64" s="52" t="s">
        <v>642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9" t="str">
        <f>C64</f>
        <v>prostupy pro el, vystrojení - kal. Čerpadlo Q 1,8 l/s, Hv6,0m,400V,0,75kW, spínací automatika, elektro pilíř, včet. základu, KK40,ZK40, závěs čerp., výtl. potrubí DN40,</v>
      </c>
      <c r="BB64" s="52"/>
      <c r="BC64" s="52"/>
      <c r="BD64" s="52"/>
      <c r="BE64" s="52"/>
      <c r="BF64" s="52"/>
      <c r="BG64" s="52"/>
      <c r="BH64" s="52"/>
    </row>
    <row r="65" spans="1:60" x14ac:dyDescent="0.2">
      <c r="A65" s="18" t="s">
        <v>324</v>
      </c>
      <c r="B65" s="19" t="s">
        <v>117</v>
      </c>
      <c r="C65" s="20" t="s">
        <v>118</v>
      </c>
      <c r="D65" s="21"/>
      <c r="E65" s="22"/>
      <c r="F65" s="23"/>
      <c r="G65" s="23">
        <f>SUMIF(AG66:AG69,"&lt;&gt;NOR",G66:G69)</f>
        <v>0</v>
      </c>
      <c r="H65" s="23"/>
      <c r="I65" s="23">
        <f>SUM(I66:I69)</f>
        <v>0</v>
      </c>
      <c r="J65" s="23"/>
      <c r="K65" s="23">
        <f>SUM(K66:K69)</f>
        <v>0</v>
      </c>
      <c r="L65" s="23"/>
      <c r="M65" s="23">
        <f>SUM(M66:M69)</f>
        <v>0</v>
      </c>
      <c r="N65" s="23"/>
      <c r="O65" s="23">
        <f>SUM(O66:O69)</f>
        <v>0</v>
      </c>
      <c r="P65" s="23"/>
      <c r="Q65" s="23">
        <f>SUM(Q66:Q69)</f>
        <v>0</v>
      </c>
      <c r="R65" s="23"/>
      <c r="S65" s="23"/>
      <c r="T65" s="46"/>
      <c r="U65" s="47"/>
      <c r="V65" s="47">
        <f>SUM(V66:V69)</f>
        <v>0</v>
      </c>
      <c r="W65" s="47"/>
      <c r="X65" s="46"/>
      <c r="AG65" t="s">
        <v>325</v>
      </c>
    </row>
    <row r="66" spans="1:60" outlineLevel="1" x14ac:dyDescent="0.2">
      <c r="A66" s="67">
        <v>51</v>
      </c>
      <c r="B66" s="68" t="s">
        <v>4747</v>
      </c>
      <c r="C66" s="69" t="s">
        <v>4748</v>
      </c>
      <c r="D66" s="63" t="s">
        <v>4749</v>
      </c>
      <c r="E66" s="64">
        <v>2</v>
      </c>
      <c r="F66" s="65"/>
      <c r="G66" s="66">
        <f>ROUND(E66*F66,2)</f>
        <v>0</v>
      </c>
      <c r="H66" s="65"/>
      <c r="I66" s="66">
        <f>ROUND(E66*H66,2)</f>
        <v>0</v>
      </c>
      <c r="J66" s="65"/>
      <c r="K66" s="66">
        <f>ROUND(E66*J66,2)</f>
        <v>0</v>
      </c>
      <c r="L66" s="66">
        <v>21</v>
      </c>
      <c r="M66" s="66">
        <f>G66*(1+L66/100)</f>
        <v>0</v>
      </c>
      <c r="N66" s="66">
        <v>3.2000000000000003E-4</v>
      </c>
      <c r="O66" s="66">
        <f>ROUND(E66*N66,2)</f>
        <v>0</v>
      </c>
      <c r="P66" s="66">
        <v>0</v>
      </c>
      <c r="Q66" s="66">
        <f>ROUND(E66*P66,2)</f>
        <v>0</v>
      </c>
      <c r="R66" s="66"/>
      <c r="S66" s="66" t="s">
        <v>587</v>
      </c>
      <c r="T66" s="70" t="s">
        <v>330</v>
      </c>
      <c r="U66" s="35">
        <v>0</v>
      </c>
      <c r="V66" s="35">
        <f>ROUND(E66*U66,2)</f>
        <v>0</v>
      </c>
      <c r="W66" s="35"/>
      <c r="X66" s="70"/>
      <c r="Y66" s="52"/>
      <c r="Z66" s="52"/>
      <c r="AA66" s="52"/>
      <c r="AB66" s="52"/>
      <c r="AC66" s="52"/>
      <c r="AD66" s="52"/>
      <c r="AE66" s="52"/>
      <c r="AF66" s="52"/>
      <c r="AG66" s="52" t="s">
        <v>2210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67">
        <v>52</v>
      </c>
      <c r="B67" s="68" t="s">
        <v>4750</v>
      </c>
      <c r="C67" s="69" t="s">
        <v>4751</v>
      </c>
      <c r="D67" s="63" t="s">
        <v>456</v>
      </c>
      <c r="E67" s="64">
        <v>163</v>
      </c>
      <c r="F67" s="65"/>
      <c r="G67" s="66">
        <f>ROUND(E67*F67,2)</f>
        <v>0</v>
      </c>
      <c r="H67" s="65"/>
      <c r="I67" s="66">
        <f>ROUND(E67*H67,2)</f>
        <v>0</v>
      </c>
      <c r="J67" s="65"/>
      <c r="K67" s="66">
        <f>ROUND(E67*J67,2)</f>
        <v>0</v>
      </c>
      <c r="L67" s="66">
        <v>21</v>
      </c>
      <c r="M67" s="66">
        <f>G67*(1+L67/100)</f>
        <v>0</v>
      </c>
      <c r="N67" s="66">
        <v>0</v>
      </c>
      <c r="O67" s="66">
        <f>ROUND(E67*N67,2)</f>
        <v>0</v>
      </c>
      <c r="P67" s="66">
        <v>0</v>
      </c>
      <c r="Q67" s="66">
        <f>ROUND(E67*P67,2)</f>
        <v>0</v>
      </c>
      <c r="R67" s="66"/>
      <c r="S67" s="66" t="s">
        <v>587</v>
      </c>
      <c r="T67" s="70" t="s">
        <v>330</v>
      </c>
      <c r="U67" s="35">
        <v>0</v>
      </c>
      <c r="V67" s="35">
        <f>ROUND(E67*U67,2)</f>
        <v>0</v>
      </c>
      <c r="W67" s="35"/>
      <c r="X67" s="70"/>
      <c r="Y67" s="52"/>
      <c r="Z67" s="52"/>
      <c r="AA67" s="52"/>
      <c r="AB67" s="52"/>
      <c r="AC67" s="52"/>
      <c r="AD67" s="52"/>
      <c r="AE67" s="52"/>
      <c r="AF67" s="52"/>
      <c r="AG67" s="52" t="s">
        <v>2210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67">
        <v>53</v>
      </c>
      <c r="B68" s="68" t="s">
        <v>4752</v>
      </c>
      <c r="C68" s="69" t="s">
        <v>4753</v>
      </c>
      <c r="D68" s="63" t="s">
        <v>456</v>
      </c>
      <c r="E68" s="64">
        <v>6</v>
      </c>
      <c r="F68" s="65"/>
      <c r="G68" s="66">
        <f>ROUND(E68*F68,2)</f>
        <v>0</v>
      </c>
      <c r="H68" s="65"/>
      <c r="I68" s="66">
        <f>ROUND(E68*H68,2)</f>
        <v>0</v>
      </c>
      <c r="J68" s="65"/>
      <c r="K68" s="66">
        <f>ROUND(E68*J68,2)</f>
        <v>0</v>
      </c>
      <c r="L68" s="66">
        <v>21</v>
      </c>
      <c r="M68" s="66">
        <f>G68*(1+L68/100)</f>
        <v>0</v>
      </c>
      <c r="N68" s="66">
        <v>0</v>
      </c>
      <c r="O68" s="66">
        <f>ROUND(E68*N68,2)</f>
        <v>0</v>
      </c>
      <c r="P68" s="66">
        <v>0</v>
      </c>
      <c r="Q68" s="66">
        <f>ROUND(E68*P68,2)</f>
        <v>0</v>
      </c>
      <c r="R68" s="66"/>
      <c r="S68" s="66" t="s">
        <v>587</v>
      </c>
      <c r="T68" s="70" t="s">
        <v>330</v>
      </c>
      <c r="U68" s="35">
        <v>0</v>
      </c>
      <c r="V68" s="35">
        <f>ROUND(E68*U68,2)</f>
        <v>0</v>
      </c>
      <c r="W68" s="35"/>
      <c r="X68" s="70"/>
      <c r="Y68" s="52"/>
      <c r="Z68" s="52"/>
      <c r="AA68" s="52"/>
      <c r="AB68" s="52"/>
      <c r="AC68" s="52"/>
      <c r="AD68" s="52"/>
      <c r="AE68" s="52"/>
      <c r="AF68" s="52"/>
      <c r="AG68" s="52" t="s">
        <v>2210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67">
        <v>54</v>
      </c>
      <c r="B69" s="68" t="s">
        <v>4754</v>
      </c>
      <c r="C69" s="69" t="s">
        <v>4755</v>
      </c>
      <c r="D69" s="63" t="s">
        <v>456</v>
      </c>
      <c r="E69" s="64">
        <v>163</v>
      </c>
      <c r="F69" s="65"/>
      <c r="G69" s="66">
        <f>ROUND(E69*F69,2)</f>
        <v>0</v>
      </c>
      <c r="H69" s="65"/>
      <c r="I69" s="66">
        <f>ROUND(E69*H69,2)</f>
        <v>0</v>
      </c>
      <c r="J69" s="65"/>
      <c r="K69" s="66">
        <f>ROUND(E69*J69,2)</f>
        <v>0</v>
      </c>
      <c r="L69" s="66">
        <v>21</v>
      </c>
      <c r="M69" s="66">
        <f>G69*(1+L69/100)</f>
        <v>0</v>
      </c>
      <c r="N69" s="66">
        <v>0</v>
      </c>
      <c r="O69" s="66">
        <f>ROUND(E69*N69,2)</f>
        <v>0</v>
      </c>
      <c r="P69" s="66">
        <v>0</v>
      </c>
      <c r="Q69" s="66">
        <f>ROUND(E69*P69,2)</f>
        <v>0</v>
      </c>
      <c r="R69" s="66"/>
      <c r="S69" s="66" t="s">
        <v>587</v>
      </c>
      <c r="T69" s="70" t="s">
        <v>330</v>
      </c>
      <c r="U69" s="35">
        <v>0</v>
      </c>
      <c r="V69" s="35">
        <f>ROUND(E69*U69,2)</f>
        <v>0</v>
      </c>
      <c r="W69" s="35"/>
      <c r="X69" s="70"/>
      <c r="Y69" s="52"/>
      <c r="Z69" s="52"/>
      <c r="AA69" s="52"/>
      <c r="AB69" s="52"/>
      <c r="AC69" s="52"/>
      <c r="AD69" s="52"/>
      <c r="AE69" s="52"/>
      <c r="AF69" s="52"/>
      <c r="AG69" s="52" t="s">
        <v>2210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x14ac:dyDescent="0.2">
      <c r="A70" s="18" t="s">
        <v>324</v>
      </c>
      <c r="B70" s="19" t="s">
        <v>121</v>
      </c>
      <c r="C70" s="20" t="s">
        <v>122</v>
      </c>
      <c r="D70" s="21"/>
      <c r="E70" s="22"/>
      <c r="F70" s="23"/>
      <c r="G70" s="23">
        <f>SUMIF(AG71:AG71,"&lt;&gt;NOR",G71:G71)</f>
        <v>0</v>
      </c>
      <c r="H70" s="23"/>
      <c r="I70" s="23">
        <f>SUM(I71:I71)</f>
        <v>0</v>
      </c>
      <c r="J70" s="23"/>
      <c r="K70" s="23">
        <f>SUM(K71:K71)</f>
        <v>0</v>
      </c>
      <c r="L70" s="23"/>
      <c r="M70" s="23">
        <f>SUM(M71:M71)</f>
        <v>0</v>
      </c>
      <c r="N70" s="23"/>
      <c r="O70" s="23">
        <f>SUM(O71:O71)</f>
        <v>0</v>
      </c>
      <c r="P70" s="23"/>
      <c r="Q70" s="23">
        <f>SUM(Q71:Q71)</f>
        <v>0</v>
      </c>
      <c r="R70" s="23"/>
      <c r="S70" s="23"/>
      <c r="T70" s="46"/>
      <c r="U70" s="47"/>
      <c r="V70" s="47">
        <f>SUM(V71:V71)</f>
        <v>0</v>
      </c>
      <c r="W70" s="47"/>
      <c r="X70" s="46"/>
      <c r="AG70" t="s">
        <v>325</v>
      </c>
    </row>
    <row r="71" spans="1:60" outlineLevel="1" x14ac:dyDescent="0.2">
      <c r="A71" s="67">
        <v>55</v>
      </c>
      <c r="B71" s="68" t="s">
        <v>4756</v>
      </c>
      <c r="C71" s="69" t="s">
        <v>4757</v>
      </c>
      <c r="D71" s="63" t="s">
        <v>456</v>
      </c>
      <c r="E71" s="64">
        <v>39.4</v>
      </c>
      <c r="F71" s="65"/>
      <c r="G71" s="66">
        <f>ROUND(E71*F71,2)</f>
        <v>0</v>
      </c>
      <c r="H71" s="65"/>
      <c r="I71" s="66">
        <f>ROUND(E71*H71,2)</f>
        <v>0</v>
      </c>
      <c r="J71" s="65"/>
      <c r="K71" s="66">
        <f>ROUND(E71*J71,2)</f>
        <v>0</v>
      </c>
      <c r="L71" s="66">
        <v>21</v>
      </c>
      <c r="M71" s="66">
        <f>G71*(1+L71/100)</f>
        <v>0</v>
      </c>
      <c r="N71" s="66">
        <v>0</v>
      </c>
      <c r="O71" s="66">
        <f>ROUND(E71*N71,2)</f>
        <v>0</v>
      </c>
      <c r="P71" s="66">
        <v>0</v>
      </c>
      <c r="Q71" s="66">
        <f>ROUND(E71*P71,2)</f>
        <v>0</v>
      </c>
      <c r="R71" s="66"/>
      <c r="S71" s="66" t="s">
        <v>587</v>
      </c>
      <c r="T71" s="70" t="s">
        <v>330</v>
      </c>
      <c r="U71" s="35">
        <v>0</v>
      </c>
      <c r="V71" s="35">
        <f>ROUND(E71*U71,2)</f>
        <v>0</v>
      </c>
      <c r="W71" s="35"/>
      <c r="X71" s="70"/>
      <c r="Y71" s="52"/>
      <c r="Z71" s="52"/>
      <c r="AA71" s="52"/>
      <c r="AB71" s="52"/>
      <c r="AC71" s="52"/>
      <c r="AD71" s="52"/>
      <c r="AE71" s="52"/>
      <c r="AF71" s="52"/>
      <c r="AG71" s="52" t="s">
        <v>2210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x14ac:dyDescent="0.2">
      <c r="A72" s="18" t="s">
        <v>324</v>
      </c>
      <c r="B72" s="19" t="s">
        <v>129</v>
      </c>
      <c r="C72" s="20" t="s">
        <v>130</v>
      </c>
      <c r="D72" s="21"/>
      <c r="E72" s="22"/>
      <c r="F72" s="23"/>
      <c r="G72" s="23">
        <f>SUMIF(AG73:AG73,"&lt;&gt;NOR",G73:G73)</f>
        <v>0</v>
      </c>
      <c r="H72" s="23"/>
      <c r="I72" s="23">
        <f>SUM(I73:I73)</f>
        <v>0</v>
      </c>
      <c r="J72" s="23"/>
      <c r="K72" s="23">
        <f>SUM(K73:K73)</f>
        <v>0</v>
      </c>
      <c r="L72" s="23"/>
      <c r="M72" s="23">
        <f>SUM(M73:M73)</f>
        <v>0</v>
      </c>
      <c r="N72" s="23"/>
      <c r="O72" s="23">
        <f>SUM(O73:O73)</f>
        <v>0</v>
      </c>
      <c r="P72" s="23"/>
      <c r="Q72" s="23">
        <f>SUM(Q73:Q73)</f>
        <v>0</v>
      </c>
      <c r="R72" s="23"/>
      <c r="S72" s="23"/>
      <c r="T72" s="46"/>
      <c r="U72" s="47"/>
      <c r="V72" s="47">
        <f>SUM(V73:V73)</f>
        <v>0</v>
      </c>
      <c r="W72" s="47"/>
      <c r="X72" s="46"/>
      <c r="AG72" t="s">
        <v>325</v>
      </c>
    </row>
    <row r="73" spans="1:60" outlineLevel="1" x14ac:dyDescent="0.2">
      <c r="A73" s="72">
        <v>56</v>
      </c>
      <c r="B73" s="73" t="s">
        <v>4758</v>
      </c>
      <c r="C73" s="74" t="s">
        <v>4759</v>
      </c>
      <c r="D73" s="27" t="s">
        <v>419</v>
      </c>
      <c r="E73" s="28">
        <v>459.44630000000001</v>
      </c>
      <c r="F73" s="29"/>
      <c r="G73" s="30">
        <f>ROUND(E73*F73,2)</f>
        <v>0</v>
      </c>
      <c r="H73" s="29"/>
      <c r="I73" s="30">
        <f>ROUND(E73*H73,2)</f>
        <v>0</v>
      </c>
      <c r="J73" s="29"/>
      <c r="K73" s="30">
        <f>ROUND(E73*J73,2)</f>
        <v>0</v>
      </c>
      <c r="L73" s="30">
        <v>21</v>
      </c>
      <c r="M73" s="30">
        <f>G73*(1+L73/100)</f>
        <v>0</v>
      </c>
      <c r="N73" s="30">
        <v>0</v>
      </c>
      <c r="O73" s="30">
        <f>ROUND(E73*N73,2)</f>
        <v>0</v>
      </c>
      <c r="P73" s="30">
        <v>0</v>
      </c>
      <c r="Q73" s="30">
        <f>ROUND(E73*P73,2)</f>
        <v>0</v>
      </c>
      <c r="R73" s="30"/>
      <c r="S73" s="30" t="s">
        <v>587</v>
      </c>
      <c r="T73" s="49" t="s">
        <v>330</v>
      </c>
      <c r="U73" s="35">
        <v>0</v>
      </c>
      <c r="V73" s="35">
        <f>ROUND(E73*U73,2)</f>
        <v>0</v>
      </c>
      <c r="W73" s="35"/>
      <c r="X73" s="49"/>
      <c r="Y73" s="52"/>
      <c r="Z73" s="52"/>
      <c r="AA73" s="52"/>
      <c r="AB73" s="52"/>
      <c r="AC73" s="52"/>
      <c r="AD73" s="52"/>
      <c r="AE73" s="52"/>
      <c r="AF73" s="52"/>
      <c r="AG73" s="52" t="s">
        <v>2210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x14ac:dyDescent="0.2">
      <c r="A74" s="13"/>
      <c r="B74" s="14"/>
      <c r="C74" s="36"/>
      <c r="D74" s="15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AE74">
        <v>15</v>
      </c>
      <c r="AF74">
        <v>21</v>
      </c>
    </row>
    <row r="75" spans="1:60" x14ac:dyDescent="0.2">
      <c r="A75" s="37"/>
      <c r="B75" s="38" t="s">
        <v>15</v>
      </c>
      <c r="C75" s="39"/>
      <c r="D75" s="40"/>
      <c r="E75" s="41"/>
      <c r="F75" s="41"/>
      <c r="G75" s="42">
        <f>G8+G34+G37+G39+G44+G62+G65+G70+G72</f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AE75">
        <f>SUMIF(L7:L73,AE74,G7:G73)</f>
        <v>0</v>
      </c>
      <c r="AF75">
        <f>SUMIF(L7:L73,AF74,G7:G73)</f>
        <v>0</v>
      </c>
      <c r="AG75" t="s">
        <v>346</v>
      </c>
    </row>
    <row r="76" spans="1:60" x14ac:dyDescent="0.2">
      <c r="A76" s="300" t="s">
        <v>1687</v>
      </c>
      <c r="B76" s="300"/>
      <c r="C76" s="36"/>
      <c r="D76" s="15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60" x14ac:dyDescent="0.2">
      <c r="A77" s="13"/>
      <c r="B77" s="14" t="s">
        <v>4760</v>
      </c>
      <c r="C77" s="36" t="s">
        <v>4761</v>
      </c>
      <c r="D77" s="15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AG77" t="s">
        <v>1690</v>
      </c>
    </row>
    <row r="78" spans="1:60" x14ac:dyDescent="0.2">
      <c r="A78" s="13"/>
      <c r="B78" s="14" t="s">
        <v>4762</v>
      </c>
      <c r="C78" s="36" t="s">
        <v>4763</v>
      </c>
      <c r="D78" s="15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AG78" t="s">
        <v>1693</v>
      </c>
    </row>
    <row r="79" spans="1:60" x14ac:dyDescent="0.2">
      <c r="A79" s="13"/>
      <c r="B79" s="14"/>
      <c r="C79" s="36" t="s">
        <v>492</v>
      </c>
      <c r="D79" s="15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AG79" t="s">
        <v>1694</v>
      </c>
    </row>
    <row r="80" spans="1:60" x14ac:dyDescent="0.2">
      <c r="A80" s="13"/>
      <c r="B80" s="14"/>
      <c r="C80" s="36"/>
      <c r="D80" s="15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3:33" x14ac:dyDescent="0.2">
      <c r="C81" s="43"/>
      <c r="D81" s="7"/>
      <c r="AG81" t="s">
        <v>347</v>
      </c>
    </row>
    <row r="82" spans="3:33" x14ac:dyDescent="0.2">
      <c r="D82" s="7"/>
    </row>
    <row r="83" spans="3:33" x14ac:dyDescent="0.2">
      <c r="D83" s="7"/>
    </row>
    <row r="84" spans="3:33" x14ac:dyDescent="0.2">
      <c r="D84" s="7"/>
    </row>
    <row r="85" spans="3:33" x14ac:dyDescent="0.2">
      <c r="D85" s="7"/>
    </row>
    <row r="86" spans="3:33" x14ac:dyDescent="0.2">
      <c r="D86" s="7"/>
    </row>
    <row r="87" spans="3:33" x14ac:dyDescent="0.2">
      <c r="D87" s="7"/>
    </row>
    <row r="88" spans="3:33" x14ac:dyDescent="0.2">
      <c r="D88" s="7"/>
    </row>
    <row r="89" spans="3:33" x14ac:dyDescent="0.2">
      <c r="D89" s="7"/>
    </row>
    <row r="90" spans="3:33" x14ac:dyDescent="0.2">
      <c r="D90" s="7"/>
    </row>
    <row r="91" spans="3:33" x14ac:dyDescent="0.2">
      <c r="D91" s="7"/>
    </row>
    <row r="92" spans="3:33" x14ac:dyDescent="0.2">
      <c r="D92" s="7"/>
    </row>
    <row r="93" spans="3:33" x14ac:dyDescent="0.2">
      <c r="D93" s="7"/>
    </row>
    <row r="94" spans="3:33" x14ac:dyDescent="0.2">
      <c r="D94" s="7"/>
    </row>
    <row r="95" spans="3:33" x14ac:dyDescent="0.2">
      <c r="D95" s="7"/>
    </row>
    <row r="96" spans="3:33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6">
    <mergeCell ref="A76:B76"/>
    <mergeCell ref="A1:G1"/>
    <mergeCell ref="C2:G2"/>
    <mergeCell ref="C3:G3"/>
    <mergeCell ref="C4:G4"/>
    <mergeCell ref="C64:G64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79</v>
      </c>
      <c r="C3" s="282" t="s">
        <v>80</v>
      </c>
      <c r="D3" s="283"/>
      <c r="E3" s="283"/>
      <c r="F3" s="283"/>
      <c r="G3" s="284"/>
      <c r="AC3" s="1" t="s">
        <v>4471</v>
      </c>
      <c r="AG3" t="s">
        <v>300</v>
      </c>
    </row>
    <row r="4" spans="1:60" ht="24.95" customHeight="1" x14ac:dyDescent="0.2">
      <c r="A4" s="5" t="s">
        <v>295</v>
      </c>
      <c r="B4" s="6" t="s">
        <v>81</v>
      </c>
      <c r="C4" s="285" t="s">
        <v>80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94</v>
      </c>
      <c r="C8" s="20" t="s">
        <v>95</v>
      </c>
      <c r="D8" s="21"/>
      <c r="E8" s="22"/>
      <c r="F8" s="23"/>
      <c r="G8" s="23">
        <f>SUMIF(AG9:AG23,"&lt;&gt;NOR",G9:G23)</f>
        <v>0</v>
      </c>
      <c r="H8" s="23"/>
      <c r="I8" s="23">
        <f>SUM(I9:I23)</f>
        <v>0</v>
      </c>
      <c r="J8" s="23"/>
      <c r="K8" s="23">
        <f>SUM(K9:K23)</f>
        <v>0</v>
      </c>
      <c r="L8" s="23"/>
      <c r="M8" s="23">
        <f>SUM(M9:M23)</f>
        <v>0</v>
      </c>
      <c r="N8" s="23"/>
      <c r="O8" s="23">
        <f>SUM(O9:O23)</f>
        <v>138.85999999999999</v>
      </c>
      <c r="P8" s="23"/>
      <c r="Q8" s="23">
        <f>SUM(Q9:Q23)</f>
        <v>0</v>
      </c>
      <c r="R8" s="23"/>
      <c r="S8" s="23"/>
      <c r="T8" s="46"/>
      <c r="U8" s="47"/>
      <c r="V8" s="47">
        <f>SUM(V9:V23)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4650</v>
      </c>
      <c r="C9" s="69" t="s">
        <v>4651</v>
      </c>
      <c r="D9" s="63" t="s">
        <v>352</v>
      </c>
      <c r="E9" s="64">
        <v>175.6</v>
      </c>
      <c r="F9" s="65"/>
      <c r="G9" s="66">
        <f t="shared" ref="G9:G23" si="0">ROUND(E9*F9,2)</f>
        <v>0</v>
      </c>
      <c r="H9" s="65"/>
      <c r="I9" s="66">
        <f t="shared" ref="I9:I23" si="1">ROUND(E9*H9,2)</f>
        <v>0</v>
      </c>
      <c r="J9" s="65"/>
      <c r="K9" s="66">
        <f t="shared" ref="K9:K23" si="2">ROUND(E9*J9,2)</f>
        <v>0</v>
      </c>
      <c r="L9" s="66">
        <v>21</v>
      </c>
      <c r="M9" s="66">
        <f t="shared" ref="M9:M23" si="3">G9*(1+L9/100)</f>
        <v>0</v>
      </c>
      <c r="N9" s="66">
        <v>0</v>
      </c>
      <c r="O9" s="66">
        <f t="shared" ref="O9:O23" si="4">ROUND(E9*N9,2)</f>
        <v>0</v>
      </c>
      <c r="P9" s="66">
        <v>0</v>
      </c>
      <c r="Q9" s="66">
        <f t="shared" ref="Q9:Q23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23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2210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4652</v>
      </c>
      <c r="C10" s="69" t="s">
        <v>4764</v>
      </c>
      <c r="D10" s="63" t="s">
        <v>352</v>
      </c>
      <c r="E10" s="64">
        <v>175.6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2210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4654</v>
      </c>
      <c r="C11" s="69" t="s">
        <v>4655</v>
      </c>
      <c r="D11" s="63" t="s">
        <v>352</v>
      </c>
      <c r="E11" s="64">
        <v>175.6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2210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4662</v>
      </c>
      <c r="C12" s="69" t="s">
        <v>4663</v>
      </c>
      <c r="D12" s="63" t="s">
        <v>380</v>
      </c>
      <c r="E12" s="64">
        <v>376.4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9.8999999999999999E-4</v>
      </c>
      <c r="O12" s="66">
        <f t="shared" si="4"/>
        <v>0.37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2210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4664</v>
      </c>
      <c r="C13" s="69" t="s">
        <v>4665</v>
      </c>
      <c r="D13" s="63" t="s">
        <v>380</v>
      </c>
      <c r="E13" s="64">
        <v>376.4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2210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4666</v>
      </c>
      <c r="C14" s="69" t="s">
        <v>4667</v>
      </c>
      <c r="D14" s="63" t="s">
        <v>380</v>
      </c>
      <c r="E14" s="64">
        <v>125.4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8.5999999999999998E-4</v>
      </c>
      <c r="O14" s="66">
        <f t="shared" si="4"/>
        <v>0.11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2210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4668</v>
      </c>
      <c r="C15" s="69" t="s">
        <v>4669</v>
      </c>
      <c r="D15" s="63" t="s">
        <v>380</v>
      </c>
      <c r="E15" s="64">
        <v>125.4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0</v>
      </c>
      <c r="O15" s="66">
        <f t="shared" si="4"/>
        <v>0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2210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4684</v>
      </c>
      <c r="C16" s="69" t="s">
        <v>4685</v>
      </c>
      <c r="D16" s="63" t="s">
        <v>352</v>
      </c>
      <c r="E16" s="64">
        <v>81.400000000000006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1.7</v>
      </c>
      <c r="O16" s="66">
        <f t="shared" si="4"/>
        <v>138.38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2210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369</v>
      </c>
      <c r="C17" s="69" t="s">
        <v>4686</v>
      </c>
      <c r="D17" s="63" t="s">
        <v>352</v>
      </c>
      <c r="E17" s="64">
        <v>230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0</v>
      </c>
      <c r="O17" s="66">
        <f t="shared" si="4"/>
        <v>0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2210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4504</v>
      </c>
      <c r="C18" s="69" t="s">
        <v>4691</v>
      </c>
      <c r="D18" s="63" t="s">
        <v>352</v>
      </c>
      <c r="E18" s="64">
        <v>121.2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2210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11</v>
      </c>
      <c r="B19" s="68" t="s">
        <v>4692</v>
      </c>
      <c r="C19" s="69" t="s">
        <v>4765</v>
      </c>
      <c r="D19" s="63" t="s">
        <v>352</v>
      </c>
      <c r="E19" s="64">
        <v>121.2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0</v>
      </c>
      <c r="O19" s="66">
        <f t="shared" si="4"/>
        <v>0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2210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67">
        <v>12</v>
      </c>
      <c r="B20" s="68" t="s">
        <v>4694</v>
      </c>
      <c r="C20" s="69" t="s">
        <v>4766</v>
      </c>
      <c r="D20" s="63" t="s">
        <v>352</v>
      </c>
      <c r="E20" s="64">
        <v>121.2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2210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13</v>
      </c>
      <c r="B21" s="68" t="s">
        <v>4696</v>
      </c>
      <c r="C21" s="69" t="s">
        <v>4767</v>
      </c>
      <c r="D21" s="63" t="s">
        <v>352</v>
      </c>
      <c r="E21" s="64">
        <v>121.2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0</v>
      </c>
      <c r="O21" s="66">
        <f t="shared" si="4"/>
        <v>0</v>
      </c>
      <c r="P21" s="66">
        <v>0</v>
      </c>
      <c r="Q21" s="66">
        <f t="shared" si="5"/>
        <v>0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2210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14</v>
      </c>
      <c r="B22" s="68" t="s">
        <v>4687</v>
      </c>
      <c r="C22" s="69" t="s">
        <v>4688</v>
      </c>
      <c r="D22" s="63" t="s">
        <v>4435</v>
      </c>
      <c r="E22" s="64">
        <v>96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4.0000000000000003E-5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2210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15</v>
      </c>
      <c r="B23" s="68" t="s">
        <v>4768</v>
      </c>
      <c r="C23" s="69" t="s">
        <v>4769</v>
      </c>
      <c r="D23" s="63" t="s">
        <v>4435</v>
      </c>
      <c r="E23" s="64">
        <v>96</v>
      </c>
      <c r="F23" s="65"/>
      <c r="G23" s="66">
        <f t="shared" si="0"/>
        <v>0</v>
      </c>
      <c r="H23" s="65"/>
      <c r="I23" s="66">
        <f t="shared" si="1"/>
        <v>0</v>
      </c>
      <c r="J23" s="65"/>
      <c r="K23" s="66">
        <f t="shared" si="2"/>
        <v>0</v>
      </c>
      <c r="L23" s="66">
        <v>21</v>
      </c>
      <c r="M23" s="66">
        <f t="shared" si="3"/>
        <v>0</v>
      </c>
      <c r="N23" s="66">
        <v>4.0000000000000003E-5</v>
      </c>
      <c r="O23" s="66">
        <f t="shared" si="4"/>
        <v>0</v>
      </c>
      <c r="P23" s="66">
        <v>0</v>
      </c>
      <c r="Q23" s="66">
        <f t="shared" si="5"/>
        <v>0</v>
      </c>
      <c r="R23" s="66"/>
      <c r="S23" s="66" t="s">
        <v>587</v>
      </c>
      <c r="T23" s="70" t="s">
        <v>330</v>
      </c>
      <c r="U23" s="35">
        <v>0</v>
      </c>
      <c r="V23" s="35">
        <f t="shared" si="6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2210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x14ac:dyDescent="0.2">
      <c r="A24" s="18" t="s">
        <v>324</v>
      </c>
      <c r="B24" s="19" t="s">
        <v>105</v>
      </c>
      <c r="C24" s="20" t="s">
        <v>106</v>
      </c>
      <c r="D24" s="21"/>
      <c r="E24" s="22"/>
      <c r="F24" s="23"/>
      <c r="G24" s="23">
        <f>SUMIF(AG25:AG25,"&lt;&gt;NOR",G25:G25)</f>
        <v>0</v>
      </c>
      <c r="H24" s="23"/>
      <c r="I24" s="23">
        <f>SUM(I25:I25)</f>
        <v>0</v>
      </c>
      <c r="J24" s="23"/>
      <c r="K24" s="23">
        <f>SUM(K25:K25)</f>
        <v>0</v>
      </c>
      <c r="L24" s="23"/>
      <c r="M24" s="23">
        <f>SUM(M25:M25)</f>
        <v>0</v>
      </c>
      <c r="N24" s="23"/>
      <c r="O24" s="23">
        <f>SUM(O25:O25)</f>
        <v>27.17</v>
      </c>
      <c r="P24" s="23"/>
      <c r="Q24" s="23">
        <f>SUM(Q25:Q25)</f>
        <v>0</v>
      </c>
      <c r="R24" s="23"/>
      <c r="S24" s="23"/>
      <c r="T24" s="46"/>
      <c r="U24" s="47"/>
      <c r="V24" s="47">
        <f>SUM(V25:V25)</f>
        <v>0</v>
      </c>
      <c r="W24" s="47"/>
      <c r="X24" s="46"/>
      <c r="AG24" t="s">
        <v>325</v>
      </c>
    </row>
    <row r="25" spans="1:60" outlineLevel="1" x14ac:dyDescent="0.2">
      <c r="A25" s="67">
        <v>16</v>
      </c>
      <c r="B25" s="68" t="s">
        <v>4701</v>
      </c>
      <c r="C25" s="69" t="s">
        <v>4702</v>
      </c>
      <c r="D25" s="63" t="s">
        <v>352</v>
      </c>
      <c r="E25" s="64">
        <v>24</v>
      </c>
      <c r="F25" s="65"/>
      <c r="G25" s="66">
        <f>ROUND(E25*F25,2)</f>
        <v>0</v>
      </c>
      <c r="H25" s="65"/>
      <c r="I25" s="66">
        <f>ROUND(E25*H25,2)</f>
        <v>0</v>
      </c>
      <c r="J25" s="65"/>
      <c r="K25" s="66">
        <f>ROUND(E25*J25,2)</f>
        <v>0</v>
      </c>
      <c r="L25" s="66">
        <v>21</v>
      </c>
      <c r="M25" s="66">
        <f>G25*(1+L25/100)</f>
        <v>0</v>
      </c>
      <c r="N25" s="66">
        <v>1.1322000000000001</v>
      </c>
      <c r="O25" s="66">
        <f>ROUND(E25*N25,2)</f>
        <v>27.17</v>
      </c>
      <c r="P25" s="66">
        <v>0</v>
      </c>
      <c r="Q25" s="66">
        <f>ROUND(E25*P25,2)</f>
        <v>0</v>
      </c>
      <c r="R25" s="66"/>
      <c r="S25" s="66" t="s">
        <v>587</v>
      </c>
      <c r="T25" s="70" t="s">
        <v>330</v>
      </c>
      <c r="U25" s="35">
        <v>0</v>
      </c>
      <c r="V25" s="35">
        <f>ROUND(E25*U25,2)</f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2210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x14ac:dyDescent="0.2">
      <c r="A26" s="18" t="s">
        <v>324</v>
      </c>
      <c r="B26" s="19" t="s">
        <v>117</v>
      </c>
      <c r="C26" s="20" t="s">
        <v>118</v>
      </c>
      <c r="D26" s="21"/>
      <c r="E26" s="22"/>
      <c r="F26" s="23"/>
      <c r="G26" s="23">
        <f>SUMIF(AG27:AG36,"&lt;&gt;NOR",G27:G36)</f>
        <v>0</v>
      </c>
      <c r="H26" s="23"/>
      <c r="I26" s="23">
        <f>SUM(I27:I36)</f>
        <v>0</v>
      </c>
      <c r="J26" s="23"/>
      <c r="K26" s="23">
        <f>SUM(K27:K36)</f>
        <v>0</v>
      </c>
      <c r="L26" s="23"/>
      <c r="M26" s="23">
        <f>SUM(M27:M36)</f>
        <v>0</v>
      </c>
      <c r="N26" s="23"/>
      <c r="O26" s="23">
        <f>SUM(O27:O36)</f>
        <v>2.0099999999999998</v>
      </c>
      <c r="P26" s="23"/>
      <c r="Q26" s="23">
        <f>SUM(Q27:Q36)</f>
        <v>0</v>
      </c>
      <c r="R26" s="23"/>
      <c r="S26" s="23"/>
      <c r="T26" s="46"/>
      <c r="U26" s="47"/>
      <c r="V26" s="47">
        <f>SUM(V27:V36)</f>
        <v>0</v>
      </c>
      <c r="W26" s="47"/>
      <c r="X26" s="46"/>
      <c r="AG26" t="s">
        <v>325</v>
      </c>
    </row>
    <row r="27" spans="1:60" outlineLevel="1" x14ac:dyDescent="0.2">
      <c r="A27" s="67">
        <v>17</v>
      </c>
      <c r="B27" s="68" t="s">
        <v>4770</v>
      </c>
      <c r="C27" s="69" t="s">
        <v>4771</v>
      </c>
      <c r="D27" s="63" t="s">
        <v>456</v>
      </c>
      <c r="E27" s="64">
        <v>3</v>
      </c>
      <c r="F27" s="65"/>
      <c r="G27" s="66">
        <f t="shared" ref="G27:G36" si="7">ROUND(E27*F27,2)</f>
        <v>0</v>
      </c>
      <c r="H27" s="65"/>
      <c r="I27" s="66">
        <f t="shared" ref="I27:I36" si="8">ROUND(E27*H27,2)</f>
        <v>0</v>
      </c>
      <c r="J27" s="65"/>
      <c r="K27" s="66">
        <f t="shared" ref="K27:K36" si="9">ROUND(E27*J27,2)</f>
        <v>0</v>
      </c>
      <c r="L27" s="66">
        <v>21</v>
      </c>
      <c r="M27" s="66">
        <f t="shared" ref="M27:M36" si="10">G27*(1+L27/100)</f>
        <v>0</v>
      </c>
      <c r="N27" s="66">
        <v>2.0999999999999999E-3</v>
      </c>
      <c r="O27" s="66">
        <f t="shared" ref="O27:O36" si="11">ROUND(E27*N27,2)</f>
        <v>0.01</v>
      </c>
      <c r="P27" s="66">
        <v>0</v>
      </c>
      <c r="Q27" s="66">
        <f t="shared" ref="Q27:Q36" si="12">ROUND(E27*P27,2)</f>
        <v>0</v>
      </c>
      <c r="R27" s="66"/>
      <c r="S27" s="66" t="s">
        <v>587</v>
      </c>
      <c r="T27" s="70" t="s">
        <v>330</v>
      </c>
      <c r="U27" s="35">
        <v>0</v>
      </c>
      <c r="V27" s="35">
        <f t="shared" ref="V27:V36" si="13">ROUND(E27*U27,2)</f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2210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18</v>
      </c>
      <c r="B28" s="68" t="s">
        <v>4772</v>
      </c>
      <c r="C28" s="69" t="s">
        <v>4773</v>
      </c>
      <c r="D28" s="63" t="s">
        <v>456</v>
      </c>
      <c r="E28" s="64">
        <v>1</v>
      </c>
      <c r="F28" s="65"/>
      <c r="G28" s="66">
        <f t="shared" si="7"/>
        <v>0</v>
      </c>
      <c r="H28" s="65"/>
      <c r="I28" s="66">
        <f t="shared" si="8"/>
        <v>0</v>
      </c>
      <c r="J28" s="65"/>
      <c r="K28" s="66">
        <f t="shared" si="9"/>
        <v>0</v>
      </c>
      <c r="L28" s="66">
        <v>21</v>
      </c>
      <c r="M28" s="66">
        <f t="shared" si="10"/>
        <v>0</v>
      </c>
      <c r="N28" s="66">
        <v>3.31E-3</v>
      </c>
      <c r="O28" s="66">
        <f t="shared" si="11"/>
        <v>0</v>
      </c>
      <c r="P28" s="66">
        <v>0</v>
      </c>
      <c r="Q28" s="66">
        <f t="shared" si="12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13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354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19</v>
      </c>
      <c r="B29" s="68" t="s">
        <v>4774</v>
      </c>
      <c r="C29" s="69" t="s">
        <v>4775</v>
      </c>
      <c r="D29" s="63" t="s">
        <v>456</v>
      </c>
      <c r="E29" s="64">
        <v>95</v>
      </c>
      <c r="F29" s="65"/>
      <c r="G29" s="66">
        <f t="shared" si="7"/>
        <v>0</v>
      </c>
      <c r="H29" s="65"/>
      <c r="I29" s="66">
        <f t="shared" si="8"/>
        <v>0</v>
      </c>
      <c r="J29" s="65"/>
      <c r="K29" s="66">
        <f t="shared" si="9"/>
        <v>0</v>
      </c>
      <c r="L29" s="66">
        <v>21</v>
      </c>
      <c r="M29" s="66">
        <f t="shared" si="10"/>
        <v>0</v>
      </c>
      <c r="N29" s="66">
        <v>1.308E-2</v>
      </c>
      <c r="O29" s="66">
        <f t="shared" si="11"/>
        <v>1.24</v>
      </c>
      <c r="P29" s="66">
        <v>0</v>
      </c>
      <c r="Q29" s="66">
        <f t="shared" si="12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13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354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20</v>
      </c>
      <c r="B30" s="68" t="s">
        <v>4723</v>
      </c>
      <c r="C30" s="69" t="s">
        <v>4724</v>
      </c>
      <c r="D30" s="63" t="s">
        <v>456</v>
      </c>
      <c r="E30" s="64">
        <v>3</v>
      </c>
      <c r="F30" s="65"/>
      <c r="G30" s="66">
        <f t="shared" si="7"/>
        <v>0</v>
      </c>
      <c r="H30" s="65"/>
      <c r="I30" s="66">
        <f t="shared" si="8"/>
        <v>0</v>
      </c>
      <c r="J30" s="65"/>
      <c r="K30" s="66">
        <f t="shared" si="9"/>
        <v>0</v>
      </c>
      <c r="L30" s="66">
        <v>21</v>
      </c>
      <c r="M30" s="66">
        <f t="shared" si="10"/>
        <v>0</v>
      </c>
      <c r="N30" s="66">
        <v>0</v>
      </c>
      <c r="O30" s="66">
        <f t="shared" si="11"/>
        <v>0</v>
      </c>
      <c r="P30" s="66">
        <v>0</v>
      </c>
      <c r="Q30" s="66">
        <f t="shared" si="12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13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2210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21</v>
      </c>
      <c r="B31" s="68" t="s">
        <v>4776</v>
      </c>
      <c r="C31" s="69" t="s">
        <v>4777</v>
      </c>
      <c r="D31" s="63" t="s">
        <v>456</v>
      </c>
      <c r="E31" s="64">
        <v>1</v>
      </c>
      <c r="F31" s="65"/>
      <c r="G31" s="66">
        <f t="shared" si="7"/>
        <v>0</v>
      </c>
      <c r="H31" s="65"/>
      <c r="I31" s="66">
        <f t="shared" si="8"/>
        <v>0</v>
      </c>
      <c r="J31" s="65"/>
      <c r="K31" s="66">
        <f t="shared" si="9"/>
        <v>0</v>
      </c>
      <c r="L31" s="66">
        <v>21</v>
      </c>
      <c r="M31" s="66">
        <f t="shared" si="10"/>
        <v>0</v>
      </c>
      <c r="N31" s="66">
        <v>1.0000000000000001E-5</v>
      </c>
      <c r="O31" s="66">
        <f t="shared" si="11"/>
        <v>0</v>
      </c>
      <c r="P31" s="66">
        <v>0</v>
      </c>
      <c r="Q31" s="66">
        <f t="shared" si="12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13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2210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67">
        <v>22</v>
      </c>
      <c r="B32" s="68" t="s">
        <v>4725</v>
      </c>
      <c r="C32" s="69" t="s">
        <v>4726</v>
      </c>
      <c r="D32" s="63" t="s">
        <v>456</v>
      </c>
      <c r="E32" s="64">
        <v>95</v>
      </c>
      <c r="F32" s="65"/>
      <c r="G32" s="66">
        <f t="shared" si="7"/>
        <v>0</v>
      </c>
      <c r="H32" s="65"/>
      <c r="I32" s="66">
        <f t="shared" si="8"/>
        <v>0</v>
      </c>
      <c r="J32" s="65"/>
      <c r="K32" s="66">
        <f t="shared" si="9"/>
        <v>0</v>
      </c>
      <c r="L32" s="66">
        <v>21</v>
      </c>
      <c r="M32" s="66">
        <f t="shared" si="10"/>
        <v>0</v>
      </c>
      <c r="N32" s="66">
        <v>1.0000000000000001E-5</v>
      </c>
      <c r="O32" s="66">
        <f t="shared" si="11"/>
        <v>0</v>
      </c>
      <c r="P32" s="66">
        <v>0</v>
      </c>
      <c r="Q32" s="66">
        <f t="shared" si="12"/>
        <v>0</v>
      </c>
      <c r="R32" s="66"/>
      <c r="S32" s="66" t="s">
        <v>587</v>
      </c>
      <c r="T32" s="70" t="s">
        <v>330</v>
      </c>
      <c r="U32" s="35">
        <v>0</v>
      </c>
      <c r="V32" s="35">
        <f t="shared" si="13"/>
        <v>0</v>
      </c>
      <c r="W32" s="35"/>
      <c r="X32" s="70"/>
      <c r="Y32" s="52"/>
      <c r="Z32" s="52"/>
      <c r="AA32" s="52"/>
      <c r="AB32" s="52"/>
      <c r="AC32" s="52"/>
      <c r="AD32" s="52"/>
      <c r="AE32" s="52"/>
      <c r="AF32" s="52"/>
      <c r="AG32" s="52" t="s">
        <v>2210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67">
        <v>23</v>
      </c>
      <c r="B33" s="68" t="s">
        <v>4778</v>
      </c>
      <c r="C33" s="69" t="s">
        <v>4779</v>
      </c>
      <c r="D33" s="63" t="s">
        <v>640</v>
      </c>
      <c r="E33" s="64">
        <v>2</v>
      </c>
      <c r="F33" s="65"/>
      <c r="G33" s="66">
        <f t="shared" si="7"/>
        <v>0</v>
      </c>
      <c r="H33" s="65"/>
      <c r="I33" s="66">
        <f t="shared" si="8"/>
        <v>0</v>
      </c>
      <c r="J33" s="65"/>
      <c r="K33" s="66">
        <f t="shared" si="9"/>
        <v>0</v>
      </c>
      <c r="L33" s="66">
        <v>21</v>
      </c>
      <c r="M33" s="66">
        <f t="shared" si="10"/>
        <v>0</v>
      </c>
      <c r="N33" s="66">
        <v>0.378</v>
      </c>
      <c r="O33" s="66">
        <f t="shared" si="11"/>
        <v>0.76</v>
      </c>
      <c r="P33" s="66">
        <v>0</v>
      </c>
      <c r="Q33" s="66">
        <f t="shared" si="12"/>
        <v>0</v>
      </c>
      <c r="R33" s="66"/>
      <c r="S33" s="66" t="s">
        <v>587</v>
      </c>
      <c r="T33" s="70" t="s">
        <v>330</v>
      </c>
      <c r="U33" s="35">
        <v>0</v>
      </c>
      <c r="V33" s="35">
        <f t="shared" si="13"/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354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24</v>
      </c>
      <c r="B34" s="68" t="s">
        <v>4780</v>
      </c>
      <c r="C34" s="69" t="s">
        <v>4781</v>
      </c>
      <c r="D34" s="63" t="s">
        <v>456</v>
      </c>
      <c r="E34" s="64">
        <v>2</v>
      </c>
      <c r="F34" s="65"/>
      <c r="G34" s="66">
        <f t="shared" si="7"/>
        <v>0</v>
      </c>
      <c r="H34" s="65"/>
      <c r="I34" s="66">
        <f t="shared" si="8"/>
        <v>0</v>
      </c>
      <c r="J34" s="65"/>
      <c r="K34" s="66">
        <f t="shared" si="9"/>
        <v>0</v>
      </c>
      <c r="L34" s="66">
        <v>21</v>
      </c>
      <c r="M34" s="66">
        <f t="shared" si="10"/>
        <v>0</v>
      </c>
      <c r="N34" s="66">
        <v>1.0000000000000001E-5</v>
      </c>
      <c r="O34" s="66">
        <f t="shared" si="11"/>
        <v>0</v>
      </c>
      <c r="P34" s="66">
        <v>0</v>
      </c>
      <c r="Q34" s="66">
        <f t="shared" si="12"/>
        <v>0</v>
      </c>
      <c r="R34" s="66"/>
      <c r="S34" s="66" t="s">
        <v>587</v>
      </c>
      <c r="T34" s="70" t="s">
        <v>330</v>
      </c>
      <c r="U34" s="35">
        <v>0</v>
      </c>
      <c r="V34" s="35">
        <f t="shared" si="13"/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2210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67">
        <v>25</v>
      </c>
      <c r="B35" s="68" t="s">
        <v>4782</v>
      </c>
      <c r="C35" s="69" t="s">
        <v>4783</v>
      </c>
      <c r="D35" s="63" t="s">
        <v>425</v>
      </c>
      <c r="E35" s="64">
        <v>4</v>
      </c>
      <c r="F35" s="65"/>
      <c r="G35" s="66">
        <f t="shared" si="7"/>
        <v>0</v>
      </c>
      <c r="H35" s="65"/>
      <c r="I35" s="66">
        <f t="shared" si="8"/>
        <v>0</v>
      </c>
      <c r="J35" s="65"/>
      <c r="K35" s="66">
        <f t="shared" si="9"/>
        <v>0</v>
      </c>
      <c r="L35" s="66">
        <v>21</v>
      </c>
      <c r="M35" s="66">
        <f t="shared" si="10"/>
        <v>0</v>
      </c>
      <c r="N35" s="66">
        <v>0</v>
      </c>
      <c r="O35" s="66">
        <f t="shared" si="11"/>
        <v>0</v>
      </c>
      <c r="P35" s="66">
        <v>0</v>
      </c>
      <c r="Q35" s="66">
        <f t="shared" si="12"/>
        <v>0</v>
      </c>
      <c r="R35" s="66"/>
      <c r="S35" s="66" t="s">
        <v>587</v>
      </c>
      <c r="T35" s="70" t="s">
        <v>330</v>
      </c>
      <c r="U35" s="35">
        <v>0</v>
      </c>
      <c r="V35" s="35">
        <f t="shared" si="13"/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2210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26</v>
      </c>
      <c r="B36" s="68" t="s">
        <v>4730</v>
      </c>
      <c r="C36" s="69" t="s">
        <v>4731</v>
      </c>
      <c r="D36" s="63" t="s">
        <v>456</v>
      </c>
      <c r="E36" s="64">
        <v>101</v>
      </c>
      <c r="F36" s="65"/>
      <c r="G36" s="66">
        <f t="shared" si="7"/>
        <v>0</v>
      </c>
      <c r="H36" s="65"/>
      <c r="I36" s="66">
        <f t="shared" si="8"/>
        <v>0</v>
      </c>
      <c r="J36" s="65"/>
      <c r="K36" s="66">
        <f t="shared" si="9"/>
        <v>0</v>
      </c>
      <c r="L36" s="66">
        <v>21</v>
      </c>
      <c r="M36" s="66">
        <f t="shared" si="10"/>
        <v>0</v>
      </c>
      <c r="N36" s="66">
        <v>0</v>
      </c>
      <c r="O36" s="66">
        <f t="shared" si="11"/>
        <v>0</v>
      </c>
      <c r="P36" s="66">
        <v>0</v>
      </c>
      <c r="Q36" s="66">
        <f t="shared" si="12"/>
        <v>0</v>
      </c>
      <c r="R36" s="66"/>
      <c r="S36" s="66" t="s">
        <v>587</v>
      </c>
      <c r="T36" s="70" t="s">
        <v>330</v>
      </c>
      <c r="U36" s="35">
        <v>0</v>
      </c>
      <c r="V36" s="35">
        <f t="shared" si="13"/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2210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x14ac:dyDescent="0.2">
      <c r="A37" s="18" t="s">
        <v>324</v>
      </c>
      <c r="B37" s="19" t="s">
        <v>119</v>
      </c>
      <c r="C37" s="20" t="s">
        <v>120</v>
      </c>
      <c r="D37" s="21"/>
      <c r="E37" s="22"/>
      <c r="F37" s="23"/>
      <c r="G37" s="23">
        <f>SUMIF(AG38:AG42,"&lt;&gt;NOR",G38:G42)</f>
        <v>0</v>
      </c>
      <c r="H37" s="23"/>
      <c r="I37" s="23">
        <f>SUM(I38:I42)</f>
        <v>0</v>
      </c>
      <c r="J37" s="23"/>
      <c r="K37" s="23">
        <f>SUM(K38:K42)</f>
        <v>0</v>
      </c>
      <c r="L37" s="23"/>
      <c r="M37" s="23">
        <f>SUM(M38:M42)</f>
        <v>0</v>
      </c>
      <c r="N37" s="23"/>
      <c r="O37" s="23">
        <f>SUM(O38:O42)</f>
        <v>11.879999999999999</v>
      </c>
      <c r="P37" s="23"/>
      <c r="Q37" s="23">
        <f>SUM(Q38:Q42)</f>
        <v>0</v>
      </c>
      <c r="R37" s="23"/>
      <c r="S37" s="23"/>
      <c r="T37" s="46"/>
      <c r="U37" s="47"/>
      <c r="V37" s="47">
        <f>SUM(V38:V42)</f>
        <v>0</v>
      </c>
      <c r="W37" s="47"/>
      <c r="X37" s="46"/>
      <c r="AG37" t="s">
        <v>325</v>
      </c>
    </row>
    <row r="38" spans="1:60" outlineLevel="1" x14ac:dyDescent="0.2">
      <c r="A38" s="67">
        <v>27</v>
      </c>
      <c r="B38" s="68" t="s">
        <v>4784</v>
      </c>
      <c r="C38" s="69" t="s">
        <v>4785</v>
      </c>
      <c r="D38" s="63" t="s">
        <v>425</v>
      </c>
      <c r="E38" s="64">
        <v>1</v>
      </c>
      <c r="F38" s="65"/>
      <c r="G38" s="66">
        <f>ROUND(E38*F38,2)</f>
        <v>0</v>
      </c>
      <c r="H38" s="65"/>
      <c r="I38" s="66">
        <f>ROUND(E38*H38,2)</f>
        <v>0</v>
      </c>
      <c r="J38" s="65"/>
      <c r="K38" s="66">
        <f>ROUND(E38*J38,2)</f>
        <v>0</v>
      </c>
      <c r="L38" s="66">
        <v>21</v>
      </c>
      <c r="M38" s="66">
        <f>G38*(1+L38/100)</f>
        <v>0</v>
      </c>
      <c r="N38" s="66">
        <v>2.6755100000000001</v>
      </c>
      <c r="O38" s="66">
        <f>ROUND(E38*N38,2)</f>
        <v>2.68</v>
      </c>
      <c r="P38" s="66">
        <v>0</v>
      </c>
      <c r="Q38" s="66">
        <f>ROUND(E38*P38,2)</f>
        <v>0</v>
      </c>
      <c r="R38" s="66"/>
      <c r="S38" s="66" t="s">
        <v>587</v>
      </c>
      <c r="T38" s="70" t="s">
        <v>330</v>
      </c>
      <c r="U38" s="35">
        <v>0</v>
      </c>
      <c r="V38" s="35">
        <f>ROUND(E38*U38,2)</f>
        <v>0</v>
      </c>
      <c r="W38" s="35"/>
      <c r="X38" s="70"/>
      <c r="Y38" s="52"/>
      <c r="Z38" s="52"/>
      <c r="AA38" s="52"/>
      <c r="AB38" s="52"/>
      <c r="AC38" s="52"/>
      <c r="AD38" s="52"/>
      <c r="AE38" s="52"/>
      <c r="AF38" s="52"/>
      <c r="AG38" s="52" t="s">
        <v>2210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67">
        <v>28</v>
      </c>
      <c r="B39" s="68" t="s">
        <v>4786</v>
      </c>
      <c r="C39" s="69" t="s">
        <v>4787</v>
      </c>
      <c r="D39" s="63" t="s">
        <v>425</v>
      </c>
      <c r="E39" s="64">
        <v>1</v>
      </c>
      <c r="F39" s="65"/>
      <c r="G39" s="66">
        <f>ROUND(E39*F39,2)</f>
        <v>0</v>
      </c>
      <c r="H39" s="65"/>
      <c r="I39" s="66">
        <f>ROUND(E39*H39,2)</f>
        <v>0</v>
      </c>
      <c r="J39" s="65"/>
      <c r="K39" s="66">
        <f>ROUND(E39*J39,2)</f>
        <v>0</v>
      </c>
      <c r="L39" s="66">
        <v>21</v>
      </c>
      <c r="M39" s="66">
        <f>G39*(1+L39/100)</f>
        <v>0</v>
      </c>
      <c r="N39" s="66">
        <v>2.8755099999999998</v>
      </c>
      <c r="O39" s="66">
        <f>ROUND(E39*N39,2)</f>
        <v>2.88</v>
      </c>
      <c r="P39" s="66">
        <v>0</v>
      </c>
      <c r="Q39" s="66">
        <f>ROUND(E39*P39,2)</f>
        <v>0</v>
      </c>
      <c r="R39" s="66"/>
      <c r="S39" s="66" t="s">
        <v>587</v>
      </c>
      <c r="T39" s="70" t="s">
        <v>330</v>
      </c>
      <c r="U39" s="35">
        <v>0</v>
      </c>
      <c r="V39" s="35">
        <f>ROUND(E39*U39,2)</f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354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67">
        <v>29</v>
      </c>
      <c r="B40" s="68" t="s">
        <v>4788</v>
      </c>
      <c r="C40" s="69" t="s">
        <v>4789</v>
      </c>
      <c r="D40" s="63" t="s">
        <v>425</v>
      </c>
      <c r="E40" s="64">
        <v>1</v>
      </c>
      <c r="F40" s="65"/>
      <c r="G40" s="66">
        <f>ROUND(E40*F40,2)</f>
        <v>0</v>
      </c>
      <c r="H40" s="65"/>
      <c r="I40" s="66">
        <f>ROUND(E40*H40,2)</f>
        <v>0</v>
      </c>
      <c r="J40" s="65"/>
      <c r="K40" s="66">
        <f>ROUND(E40*J40,2)</f>
        <v>0</v>
      </c>
      <c r="L40" s="66">
        <v>21</v>
      </c>
      <c r="M40" s="66">
        <f>G40*(1+L40/100)</f>
        <v>0</v>
      </c>
      <c r="N40" s="66">
        <v>3.0255999999999998</v>
      </c>
      <c r="O40" s="66">
        <f>ROUND(E40*N40,2)</f>
        <v>3.03</v>
      </c>
      <c r="P40" s="66">
        <v>0</v>
      </c>
      <c r="Q40" s="66">
        <f>ROUND(E40*P40,2)</f>
        <v>0</v>
      </c>
      <c r="R40" s="66"/>
      <c r="S40" s="66" t="s">
        <v>587</v>
      </c>
      <c r="T40" s="70" t="s">
        <v>330</v>
      </c>
      <c r="U40" s="35">
        <v>0</v>
      </c>
      <c r="V40" s="35">
        <f>ROUND(E40*U40,2)</f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354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30</v>
      </c>
      <c r="B41" s="68" t="s">
        <v>4790</v>
      </c>
      <c r="C41" s="69" t="s">
        <v>4791</v>
      </c>
      <c r="D41" s="63" t="s">
        <v>425</v>
      </c>
      <c r="E41" s="64">
        <v>1</v>
      </c>
      <c r="F41" s="65"/>
      <c r="G41" s="66">
        <f>ROUND(E41*F41,2)</f>
        <v>0</v>
      </c>
      <c r="H41" s="65"/>
      <c r="I41" s="66">
        <f>ROUND(E41*H41,2)</f>
        <v>0</v>
      </c>
      <c r="J41" s="65"/>
      <c r="K41" s="66">
        <f>ROUND(E41*J41,2)</f>
        <v>0</v>
      </c>
      <c r="L41" s="66">
        <v>21</v>
      </c>
      <c r="M41" s="66">
        <f>G41*(1+L41/100)</f>
        <v>0</v>
      </c>
      <c r="N41" s="66">
        <v>3.2541000000000002</v>
      </c>
      <c r="O41" s="66">
        <f>ROUND(E41*N41,2)</f>
        <v>3.25</v>
      </c>
      <c r="P41" s="66">
        <v>0</v>
      </c>
      <c r="Q41" s="66">
        <f>ROUND(E41*P41,2)</f>
        <v>0</v>
      </c>
      <c r="R41" s="66"/>
      <c r="S41" s="66" t="s">
        <v>587</v>
      </c>
      <c r="T41" s="70" t="s">
        <v>330</v>
      </c>
      <c r="U41" s="35">
        <v>0</v>
      </c>
      <c r="V41" s="35">
        <f>ROUND(E41*U41,2)</f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354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67">
        <v>31</v>
      </c>
      <c r="B42" s="68" t="s">
        <v>4792</v>
      </c>
      <c r="C42" s="69" t="s">
        <v>4793</v>
      </c>
      <c r="D42" s="63" t="s">
        <v>425</v>
      </c>
      <c r="E42" s="64">
        <v>1</v>
      </c>
      <c r="F42" s="65"/>
      <c r="G42" s="66">
        <f>ROUND(E42*F42,2)</f>
        <v>0</v>
      </c>
      <c r="H42" s="65"/>
      <c r="I42" s="66">
        <f>ROUND(E42*H42,2)</f>
        <v>0</v>
      </c>
      <c r="J42" s="65"/>
      <c r="K42" s="66">
        <f>ROUND(E42*J42,2)</f>
        <v>0</v>
      </c>
      <c r="L42" s="66">
        <v>21</v>
      </c>
      <c r="M42" s="66">
        <f>G42*(1+L42/100)</f>
        <v>0</v>
      </c>
      <c r="N42" s="66">
        <v>0.04</v>
      </c>
      <c r="O42" s="66">
        <f>ROUND(E42*N42,2)</f>
        <v>0.04</v>
      </c>
      <c r="P42" s="66">
        <v>0</v>
      </c>
      <c r="Q42" s="66">
        <f>ROUND(E42*P42,2)</f>
        <v>0</v>
      </c>
      <c r="R42" s="66"/>
      <c r="S42" s="66" t="s">
        <v>587</v>
      </c>
      <c r="T42" s="70" t="s">
        <v>330</v>
      </c>
      <c r="U42" s="35">
        <v>0</v>
      </c>
      <c r="V42" s="35">
        <f>ROUND(E42*U42,2)</f>
        <v>0</v>
      </c>
      <c r="W42" s="35"/>
      <c r="X42" s="70"/>
      <c r="Y42" s="52"/>
      <c r="Z42" s="52"/>
      <c r="AA42" s="52"/>
      <c r="AB42" s="52"/>
      <c r="AC42" s="52"/>
      <c r="AD42" s="52"/>
      <c r="AE42" s="52"/>
      <c r="AF42" s="52"/>
      <c r="AG42" s="52" t="s">
        <v>354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x14ac:dyDescent="0.2">
      <c r="A43" s="18" t="s">
        <v>324</v>
      </c>
      <c r="B43" s="19" t="s">
        <v>117</v>
      </c>
      <c r="C43" s="20" t="s">
        <v>118</v>
      </c>
      <c r="D43" s="21"/>
      <c r="E43" s="22"/>
      <c r="F43" s="23"/>
      <c r="G43" s="23">
        <f>SUMIF(AG44:AG46,"&lt;&gt;NOR",G44:G46)</f>
        <v>0</v>
      </c>
      <c r="H43" s="23"/>
      <c r="I43" s="23">
        <f>SUM(I44:I46)</f>
        <v>0</v>
      </c>
      <c r="J43" s="23"/>
      <c r="K43" s="23">
        <f>SUM(K44:K46)</f>
        <v>0</v>
      </c>
      <c r="L43" s="23"/>
      <c r="M43" s="23">
        <f>SUM(M44:M46)</f>
        <v>0</v>
      </c>
      <c r="N43" s="23"/>
      <c r="O43" s="23">
        <f>SUM(O44:O46)</f>
        <v>0</v>
      </c>
      <c r="P43" s="23"/>
      <c r="Q43" s="23">
        <f>SUM(Q44:Q46)</f>
        <v>0</v>
      </c>
      <c r="R43" s="23"/>
      <c r="S43" s="23"/>
      <c r="T43" s="46"/>
      <c r="U43" s="47"/>
      <c r="V43" s="47">
        <f>SUM(V44:V46)</f>
        <v>0</v>
      </c>
      <c r="W43" s="47"/>
      <c r="X43" s="46"/>
      <c r="AG43" t="s">
        <v>325</v>
      </c>
    </row>
    <row r="44" spans="1:60" outlineLevel="1" x14ac:dyDescent="0.2">
      <c r="A44" s="67">
        <v>32</v>
      </c>
      <c r="B44" s="68" t="s">
        <v>4754</v>
      </c>
      <c r="C44" s="69" t="s">
        <v>4755</v>
      </c>
      <c r="D44" s="63" t="s">
        <v>456</v>
      </c>
      <c r="E44" s="64">
        <v>101</v>
      </c>
      <c r="F44" s="65"/>
      <c r="G44" s="66">
        <f>ROUND(E44*F44,2)</f>
        <v>0</v>
      </c>
      <c r="H44" s="65"/>
      <c r="I44" s="66">
        <f>ROUND(E44*H44,2)</f>
        <v>0</v>
      </c>
      <c r="J44" s="65"/>
      <c r="K44" s="66">
        <f>ROUND(E44*J44,2)</f>
        <v>0</v>
      </c>
      <c r="L44" s="66">
        <v>21</v>
      </c>
      <c r="M44" s="66">
        <f>G44*(1+L44/100)</f>
        <v>0</v>
      </c>
      <c r="N44" s="66">
        <v>0</v>
      </c>
      <c r="O44" s="66">
        <f>ROUND(E44*N44,2)</f>
        <v>0</v>
      </c>
      <c r="P44" s="66">
        <v>0</v>
      </c>
      <c r="Q44" s="66">
        <f>ROUND(E44*P44,2)</f>
        <v>0</v>
      </c>
      <c r="R44" s="66"/>
      <c r="S44" s="66" t="s">
        <v>587</v>
      </c>
      <c r="T44" s="70" t="s">
        <v>330</v>
      </c>
      <c r="U44" s="35">
        <v>0</v>
      </c>
      <c r="V44" s="35">
        <f>ROUND(E44*U44,2)</f>
        <v>0</v>
      </c>
      <c r="W44" s="35"/>
      <c r="X44" s="70"/>
      <c r="Y44" s="52"/>
      <c r="Z44" s="52"/>
      <c r="AA44" s="52"/>
      <c r="AB44" s="52"/>
      <c r="AC44" s="52"/>
      <c r="AD44" s="52"/>
      <c r="AE44" s="52"/>
      <c r="AF44" s="52"/>
      <c r="AG44" s="52" t="s">
        <v>2210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7">
        <v>33</v>
      </c>
      <c r="B45" s="68" t="s">
        <v>4794</v>
      </c>
      <c r="C45" s="69" t="s">
        <v>4795</v>
      </c>
      <c r="D45" s="63" t="s">
        <v>456</v>
      </c>
      <c r="E45" s="64">
        <v>101</v>
      </c>
      <c r="F45" s="65"/>
      <c r="G45" s="66">
        <f>ROUND(E45*F45,2)</f>
        <v>0</v>
      </c>
      <c r="H45" s="65"/>
      <c r="I45" s="66">
        <f>ROUND(E45*H45,2)</f>
        <v>0</v>
      </c>
      <c r="J45" s="65"/>
      <c r="K45" s="66">
        <f>ROUND(E45*J45,2)</f>
        <v>0</v>
      </c>
      <c r="L45" s="66">
        <v>21</v>
      </c>
      <c r="M45" s="66">
        <f>G45*(1+L45/100)</f>
        <v>0</v>
      </c>
      <c r="N45" s="66">
        <v>0</v>
      </c>
      <c r="O45" s="66">
        <f>ROUND(E45*N45,2)</f>
        <v>0</v>
      </c>
      <c r="P45" s="66">
        <v>0</v>
      </c>
      <c r="Q45" s="66">
        <f>ROUND(E45*P45,2)</f>
        <v>0</v>
      </c>
      <c r="R45" s="66"/>
      <c r="S45" s="66" t="s">
        <v>587</v>
      </c>
      <c r="T45" s="70" t="s">
        <v>330</v>
      </c>
      <c r="U45" s="35">
        <v>0</v>
      </c>
      <c r="V45" s="35">
        <f>ROUND(E45*U45,2)</f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2210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7">
        <v>34</v>
      </c>
      <c r="B46" s="68" t="s">
        <v>4796</v>
      </c>
      <c r="C46" s="69" t="s">
        <v>4797</v>
      </c>
      <c r="D46" s="63" t="s">
        <v>4749</v>
      </c>
      <c r="E46" s="64">
        <v>1</v>
      </c>
      <c r="F46" s="65"/>
      <c r="G46" s="66">
        <f>ROUND(E46*F46,2)</f>
        <v>0</v>
      </c>
      <c r="H46" s="65"/>
      <c r="I46" s="66">
        <f>ROUND(E46*H46,2)</f>
        <v>0</v>
      </c>
      <c r="J46" s="65"/>
      <c r="K46" s="66">
        <f>ROUND(E46*J46,2)</f>
        <v>0</v>
      </c>
      <c r="L46" s="66">
        <v>21</v>
      </c>
      <c r="M46" s="66">
        <f>G46*(1+L46/100)</f>
        <v>0</v>
      </c>
      <c r="N46" s="66">
        <v>1.7000000000000001E-4</v>
      </c>
      <c r="O46" s="66">
        <f>ROUND(E46*N46,2)</f>
        <v>0</v>
      </c>
      <c r="P46" s="66">
        <v>0</v>
      </c>
      <c r="Q46" s="66">
        <f>ROUND(E46*P46,2)</f>
        <v>0</v>
      </c>
      <c r="R46" s="66"/>
      <c r="S46" s="66" t="s">
        <v>587</v>
      </c>
      <c r="T46" s="70" t="s">
        <v>330</v>
      </c>
      <c r="U46" s="35">
        <v>0</v>
      </c>
      <c r="V46" s="35">
        <f>ROUND(E46*U46,2)</f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2210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x14ac:dyDescent="0.2">
      <c r="A47" s="18" t="s">
        <v>324</v>
      </c>
      <c r="B47" s="19" t="s">
        <v>129</v>
      </c>
      <c r="C47" s="20" t="s">
        <v>130</v>
      </c>
      <c r="D47" s="21"/>
      <c r="E47" s="22"/>
      <c r="F47" s="23"/>
      <c r="G47" s="23">
        <f>SUMIF(AG48:AG48,"&lt;&gt;NOR",G48:G48)</f>
        <v>0</v>
      </c>
      <c r="H47" s="23"/>
      <c r="I47" s="23">
        <f>SUM(I48:I48)</f>
        <v>0</v>
      </c>
      <c r="J47" s="23"/>
      <c r="K47" s="23">
        <f>SUM(K48:K48)</f>
        <v>0</v>
      </c>
      <c r="L47" s="23"/>
      <c r="M47" s="23">
        <f>SUM(M48:M48)</f>
        <v>0</v>
      </c>
      <c r="N47" s="23"/>
      <c r="O47" s="23">
        <f>SUM(O48:O48)</f>
        <v>0</v>
      </c>
      <c r="P47" s="23"/>
      <c r="Q47" s="23">
        <f>SUM(Q48:Q48)</f>
        <v>0</v>
      </c>
      <c r="R47" s="23"/>
      <c r="S47" s="23"/>
      <c r="T47" s="46"/>
      <c r="U47" s="47"/>
      <c r="V47" s="47">
        <f>SUM(V48:V48)</f>
        <v>38.049999999999997</v>
      </c>
      <c r="W47" s="47"/>
      <c r="X47" s="46"/>
      <c r="AG47" t="s">
        <v>325</v>
      </c>
    </row>
    <row r="48" spans="1:60" outlineLevel="1" x14ac:dyDescent="0.2">
      <c r="A48" s="72">
        <v>35</v>
      </c>
      <c r="B48" s="73" t="s">
        <v>4758</v>
      </c>
      <c r="C48" s="74" t="s">
        <v>4798</v>
      </c>
      <c r="D48" s="27" t="s">
        <v>419</v>
      </c>
      <c r="E48" s="28">
        <v>179.92104</v>
      </c>
      <c r="F48" s="29"/>
      <c r="G48" s="30">
        <f>ROUND(E48*F48,2)</f>
        <v>0</v>
      </c>
      <c r="H48" s="29"/>
      <c r="I48" s="30">
        <f>ROUND(E48*H48,2)</f>
        <v>0</v>
      </c>
      <c r="J48" s="29"/>
      <c r="K48" s="30">
        <f>ROUND(E48*J48,2)</f>
        <v>0</v>
      </c>
      <c r="L48" s="30">
        <v>21</v>
      </c>
      <c r="M48" s="30">
        <f>G48*(1+L48/100)</f>
        <v>0</v>
      </c>
      <c r="N48" s="30">
        <v>0</v>
      </c>
      <c r="O48" s="30">
        <f>ROUND(E48*N48,2)</f>
        <v>0</v>
      </c>
      <c r="P48" s="30">
        <v>0</v>
      </c>
      <c r="Q48" s="30">
        <f>ROUND(E48*P48,2)</f>
        <v>0</v>
      </c>
      <c r="R48" s="30"/>
      <c r="S48" s="30" t="s">
        <v>329</v>
      </c>
      <c r="T48" s="49" t="s">
        <v>330</v>
      </c>
      <c r="U48" s="35">
        <v>0.21149999999999999</v>
      </c>
      <c r="V48" s="35">
        <f>ROUND(E48*U48,2)</f>
        <v>38.049999999999997</v>
      </c>
      <c r="W48" s="35"/>
      <c r="X48" s="49"/>
      <c r="Y48" s="52"/>
      <c r="Z48" s="52"/>
      <c r="AA48" s="52"/>
      <c r="AB48" s="52"/>
      <c r="AC48" s="52"/>
      <c r="AD48" s="52"/>
      <c r="AE48" s="52"/>
      <c r="AF48" s="52"/>
      <c r="AG48" s="52" t="s">
        <v>922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33" x14ac:dyDescent="0.2">
      <c r="A49" s="13"/>
      <c r="B49" s="14"/>
      <c r="C49" s="36"/>
      <c r="D49" s="15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AE49">
        <v>15</v>
      </c>
      <c r="AF49">
        <v>21</v>
      </c>
    </row>
    <row r="50" spans="1:33" x14ac:dyDescent="0.2">
      <c r="A50" s="37"/>
      <c r="B50" s="38" t="s">
        <v>15</v>
      </c>
      <c r="C50" s="39"/>
      <c r="D50" s="40"/>
      <c r="E50" s="41"/>
      <c r="F50" s="41"/>
      <c r="G50" s="42">
        <f>G8+G24+G26+G37+G43+G47</f>
        <v>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AE50">
        <f>SUMIF(L7:L48,AE49,G7:G48)</f>
        <v>0</v>
      </c>
      <c r="AF50">
        <f>SUMIF(L7:L48,AF49,G7:G48)</f>
        <v>0</v>
      </c>
      <c r="AG50" t="s">
        <v>346</v>
      </c>
    </row>
    <row r="51" spans="1:33" x14ac:dyDescent="0.2">
      <c r="A51" s="300" t="s">
        <v>1687</v>
      </c>
      <c r="B51" s="300"/>
      <c r="C51" s="36"/>
      <c r="D51" s="15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33" x14ac:dyDescent="0.2">
      <c r="A52" s="13"/>
      <c r="B52" s="14" t="s">
        <v>4799</v>
      </c>
      <c r="C52" s="36" t="s">
        <v>4800</v>
      </c>
      <c r="D52" s="1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AG52" t="s">
        <v>1690</v>
      </c>
    </row>
    <row r="53" spans="1:33" x14ac:dyDescent="0.2">
      <c r="A53" s="13"/>
      <c r="B53" s="14" t="s">
        <v>4801</v>
      </c>
      <c r="C53" s="36" t="s">
        <v>4763</v>
      </c>
      <c r="D53" s="1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AG53" t="s">
        <v>1693</v>
      </c>
    </row>
    <row r="54" spans="1:33" x14ac:dyDescent="0.2">
      <c r="A54" s="13"/>
      <c r="B54" s="14"/>
      <c r="C54" s="36" t="s">
        <v>492</v>
      </c>
      <c r="D54" s="1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AG54" t="s">
        <v>1694</v>
      </c>
    </row>
    <row r="55" spans="1:33" x14ac:dyDescent="0.2">
      <c r="A55" s="13"/>
      <c r="B55" s="14"/>
      <c r="C55" s="36"/>
      <c r="D55" s="1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33" x14ac:dyDescent="0.2">
      <c r="C56" s="43"/>
      <c r="D56" s="7"/>
      <c r="AG56" t="s">
        <v>347</v>
      </c>
    </row>
    <row r="57" spans="1:33" x14ac:dyDescent="0.2">
      <c r="D57" s="7"/>
    </row>
    <row r="58" spans="1:33" x14ac:dyDescent="0.2">
      <c r="D58" s="7"/>
    </row>
    <row r="59" spans="1:33" x14ac:dyDescent="0.2">
      <c r="D59" s="7"/>
    </row>
    <row r="60" spans="1:33" x14ac:dyDescent="0.2">
      <c r="D60" s="7"/>
    </row>
    <row r="61" spans="1:33" x14ac:dyDescent="0.2">
      <c r="D61" s="7"/>
    </row>
    <row r="62" spans="1:33" x14ac:dyDescent="0.2">
      <c r="D62" s="7"/>
    </row>
    <row r="63" spans="1:33" x14ac:dyDescent="0.2">
      <c r="D63" s="7"/>
    </row>
    <row r="64" spans="1:33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5">
    <mergeCell ref="A1:G1"/>
    <mergeCell ref="C2:G2"/>
    <mergeCell ref="C3:G3"/>
    <mergeCell ref="C4:G4"/>
    <mergeCell ref="A51:B51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82</v>
      </c>
      <c r="C3" s="282" t="s">
        <v>83</v>
      </c>
      <c r="D3" s="283"/>
      <c r="E3" s="283"/>
      <c r="F3" s="283"/>
      <c r="G3" s="284"/>
      <c r="AC3" s="1" t="s">
        <v>4471</v>
      </c>
      <c r="AG3" t="s">
        <v>300</v>
      </c>
    </row>
    <row r="4" spans="1:60" ht="24.95" customHeight="1" x14ac:dyDescent="0.2">
      <c r="A4" s="5" t="s">
        <v>295</v>
      </c>
      <c r="B4" s="6" t="s">
        <v>84</v>
      </c>
      <c r="C4" s="285" t="s">
        <v>83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12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60" x14ac:dyDescent="0.2">
      <c r="A8" s="18" t="s">
        <v>324</v>
      </c>
      <c r="B8" s="19" t="s">
        <v>94</v>
      </c>
      <c r="C8" s="20" t="s">
        <v>95</v>
      </c>
      <c r="D8" s="21"/>
      <c r="E8" s="22"/>
      <c r="F8" s="23"/>
      <c r="G8" s="23">
        <f>SUMIF(AG9:AG31,"&lt;&gt;NOR",G9:G31)</f>
        <v>0</v>
      </c>
      <c r="H8" s="23"/>
      <c r="I8" s="23">
        <f>SUM(I9:I31)</f>
        <v>0</v>
      </c>
      <c r="J8" s="23"/>
      <c r="K8" s="23">
        <f>SUM(K9:K31)</f>
        <v>0</v>
      </c>
      <c r="L8" s="23"/>
      <c r="M8" s="23">
        <f>SUM(M9:M31)</f>
        <v>0</v>
      </c>
      <c r="N8" s="23"/>
      <c r="O8" s="23">
        <f>SUM(O9:O31)</f>
        <v>56.08</v>
      </c>
      <c r="P8" s="23"/>
      <c r="Q8" s="23">
        <f>SUM(Q9:Q31)</f>
        <v>11</v>
      </c>
      <c r="R8" s="23"/>
      <c r="S8" s="23"/>
      <c r="T8" s="46"/>
      <c r="U8" s="47"/>
      <c r="V8" s="47">
        <f>SUM(V9:V31)</f>
        <v>0</v>
      </c>
      <c r="W8" s="47"/>
      <c r="X8" s="46"/>
      <c r="AG8" t="s">
        <v>325</v>
      </c>
    </row>
    <row r="9" spans="1:60" outlineLevel="1" x14ac:dyDescent="0.2">
      <c r="A9" s="67">
        <v>1</v>
      </c>
      <c r="B9" s="68" t="s">
        <v>4802</v>
      </c>
      <c r="C9" s="69" t="s">
        <v>4803</v>
      </c>
      <c r="D9" s="63" t="s">
        <v>352</v>
      </c>
      <c r="E9" s="64">
        <v>63.8</v>
      </c>
      <c r="F9" s="65"/>
      <c r="G9" s="66">
        <f t="shared" ref="G9:G31" si="0">ROUND(E9*F9,2)</f>
        <v>0</v>
      </c>
      <c r="H9" s="65"/>
      <c r="I9" s="66">
        <f t="shared" ref="I9:I31" si="1">ROUND(E9*H9,2)</f>
        <v>0</v>
      </c>
      <c r="J9" s="65"/>
      <c r="K9" s="66">
        <f t="shared" ref="K9:K31" si="2">ROUND(E9*J9,2)</f>
        <v>0</v>
      </c>
      <c r="L9" s="66">
        <v>21</v>
      </c>
      <c r="M9" s="66">
        <f t="shared" ref="M9:M31" si="3">G9*(1+L9/100)</f>
        <v>0</v>
      </c>
      <c r="N9" s="66">
        <v>0</v>
      </c>
      <c r="O9" s="66">
        <f t="shared" ref="O9:O31" si="4">ROUND(E9*N9,2)</f>
        <v>0</v>
      </c>
      <c r="P9" s="66">
        <v>0</v>
      </c>
      <c r="Q9" s="66">
        <f t="shared" ref="Q9:Q31" si="5">ROUND(E9*P9,2)</f>
        <v>0</v>
      </c>
      <c r="R9" s="66"/>
      <c r="S9" s="66" t="s">
        <v>587</v>
      </c>
      <c r="T9" s="70" t="s">
        <v>330</v>
      </c>
      <c r="U9" s="35">
        <v>0</v>
      </c>
      <c r="V9" s="35">
        <f t="shared" ref="V9:V31" si="6">ROUND(E9*U9,2)</f>
        <v>0</v>
      </c>
      <c r="W9" s="35"/>
      <c r="X9" s="70"/>
      <c r="Y9" s="52"/>
      <c r="Z9" s="52"/>
      <c r="AA9" s="52"/>
      <c r="AB9" s="52"/>
      <c r="AC9" s="52"/>
      <c r="AD9" s="52"/>
      <c r="AE9" s="52"/>
      <c r="AF9" s="52"/>
      <c r="AG9" s="52" t="s">
        <v>2210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67">
        <v>2</v>
      </c>
      <c r="B10" s="68" t="s">
        <v>4804</v>
      </c>
      <c r="C10" s="69" t="s">
        <v>4805</v>
      </c>
      <c r="D10" s="63" t="s">
        <v>352</v>
      </c>
      <c r="E10" s="64">
        <v>63.8</v>
      </c>
      <c r="F10" s="65"/>
      <c r="G10" s="66">
        <f t="shared" si="0"/>
        <v>0</v>
      </c>
      <c r="H10" s="65"/>
      <c r="I10" s="66">
        <f t="shared" si="1"/>
        <v>0</v>
      </c>
      <c r="J10" s="65"/>
      <c r="K10" s="66">
        <f t="shared" si="2"/>
        <v>0</v>
      </c>
      <c r="L10" s="66">
        <v>21</v>
      </c>
      <c r="M10" s="66">
        <f t="shared" si="3"/>
        <v>0</v>
      </c>
      <c r="N10" s="66">
        <v>0</v>
      </c>
      <c r="O10" s="66">
        <f t="shared" si="4"/>
        <v>0</v>
      </c>
      <c r="P10" s="66">
        <v>0</v>
      </c>
      <c r="Q10" s="66">
        <f t="shared" si="5"/>
        <v>0</v>
      </c>
      <c r="R10" s="66"/>
      <c r="S10" s="66" t="s">
        <v>587</v>
      </c>
      <c r="T10" s="70" t="s">
        <v>330</v>
      </c>
      <c r="U10" s="35">
        <v>0</v>
      </c>
      <c r="V10" s="35">
        <f t="shared" si="6"/>
        <v>0</v>
      </c>
      <c r="W10" s="35"/>
      <c r="X10" s="70"/>
      <c r="Y10" s="52"/>
      <c r="Z10" s="52"/>
      <c r="AA10" s="52"/>
      <c r="AB10" s="52"/>
      <c r="AC10" s="52"/>
      <c r="AD10" s="52"/>
      <c r="AE10" s="52"/>
      <c r="AF10" s="52"/>
      <c r="AG10" s="52" t="s">
        <v>2210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67">
        <v>3</v>
      </c>
      <c r="B11" s="68" t="s">
        <v>4654</v>
      </c>
      <c r="C11" s="69" t="s">
        <v>4655</v>
      </c>
      <c r="D11" s="63" t="s">
        <v>352</v>
      </c>
      <c r="E11" s="64">
        <v>63.8</v>
      </c>
      <c r="F11" s="65"/>
      <c r="G11" s="66">
        <f t="shared" si="0"/>
        <v>0</v>
      </c>
      <c r="H11" s="65"/>
      <c r="I11" s="66">
        <f t="shared" si="1"/>
        <v>0</v>
      </c>
      <c r="J11" s="65"/>
      <c r="K11" s="66">
        <f t="shared" si="2"/>
        <v>0</v>
      </c>
      <c r="L11" s="66">
        <v>21</v>
      </c>
      <c r="M11" s="66">
        <f t="shared" si="3"/>
        <v>0</v>
      </c>
      <c r="N11" s="66">
        <v>0</v>
      </c>
      <c r="O11" s="66">
        <f t="shared" si="4"/>
        <v>0</v>
      </c>
      <c r="P11" s="66">
        <v>0</v>
      </c>
      <c r="Q11" s="66">
        <f t="shared" si="5"/>
        <v>0</v>
      </c>
      <c r="R11" s="66"/>
      <c r="S11" s="66" t="s">
        <v>587</v>
      </c>
      <c r="T11" s="70" t="s">
        <v>330</v>
      </c>
      <c r="U11" s="35">
        <v>0</v>
      </c>
      <c r="V11" s="35">
        <f t="shared" si="6"/>
        <v>0</v>
      </c>
      <c r="W11" s="35"/>
      <c r="X11" s="70"/>
      <c r="Y11" s="52"/>
      <c r="Z11" s="52"/>
      <c r="AA11" s="52"/>
      <c r="AB11" s="52"/>
      <c r="AC11" s="52"/>
      <c r="AD11" s="52"/>
      <c r="AE11" s="52"/>
      <c r="AF11" s="52"/>
      <c r="AG11" s="52" t="s">
        <v>2210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67">
        <v>4</v>
      </c>
      <c r="B12" s="68" t="s">
        <v>4656</v>
      </c>
      <c r="C12" s="69" t="s">
        <v>4657</v>
      </c>
      <c r="D12" s="63" t="s">
        <v>352</v>
      </c>
      <c r="E12" s="64">
        <v>20.8</v>
      </c>
      <c r="F12" s="65"/>
      <c r="G12" s="66">
        <f t="shared" si="0"/>
        <v>0</v>
      </c>
      <c r="H12" s="65"/>
      <c r="I12" s="66">
        <f t="shared" si="1"/>
        <v>0</v>
      </c>
      <c r="J12" s="65"/>
      <c r="K12" s="66">
        <f t="shared" si="2"/>
        <v>0</v>
      </c>
      <c r="L12" s="66">
        <v>21</v>
      </c>
      <c r="M12" s="66">
        <f t="shared" si="3"/>
        <v>0</v>
      </c>
      <c r="N12" s="66">
        <v>0</v>
      </c>
      <c r="O12" s="66">
        <f t="shared" si="4"/>
        <v>0</v>
      </c>
      <c r="P12" s="66">
        <v>0</v>
      </c>
      <c r="Q12" s="66">
        <f t="shared" si="5"/>
        <v>0</v>
      </c>
      <c r="R12" s="66"/>
      <c r="S12" s="66" t="s">
        <v>587</v>
      </c>
      <c r="T12" s="70" t="s">
        <v>330</v>
      </c>
      <c r="U12" s="35">
        <v>0</v>
      </c>
      <c r="V12" s="35">
        <f t="shared" si="6"/>
        <v>0</v>
      </c>
      <c r="W12" s="35"/>
      <c r="X12" s="70"/>
      <c r="Y12" s="52"/>
      <c r="Z12" s="52"/>
      <c r="AA12" s="52"/>
      <c r="AB12" s="52"/>
      <c r="AC12" s="52"/>
      <c r="AD12" s="52"/>
      <c r="AE12" s="52"/>
      <c r="AF12" s="52"/>
      <c r="AG12" s="52" t="s">
        <v>2210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67">
        <v>5</v>
      </c>
      <c r="B13" s="68" t="s">
        <v>4658</v>
      </c>
      <c r="C13" s="69" t="s">
        <v>4659</v>
      </c>
      <c r="D13" s="63" t="s">
        <v>352</v>
      </c>
      <c r="E13" s="64">
        <v>20.8</v>
      </c>
      <c r="F13" s="65"/>
      <c r="G13" s="66">
        <f t="shared" si="0"/>
        <v>0</v>
      </c>
      <c r="H13" s="65"/>
      <c r="I13" s="66">
        <f t="shared" si="1"/>
        <v>0</v>
      </c>
      <c r="J13" s="65"/>
      <c r="K13" s="66">
        <f t="shared" si="2"/>
        <v>0</v>
      </c>
      <c r="L13" s="66">
        <v>21</v>
      </c>
      <c r="M13" s="66">
        <f t="shared" si="3"/>
        <v>0</v>
      </c>
      <c r="N13" s="66">
        <v>0</v>
      </c>
      <c r="O13" s="66">
        <f t="shared" si="4"/>
        <v>0</v>
      </c>
      <c r="P13" s="66">
        <v>0</v>
      </c>
      <c r="Q13" s="66">
        <f t="shared" si="5"/>
        <v>0</v>
      </c>
      <c r="R13" s="66"/>
      <c r="S13" s="66" t="s">
        <v>587</v>
      </c>
      <c r="T13" s="70" t="s">
        <v>330</v>
      </c>
      <c r="U13" s="35">
        <v>0</v>
      </c>
      <c r="V13" s="35">
        <f t="shared" si="6"/>
        <v>0</v>
      </c>
      <c r="W13" s="35"/>
      <c r="X13" s="70"/>
      <c r="Y13" s="52"/>
      <c r="Z13" s="52"/>
      <c r="AA13" s="52"/>
      <c r="AB13" s="52"/>
      <c r="AC13" s="52"/>
      <c r="AD13" s="52"/>
      <c r="AE13" s="52"/>
      <c r="AF13" s="52"/>
      <c r="AG13" s="52" t="s">
        <v>2210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67">
        <v>6</v>
      </c>
      <c r="B14" s="68" t="s">
        <v>4660</v>
      </c>
      <c r="C14" s="69" t="s">
        <v>4661</v>
      </c>
      <c r="D14" s="63" t="s">
        <v>352</v>
      </c>
      <c r="E14" s="64">
        <v>20.8</v>
      </c>
      <c r="F14" s="65"/>
      <c r="G14" s="66">
        <f t="shared" si="0"/>
        <v>0</v>
      </c>
      <c r="H14" s="65"/>
      <c r="I14" s="66">
        <f t="shared" si="1"/>
        <v>0</v>
      </c>
      <c r="J14" s="65"/>
      <c r="K14" s="66">
        <f t="shared" si="2"/>
        <v>0</v>
      </c>
      <c r="L14" s="66">
        <v>21</v>
      </c>
      <c r="M14" s="66">
        <f t="shared" si="3"/>
        <v>0</v>
      </c>
      <c r="N14" s="66">
        <v>0</v>
      </c>
      <c r="O14" s="66">
        <f t="shared" si="4"/>
        <v>0</v>
      </c>
      <c r="P14" s="66">
        <v>0</v>
      </c>
      <c r="Q14" s="66">
        <f t="shared" si="5"/>
        <v>0</v>
      </c>
      <c r="R14" s="66"/>
      <c r="S14" s="66" t="s">
        <v>587</v>
      </c>
      <c r="T14" s="70" t="s">
        <v>330</v>
      </c>
      <c r="U14" s="35">
        <v>0</v>
      </c>
      <c r="V14" s="35">
        <f t="shared" si="6"/>
        <v>0</v>
      </c>
      <c r="W14" s="35"/>
      <c r="X14" s="70"/>
      <c r="Y14" s="52"/>
      <c r="Z14" s="52"/>
      <c r="AA14" s="52"/>
      <c r="AB14" s="52"/>
      <c r="AC14" s="52"/>
      <c r="AD14" s="52"/>
      <c r="AE14" s="52"/>
      <c r="AF14" s="52"/>
      <c r="AG14" s="52" t="s">
        <v>2210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67">
        <v>7</v>
      </c>
      <c r="B15" s="68" t="s">
        <v>4662</v>
      </c>
      <c r="C15" s="69" t="s">
        <v>4663</v>
      </c>
      <c r="D15" s="63" t="s">
        <v>380</v>
      </c>
      <c r="E15" s="64">
        <v>265.2</v>
      </c>
      <c r="F15" s="65"/>
      <c r="G15" s="66">
        <f t="shared" si="0"/>
        <v>0</v>
      </c>
      <c r="H15" s="65"/>
      <c r="I15" s="66">
        <f t="shared" si="1"/>
        <v>0</v>
      </c>
      <c r="J15" s="65"/>
      <c r="K15" s="66">
        <f t="shared" si="2"/>
        <v>0</v>
      </c>
      <c r="L15" s="66">
        <v>21</v>
      </c>
      <c r="M15" s="66">
        <f t="shared" si="3"/>
        <v>0</v>
      </c>
      <c r="N15" s="66">
        <v>9.8999999999999999E-4</v>
      </c>
      <c r="O15" s="66">
        <f t="shared" si="4"/>
        <v>0.26</v>
      </c>
      <c r="P15" s="66">
        <v>0</v>
      </c>
      <c r="Q15" s="66">
        <f t="shared" si="5"/>
        <v>0</v>
      </c>
      <c r="R15" s="66"/>
      <c r="S15" s="66" t="s">
        <v>587</v>
      </c>
      <c r="T15" s="70" t="s">
        <v>330</v>
      </c>
      <c r="U15" s="35">
        <v>0</v>
      </c>
      <c r="V15" s="35">
        <f t="shared" si="6"/>
        <v>0</v>
      </c>
      <c r="W15" s="35"/>
      <c r="X15" s="70"/>
      <c r="Y15" s="52"/>
      <c r="Z15" s="52"/>
      <c r="AA15" s="52"/>
      <c r="AB15" s="52"/>
      <c r="AC15" s="52"/>
      <c r="AD15" s="52"/>
      <c r="AE15" s="52"/>
      <c r="AF15" s="52"/>
      <c r="AG15" s="52" t="s">
        <v>2210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67">
        <v>8</v>
      </c>
      <c r="B16" s="68" t="s">
        <v>4664</v>
      </c>
      <c r="C16" s="69" t="s">
        <v>4665</v>
      </c>
      <c r="D16" s="63" t="s">
        <v>380</v>
      </c>
      <c r="E16" s="64">
        <v>265.2</v>
      </c>
      <c r="F16" s="65"/>
      <c r="G16" s="66">
        <f t="shared" si="0"/>
        <v>0</v>
      </c>
      <c r="H16" s="65"/>
      <c r="I16" s="66">
        <f t="shared" si="1"/>
        <v>0</v>
      </c>
      <c r="J16" s="65"/>
      <c r="K16" s="66">
        <f t="shared" si="2"/>
        <v>0</v>
      </c>
      <c r="L16" s="66">
        <v>21</v>
      </c>
      <c r="M16" s="66">
        <f t="shared" si="3"/>
        <v>0</v>
      </c>
      <c r="N16" s="66">
        <v>0</v>
      </c>
      <c r="O16" s="66">
        <f t="shared" si="4"/>
        <v>0</v>
      </c>
      <c r="P16" s="66">
        <v>0</v>
      </c>
      <c r="Q16" s="66">
        <f t="shared" si="5"/>
        <v>0</v>
      </c>
      <c r="R16" s="66"/>
      <c r="S16" s="66" t="s">
        <v>587</v>
      </c>
      <c r="T16" s="70" t="s">
        <v>330</v>
      </c>
      <c r="U16" s="35">
        <v>0</v>
      </c>
      <c r="V16" s="35">
        <f t="shared" si="6"/>
        <v>0</v>
      </c>
      <c r="W16" s="35"/>
      <c r="X16" s="70"/>
      <c r="Y16" s="52"/>
      <c r="Z16" s="52"/>
      <c r="AA16" s="52"/>
      <c r="AB16" s="52"/>
      <c r="AC16" s="52"/>
      <c r="AD16" s="52"/>
      <c r="AE16" s="52"/>
      <c r="AF16" s="52"/>
      <c r="AG16" s="52" t="s">
        <v>2210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67">
        <v>9</v>
      </c>
      <c r="B17" s="68" t="s">
        <v>4670</v>
      </c>
      <c r="C17" s="69" t="s">
        <v>4671</v>
      </c>
      <c r="D17" s="63" t="s">
        <v>380</v>
      </c>
      <c r="E17" s="64">
        <v>51.8</v>
      </c>
      <c r="F17" s="65"/>
      <c r="G17" s="66">
        <f t="shared" si="0"/>
        <v>0</v>
      </c>
      <c r="H17" s="65"/>
      <c r="I17" s="66">
        <f t="shared" si="1"/>
        <v>0</v>
      </c>
      <c r="J17" s="65"/>
      <c r="K17" s="66">
        <f t="shared" si="2"/>
        <v>0</v>
      </c>
      <c r="L17" s="66">
        <v>21</v>
      </c>
      <c r="M17" s="66">
        <f t="shared" si="3"/>
        <v>0</v>
      </c>
      <c r="N17" s="66">
        <v>6.9999999999999999E-4</v>
      </c>
      <c r="O17" s="66">
        <f t="shared" si="4"/>
        <v>0.04</v>
      </c>
      <c r="P17" s="66">
        <v>0</v>
      </c>
      <c r="Q17" s="66">
        <f t="shared" si="5"/>
        <v>0</v>
      </c>
      <c r="R17" s="66"/>
      <c r="S17" s="66" t="s">
        <v>587</v>
      </c>
      <c r="T17" s="70" t="s">
        <v>330</v>
      </c>
      <c r="U17" s="35">
        <v>0</v>
      </c>
      <c r="V17" s="35">
        <f t="shared" si="6"/>
        <v>0</v>
      </c>
      <c r="W17" s="35"/>
      <c r="X17" s="70"/>
      <c r="Y17" s="52"/>
      <c r="Z17" s="52"/>
      <c r="AA17" s="52"/>
      <c r="AB17" s="52"/>
      <c r="AC17" s="52"/>
      <c r="AD17" s="52"/>
      <c r="AE17" s="52"/>
      <c r="AF17" s="52"/>
      <c r="AG17" s="52" t="s">
        <v>2210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67">
        <v>10</v>
      </c>
      <c r="B18" s="68" t="s">
        <v>4672</v>
      </c>
      <c r="C18" s="69" t="s">
        <v>4673</v>
      </c>
      <c r="D18" s="63" t="s">
        <v>380</v>
      </c>
      <c r="E18" s="64">
        <v>51.8</v>
      </c>
      <c r="F18" s="65"/>
      <c r="G18" s="66">
        <f t="shared" si="0"/>
        <v>0</v>
      </c>
      <c r="H18" s="65"/>
      <c r="I18" s="66">
        <f t="shared" si="1"/>
        <v>0</v>
      </c>
      <c r="J18" s="65"/>
      <c r="K18" s="66">
        <f t="shared" si="2"/>
        <v>0</v>
      </c>
      <c r="L18" s="66">
        <v>21</v>
      </c>
      <c r="M18" s="66">
        <f t="shared" si="3"/>
        <v>0</v>
      </c>
      <c r="N18" s="66">
        <v>0</v>
      </c>
      <c r="O18" s="66">
        <f t="shared" si="4"/>
        <v>0</v>
      </c>
      <c r="P18" s="66">
        <v>0</v>
      </c>
      <c r="Q18" s="66">
        <f t="shared" si="5"/>
        <v>0</v>
      </c>
      <c r="R18" s="66"/>
      <c r="S18" s="66" t="s">
        <v>587</v>
      </c>
      <c r="T18" s="70" t="s">
        <v>330</v>
      </c>
      <c r="U18" s="35">
        <v>0</v>
      </c>
      <c r="V18" s="35">
        <f t="shared" si="6"/>
        <v>0</v>
      </c>
      <c r="W18" s="35"/>
      <c r="X18" s="70"/>
      <c r="Y18" s="52"/>
      <c r="Z18" s="52"/>
      <c r="AA18" s="52"/>
      <c r="AB18" s="52"/>
      <c r="AC18" s="52"/>
      <c r="AD18" s="52"/>
      <c r="AE18" s="52"/>
      <c r="AF18" s="52"/>
      <c r="AG18" s="52" t="s">
        <v>2210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67">
        <v>11</v>
      </c>
      <c r="B19" s="68" t="s">
        <v>4674</v>
      </c>
      <c r="C19" s="69" t="s">
        <v>4675</v>
      </c>
      <c r="D19" s="63" t="s">
        <v>352</v>
      </c>
      <c r="E19" s="64">
        <v>51.8</v>
      </c>
      <c r="F19" s="65"/>
      <c r="G19" s="66">
        <f t="shared" si="0"/>
        <v>0</v>
      </c>
      <c r="H19" s="65"/>
      <c r="I19" s="66">
        <f t="shared" si="1"/>
        <v>0</v>
      </c>
      <c r="J19" s="65"/>
      <c r="K19" s="66">
        <f t="shared" si="2"/>
        <v>0</v>
      </c>
      <c r="L19" s="66">
        <v>21</v>
      </c>
      <c r="M19" s="66">
        <f t="shared" si="3"/>
        <v>0</v>
      </c>
      <c r="N19" s="66">
        <v>4.6000000000000001E-4</v>
      </c>
      <c r="O19" s="66">
        <f t="shared" si="4"/>
        <v>0.02</v>
      </c>
      <c r="P19" s="66">
        <v>0</v>
      </c>
      <c r="Q19" s="66">
        <f t="shared" si="5"/>
        <v>0</v>
      </c>
      <c r="R19" s="66"/>
      <c r="S19" s="66" t="s">
        <v>587</v>
      </c>
      <c r="T19" s="70" t="s">
        <v>330</v>
      </c>
      <c r="U19" s="35">
        <v>0</v>
      </c>
      <c r="V19" s="35">
        <f t="shared" si="6"/>
        <v>0</v>
      </c>
      <c r="W19" s="35"/>
      <c r="X19" s="70"/>
      <c r="Y19" s="52"/>
      <c r="Z19" s="52"/>
      <c r="AA19" s="52"/>
      <c r="AB19" s="52"/>
      <c r="AC19" s="52"/>
      <c r="AD19" s="52"/>
      <c r="AE19" s="52"/>
      <c r="AF19" s="52"/>
      <c r="AG19" s="52" t="s">
        <v>2210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67">
        <v>12</v>
      </c>
      <c r="B20" s="68" t="s">
        <v>4676</v>
      </c>
      <c r="C20" s="69" t="s">
        <v>4677</v>
      </c>
      <c r="D20" s="63" t="s">
        <v>352</v>
      </c>
      <c r="E20" s="64">
        <v>51.8</v>
      </c>
      <c r="F20" s="65"/>
      <c r="G20" s="66">
        <f t="shared" si="0"/>
        <v>0</v>
      </c>
      <c r="H20" s="65"/>
      <c r="I20" s="66">
        <f t="shared" si="1"/>
        <v>0</v>
      </c>
      <c r="J20" s="65"/>
      <c r="K20" s="66">
        <f t="shared" si="2"/>
        <v>0</v>
      </c>
      <c r="L20" s="66">
        <v>21</v>
      </c>
      <c r="M20" s="66">
        <f t="shared" si="3"/>
        <v>0</v>
      </c>
      <c r="N20" s="66">
        <v>0</v>
      </c>
      <c r="O20" s="66">
        <f t="shared" si="4"/>
        <v>0</v>
      </c>
      <c r="P20" s="66">
        <v>0</v>
      </c>
      <c r="Q20" s="66">
        <f t="shared" si="5"/>
        <v>0</v>
      </c>
      <c r="R20" s="66"/>
      <c r="S20" s="66" t="s">
        <v>587</v>
      </c>
      <c r="T20" s="70" t="s">
        <v>330</v>
      </c>
      <c r="U20" s="35">
        <v>0</v>
      </c>
      <c r="V20" s="35">
        <f t="shared" si="6"/>
        <v>0</v>
      </c>
      <c r="W20" s="35"/>
      <c r="X20" s="70"/>
      <c r="Y20" s="52"/>
      <c r="Z20" s="52"/>
      <c r="AA20" s="52"/>
      <c r="AB20" s="52"/>
      <c r="AC20" s="52"/>
      <c r="AD20" s="52"/>
      <c r="AE20" s="52"/>
      <c r="AF20" s="52"/>
      <c r="AG20" s="52" t="s">
        <v>2210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67">
        <v>13</v>
      </c>
      <c r="B21" s="68" t="s">
        <v>4678</v>
      </c>
      <c r="C21" s="69" t="s">
        <v>4679</v>
      </c>
      <c r="D21" s="63" t="s">
        <v>380</v>
      </c>
      <c r="E21" s="64">
        <v>10</v>
      </c>
      <c r="F21" s="65"/>
      <c r="G21" s="66">
        <f t="shared" si="0"/>
        <v>0</v>
      </c>
      <c r="H21" s="65"/>
      <c r="I21" s="66">
        <f t="shared" si="1"/>
        <v>0</v>
      </c>
      <c r="J21" s="65"/>
      <c r="K21" s="66">
        <f t="shared" si="2"/>
        <v>0</v>
      </c>
      <c r="L21" s="66">
        <v>21</v>
      </c>
      <c r="M21" s="66">
        <f t="shared" si="3"/>
        <v>0</v>
      </c>
      <c r="N21" s="66">
        <v>0</v>
      </c>
      <c r="O21" s="66">
        <f t="shared" si="4"/>
        <v>0</v>
      </c>
      <c r="P21" s="66">
        <v>0.22</v>
      </c>
      <c r="Q21" s="66">
        <f t="shared" si="5"/>
        <v>2.2000000000000002</v>
      </c>
      <c r="R21" s="66"/>
      <c r="S21" s="66" t="s">
        <v>587</v>
      </c>
      <c r="T21" s="70" t="s">
        <v>330</v>
      </c>
      <c r="U21" s="35">
        <v>0</v>
      </c>
      <c r="V21" s="35">
        <f t="shared" si="6"/>
        <v>0</v>
      </c>
      <c r="W21" s="35"/>
      <c r="X21" s="70"/>
      <c r="Y21" s="52"/>
      <c r="Z21" s="52"/>
      <c r="AA21" s="52"/>
      <c r="AB21" s="52"/>
      <c r="AC21" s="52"/>
      <c r="AD21" s="52"/>
      <c r="AE21" s="52"/>
      <c r="AF21" s="52"/>
      <c r="AG21" s="52" t="s">
        <v>2210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outlineLevel="1" x14ac:dyDescent="0.2">
      <c r="A22" s="67">
        <v>14</v>
      </c>
      <c r="B22" s="68" t="s">
        <v>4682</v>
      </c>
      <c r="C22" s="69" t="s">
        <v>4683</v>
      </c>
      <c r="D22" s="63" t="s">
        <v>380</v>
      </c>
      <c r="E22" s="64">
        <v>10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0.66</v>
      </c>
      <c r="Q22" s="66">
        <f t="shared" si="5"/>
        <v>6.6</v>
      </c>
      <c r="R22" s="66"/>
      <c r="S22" s="66" t="s">
        <v>587</v>
      </c>
      <c r="T22" s="70" t="s">
        <v>330</v>
      </c>
      <c r="U22" s="35">
        <v>0</v>
      </c>
      <c r="V22" s="35">
        <f t="shared" si="6"/>
        <v>0</v>
      </c>
      <c r="W22" s="35"/>
      <c r="X22" s="70"/>
      <c r="Y22" s="52"/>
      <c r="Z22" s="52"/>
      <c r="AA22" s="52"/>
      <c r="AB22" s="52"/>
      <c r="AC22" s="52"/>
      <c r="AD22" s="52"/>
      <c r="AE22" s="52"/>
      <c r="AF22" s="52"/>
      <c r="AG22" s="52" t="s">
        <v>2210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outlineLevel="1" x14ac:dyDescent="0.2">
      <c r="A23" s="67">
        <v>15</v>
      </c>
      <c r="B23" s="68" t="s">
        <v>4680</v>
      </c>
      <c r="C23" s="69" t="s">
        <v>4806</v>
      </c>
      <c r="D23" s="63" t="s">
        <v>380</v>
      </c>
      <c r="E23" s="64">
        <v>10</v>
      </c>
      <c r="F23" s="65"/>
      <c r="G23" s="66">
        <f t="shared" si="0"/>
        <v>0</v>
      </c>
      <c r="H23" s="65"/>
      <c r="I23" s="66">
        <f t="shared" si="1"/>
        <v>0</v>
      </c>
      <c r="J23" s="65"/>
      <c r="K23" s="66">
        <f t="shared" si="2"/>
        <v>0</v>
      </c>
      <c r="L23" s="66">
        <v>21</v>
      </c>
      <c r="M23" s="66">
        <f t="shared" si="3"/>
        <v>0</v>
      </c>
      <c r="N23" s="66">
        <v>0</v>
      </c>
      <c r="O23" s="66">
        <f t="shared" si="4"/>
        <v>0</v>
      </c>
      <c r="P23" s="66">
        <v>0.22</v>
      </c>
      <c r="Q23" s="66">
        <f t="shared" si="5"/>
        <v>2.2000000000000002</v>
      </c>
      <c r="R23" s="66"/>
      <c r="S23" s="66" t="s">
        <v>587</v>
      </c>
      <c r="T23" s="70" t="s">
        <v>330</v>
      </c>
      <c r="U23" s="35">
        <v>0</v>
      </c>
      <c r="V23" s="35">
        <f t="shared" si="6"/>
        <v>0</v>
      </c>
      <c r="W23" s="35"/>
      <c r="X23" s="70"/>
      <c r="Y23" s="52"/>
      <c r="Z23" s="52"/>
      <c r="AA23" s="52"/>
      <c r="AB23" s="52"/>
      <c r="AC23" s="52"/>
      <c r="AD23" s="52"/>
      <c r="AE23" s="52"/>
      <c r="AF23" s="52"/>
      <c r="AG23" s="52" t="s">
        <v>2210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outlineLevel="1" x14ac:dyDescent="0.2">
      <c r="A24" s="67">
        <v>16</v>
      </c>
      <c r="B24" s="68" t="s">
        <v>4684</v>
      </c>
      <c r="C24" s="69" t="s">
        <v>4685</v>
      </c>
      <c r="D24" s="63" t="s">
        <v>352</v>
      </c>
      <c r="E24" s="64">
        <v>32.799999999999997</v>
      </c>
      <c r="F24" s="65"/>
      <c r="G24" s="66">
        <f t="shared" si="0"/>
        <v>0</v>
      </c>
      <c r="H24" s="65"/>
      <c r="I24" s="66">
        <f t="shared" si="1"/>
        <v>0</v>
      </c>
      <c r="J24" s="65"/>
      <c r="K24" s="66">
        <f t="shared" si="2"/>
        <v>0</v>
      </c>
      <c r="L24" s="66">
        <v>21</v>
      </c>
      <c r="M24" s="66">
        <f t="shared" si="3"/>
        <v>0</v>
      </c>
      <c r="N24" s="66">
        <v>1.7</v>
      </c>
      <c r="O24" s="66">
        <f t="shared" si="4"/>
        <v>55.76</v>
      </c>
      <c r="P24" s="66">
        <v>0</v>
      </c>
      <c r="Q24" s="66">
        <f t="shared" si="5"/>
        <v>0</v>
      </c>
      <c r="R24" s="66"/>
      <c r="S24" s="66" t="s">
        <v>587</v>
      </c>
      <c r="T24" s="70" t="s">
        <v>330</v>
      </c>
      <c r="U24" s="35">
        <v>0</v>
      </c>
      <c r="V24" s="35">
        <f t="shared" si="6"/>
        <v>0</v>
      </c>
      <c r="W24" s="35"/>
      <c r="X24" s="70"/>
      <c r="Y24" s="52"/>
      <c r="Z24" s="52"/>
      <c r="AA24" s="52"/>
      <c r="AB24" s="52"/>
      <c r="AC24" s="52"/>
      <c r="AD24" s="52"/>
      <c r="AE24" s="52"/>
      <c r="AF24" s="52"/>
      <c r="AG24" s="52" t="s">
        <v>2210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outlineLevel="1" x14ac:dyDescent="0.2">
      <c r="A25" s="67">
        <v>17</v>
      </c>
      <c r="B25" s="68" t="s">
        <v>369</v>
      </c>
      <c r="C25" s="69" t="s">
        <v>4807</v>
      </c>
      <c r="D25" s="63" t="s">
        <v>352</v>
      </c>
      <c r="E25" s="64">
        <v>107</v>
      </c>
      <c r="F25" s="65"/>
      <c r="G25" s="66">
        <f t="shared" si="0"/>
        <v>0</v>
      </c>
      <c r="H25" s="65"/>
      <c r="I25" s="66">
        <f t="shared" si="1"/>
        <v>0</v>
      </c>
      <c r="J25" s="65"/>
      <c r="K25" s="66">
        <f t="shared" si="2"/>
        <v>0</v>
      </c>
      <c r="L25" s="66">
        <v>21</v>
      </c>
      <c r="M25" s="66">
        <f t="shared" si="3"/>
        <v>0</v>
      </c>
      <c r="N25" s="66">
        <v>0</v>
      </c>
      <c r="O25" s="66">
        <f t="shared" si="4"/>
        <v>0</v>
      </c>
      <c r="P25" s="66">
        <v>0</v>
      </c>
      <c r="Q25" s="66">
        <f t="shared" si="5"/>
        <v>0</v>
      </c>
      <c r="R25" s="66"/>
      <c r="S25" s="66" t="s">
        <v>587</v>
      </c>
      <c r="T25" s="70" t="s">
        <v>330</v>
      </c>
      <c r="U25" s="35">
        <v>0</v>
      </c>
      <c r="V25" s="35">
        <f t="shared" si="6"/>
        <v>0</v>
      </c>
      <c r="W25" s="35"/>
      <c r="X25" s="70"/>
      <c r="Y25" s="52"/>
      <c r="Z25" s="52"/>
      <c r="AA25" s="52"/>
      <c r="AB25" s="52"/>
      <c r="AC25" s="52"/>
      <c r="AD25" s="52"/>
      <c r="AE25" s="52"/>
      <c r="AF25" s="52"/>
      <c r="AG25" s="52" t="s">
        <v>2210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outlineLevel="1" x14ac:dyDescent="0.2">
      <c r="A26" s="67">
        <v>18</v>
      </c>
      <c r="B26" s="68" t="s">
        <v>4687</v>
      </c>
      <c r="C26" s="69" t="s">
        <v>4688</v>
      </c>
      <c r="D26" s="63" t="s">
        <v>4435</v>
      </c>
      <c r="E26" s="64">
        <v>48</v>
      </c>
      <c r="F26" s="65"/>
      <c r="G26" s="66">
        <f t="shared" si="0"/>
        <v>0</v>
      </c>
      <c r="H26" s="65"/>
      <c r="I26" s="66">
        <f t="shared" si="1"/>
        <v>0</v>
      </c>
      <c r="J26" s="65"/>
      <c r="K26" s="66">
        <f t="shared" si="2"/>
        <v>0</v>
      </c>
      <c r="L26" s="66">
        <v>21</v>
      </c>
      <c r="M26" s="66">
        <f t="shared" si="3"/>
        <v>0</v>
      </c>
      <c r="N26" s="66">
        <v>4.0000000000000003E-5</v>
      </c>
      <c r="O26" s="66">
        <f t="shared" si="4"/>
        <v>0</v>
      </c>
      <c r="P26" s="66">
        <v>0</v>
      </c>
      <c r="Q26" s="66">
        <f t="shared" si="5"/>
        <v>0</v>
      </c>
      <c r="R26" s="66"/>
      <c r="S26" s="66" t="s">
        <v>587</v>
      </c>
      <c r="T26" s="70" t="s">
        <v>330</v>
      </c>
      <c r="U26" s="35">
        <v>0</v>
      </c>
      <c r="V26" s="35">
        <f t="shared" si="6"/>
        <v>0</v>
      </c>
      <c r="W26" s="35"/>
      <c r="X26" s="70"/>
      <c r="Y26" s="52"/>
      <c r="Z26" s="52"/>
      <c r="AA26" s="52"/>
      <c r="AB26" s="52"/>
      <c r="AC26" s="52"/>
      <c r="AD26" s="52"/>
      <c r="AE26" s="52"/>
      <c r="AF26" s="52"/>
      <c r="AG26" s="52" t="s">
        <v>2210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67">
        <v>19</v>
      </c>
      <c r="B27" s="68" t="s">
        <v>4689</v>
      </c>
      <c r="C27" s="69" t="s">
        <v>4690</v>
      </c>
      <c r="D27" s="63" t="s">
        <v>4435</v>
      </c>
      <c r="E27" s="64">
        <v>48</v>
      </c>
      <c r="F27" s="65"/>
      <c r="G27" s="66">
        <f t="shared" si="0"/>
        <v>0</v>
      </c>
      <c r="H27" s="65"/>
      <c r="I27" s="66">
        <f t="shared" si="1"/>
        <v>0</v>
      </c>
      <c r="J27" s="65"/>
      <c r="K27" s="66">
        <f t="shared" si="2"/>
        <v>0</v>
      </c>
      <c r="L27" s="66">
        <v>21</v>
      </c>
      <c r="M27" s="66">
        <f t="shared" si="3"/>
        <v>0</v>
      </c>
      <c r="N27" s="66">
        <v>4.0000000000000003E-5</v>
      </c>
      <c r="O27" s="66">
        <f t="shared" si="4"/>
        <v>0</v>
      </c>
      <c r="P27" s="66">
        <v>0</v>
      </c>
      <c r="Q27" s="66">
        <f t="shared" si="5"/>
        <v>0</v>
      </c>
      <c r="R27" s="66"/>
      <c r="S27" s="66" t="s">
        <v>587</v>
      </c>
      <c r="T27" s="70" t="s">
        <v>330</v>
      </c>
      <c r="U27" s="35">
        <v>0</v>
      </c>
      <c r="V27" s="35">
        <f t="shared" si="6"/>
        <v>0</v>
      </c>
      <c r="W27" s="35"/>
      <c r="X27" s="70"/>
      <c r="Y27" s="52"/>
      <c r="Z27" s="52"/>
      <c r="AA27" s="52"/>
      <c r="AB27" s="52"/>
      <c r="AC27" s="52"/>
      <c r="AD27" s="52"/>
      <c r="AE27" s="52"/>
      <c r="AF27" s="52"/>
      <c r="AG27" s="52" t="s">
        <v>2210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67">
        <v>20</v>
      </c>
      <c r="B28" s="68" t="s">
        <v>4504</v>
      </c>
      <c r="C28" s="69" t="s">
        <v>4808</v>
      </c>
      <c r="D28" s="63" t="s">
        <v>352</v>
      </c>
      <c r="E28" s="64">
        <v>67.3</v>
      </c>
      <c r="F28" s="65"/>
      <c r="G28" s="66">
        <f t="shared" si="0"/>
        <v>0</v>
      </c>
      <c r="H28" s="65"/>
      <c r="I28" s="66">
        <f t="shared" si="1"/>
        <v>0</v>
      </c>
      <c r="J28" s="65"/>
      <c r="K28" s="66">
        <f t="shared" si="2"/>
        <v>0</v>
      </c>
      <c r="L28" s="66">
        <v>21</v>
      </c>
      <c r="M28" s="66">
        <f t="shared" si="3"/>
        <v>0</v>
      </c>
      <c r="N28" s="66">
        <v>0</v>
      </c>
      <c r="O28" s="66">
        <f t="shared" si="4"/>
        <v>0</v>
      </c>
      <c r="P28" s="66">
        <v>0</v>
      </c>
      <c r="Q28" s="66">
        <f t="shared" si="5"/>
        <v>0</v>
      </c>
      <c r="R28" s="66"/>
      <c r="S28" s="66" t="s">
        <v>587</v>
      </c>
      <c r="T28" s="70" t="s">
        <v>330</v>
      </c>
      <c r="U28" s="35">
        <v>0</v>
      </c>
      <c r="V28" s="35">
        <f t="shared" si="6"/>
        <v>0</v>
      </c>
      <c r="W28" s="35"/>
      <c r="X28" s="70"/>
      <c r="Y28" s="52"/>
      <c r="Z28" s="52"/>
      <c r="AA28" s="52"/>
      <c r="AB28" s="52"/>
      <c r="AC28" s="52"/>
      <c r="AD28" s="52"/>
      <c r="AE28" s="52"/>
      <c r="AF28" s="52"/>
      <c r="AG28" s="52" t="s">
        <v>2210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67">
        <v>21</v>
      </c>
      <c r="B29" s="68" t="s">
        <v>4809</v>
      </c>
      <c r="C29" s="69" t="s">
        <v>4810</v>
      </c>
      <c r="D29" s="63" t="s">
        <v>352</v>
      </c>
      <c r="E29" s="64">
        <v>67.3</v>
      </c>
      <c r="F29" s="65"/>
      <c r="G29" s="66">
        <f t="shared" si="0"/>
        <v>0</v>
      </c>
      <c r="H29" s="65"/>
      <c r="I29" s="66">
        <f t="shared" si="1"/>
        <v>0</v>
      </c>
      <c r="J29" s="65"/>
      <c r="K29" s="66">
        <f t="shared" si="2"/>
        <v>0</v>
      </c>
      <c r="L29" s="66">
        <v>21</v>
      </c>
      <c r="M29" s="66">
        <f t="shared" si="3"/>
        <v>0</v>
      </c>
      <c r="N29" s="66">
        <v>0</v>
      </c>
      <c r="O29" s="66">
        <f t="shared" si="4"/>
        <v>0</v>
      </c>
      <c r="P29" s="66">
        <v>0</v>
      </c>
      <c r="Q29" s="66">
        <f t="shared" si="5"/>
        <v>0</v>
      </c>
      <c r="R29" s="66"/>
      <c r="S29" s="66" t="s">
        <v>587</v>
      </c>
      <c r="T29" s="70" t="s">
        <v>330</v>
      </c>
      <c r="U29" s="35">
        <v>0</v>
      </c>
      <c r="V29" s="35">
        <f t="shared" si="6"/>
        <v>0</v>
      </c>
      <c r="W29" s="35"/>
      <c r="X29" s="70"/>
      <c r="Y29" s="52"/>
      <c r="Z29" s="52"/>
      <c r="AA29" s="52"/>
      <c r="AB29" s="52"/>
      <c r="AC29" s="52"/>
      <c r="AD29" s="52"/>
      <c r="AE29" s="52"/>
      <c r="AF29" s="52"/>
      <c r="AG29" s="52" t="s">
        <v>2210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67">
        <v>22</v>
      </c>
      <c r="B30" s="68" t="s">
        <v>4694</v>
      </c>
      <c r="C30" s="69" t="s">
        <v>4766</v>
      </c>
      <c r="D30" s="63" t="s">
        <v>352</v>
      </c>
      <c r="E30" s="64">
        <v>67.3</v>
      </c>
      <c r="F30" s="65"/>
      <c r="G30" s="66">
        <f t="shared" si="0"/>
        <v>0</v>
      </c>
      <c r="H30" s="65"/>
      <c r="I30" s="66">
        <f t="shared" si="1"/>
        <v>0</v>
      </c>
      <c r="J30" s="65"/>
      <c r="K30" s="66">
        <f t="shared" si="2"/>
        <v>0</v>
      </c>
      <c r="L30" s="66">
        <v>21</v>
      </c>
      <c r="M30" s="66">
        <f t="shared" si="3"/>
        <v>0</v>
      </c>
      <c r="N30" s="66">
        <v>0</v>
      </c>
      <c r="O30" s="66">
        <f t="shared" si="4"/>
        <v>0</v>
      </c>
      <c r="P30" s="66">
        <v>0</v>
      </c>
      <c r="Q30" s="66">
        <f t="shared" si="5"/>
        <v>0</v>
      </c>
      <c r="R30" s="66"/>
      <c r="S30" s="66" t="s">
        <v>587</v>
      </c>
      <c r="T30" s="70" t="s">
        <v>330</v>
      </c>
      <c r="U30" s="35">
        <v>0</v>
      </c>
      <c r="V30" s="35">
        <f t="shared" si="6"/>
        <v>0</v>
      </c>
      <c r="W30" s="35"/>
      <c r="X30" s="70"/>
      <c r="Y30" s="52"/>
      <c r="Z30" s="52"/>
      <c r="AA30" s="52"/>
      <c r="AB30" s="52"/>
      <c r="AC30" s="52"/>
      <c r="AD30" s="52"/>
      <c r="AE30" s="52"/>
      <c r="AF30" s="52"/>
      <c r="AG30" s="52" t="s">
        <v>2210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67">
        <v>23</v>
      </c>
      <c r="B31" s="68" t="s">
        <v>4696</v>
      </c>
      <c r="C31" s="69" t="s">
        <v>4811</v>
      </c>
      <c r="D31" s="63" t="s">
        <v>352</v>
      </c>
      <c r="E31" s="64">
        <v>67.3</v>
      </c>
      <c r="F31" s="65"/>
      <c r="G31" s="66">
        <f t="shared" si="0"/>
        <v>0</v>
      </c>
      <c r="H31" s="65"/>
      <c r="I31" s="66">
        <f t="shared" si="1"/>
        <v>0</v>
      </c>
      <c r="J31" s="65"/>
      <c r="K31" s="66">
        <f t="shared" si="2"/>
        <v>0</v>
      </c>
      <c r="L31" s="66">
        <v>21</v>
      </c>
      <c r="M31" s="66">
        <f t="shared" si="3"/>
        <v>0</v>
      </c>
      <c r="N31" s="66">
        <v>0</v>
      </c>
      <c r="O31" s="66">
        <f t="shared" si="4"/>
        <v>0</v>
      </c>
      <c r="P31" s="66">
        <v>0</v>
      </c>
      <c r="Q31" s="66">
        <f t="shared" si="5"/>
        <v>0</v>
      </c>
      <c r="R31" s="66"/>
      <c r="S31" s="66" t="s">
        <v>587</v>
      </c>
      <c r="T31" s="70" t="s">
        <v>330</v>
      </c>
      <c r="U31" s="35">
        <v>0</v>
      </c>
      <c r="V31" s="35">
        <f t="shared" si="6"/>
        <v>0</v>
      </c>
      <c r="W31" s="35"/>
      <c r="X31" s="70"/>
      <c r="Y31" s="52"/>
      <c r="Z31" s="52"/>
      <c r="AA31" s="52"/>
      <c r="AB31" s="52"/>
      <c r="AC31" s="52"/>
      <c r="AD31" s="52"/>
      <c r="AE31" s="52"/>
      <c r="AF31" s="52"/>
      <c r="AG31" s="52" t="s">
        <v>2210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x14ac:dyDescent="0.2">
      <c r="A32" s="18" t="s">
        <v>324</v>
      </c>
      <c r="B32" s="19" t="s">
        <v>96</v>
      </c>
      <c r="C32" s="20" t="s">
        <v>98</v>
      </c>
      <c r="D32" s="21"/>
      <c r="E32" s="22"/>
      <c r="F32" s="23"/>
      <c r="G32" s="23">
        <f>SUMIF(AG33:AG37,"&lt;&gt;NOR",G33:G37)</f>
        <v>0</v>
      </c>
      <c r="H32" s="23"/>
      <c r="I32" s="23">
        <f>SUM(I33:I37)</f>
        <v>0</v>
      </c>
      <c r="J32" s="23"/>
      <c r="K32" s="23">
        <f>SUM(K33:K37)</f>
        <v>0</v>
      </c>
      <c r="L32" s="23"/>
      <c r="M32" s="23">
        <f>SUM(M33:M37)</f>
        <v>0</v>
      </c>
      <c r="N32" s="23"/>
      <c r="O32" s="23">
        <f>SUM(O33:O37)</f>
        <v>8.9400000000000013</v>
      </c>
      <c r="P32" s="23"/>
      <c r="Q32" s="23">
        <f>SUM(Q33:Q37)</f>
        <v>0</v>
      </c>
      <c r="R32" s="23"/>
      <c r="S32" s="23"/>
      <c r="T32" s="46"/>
      <c r="U32" s="47"/>
      <c r="V32" s="47">
        <f>SUM(V33:V37)</f>
        <v>0</v>
      </c>
      <c r="W32" s="47"/>
      <c r="X32" s="46"/>
      <c r="AG32" t="s">
        <v>325</v>
      </c>
    </row>
    <row r="33" spans="1:60" outlineLevel="1" x14ac:dyDescent="0.2">
      <c r="A33" s="67">
        <v>24</v>
      </c>
      <c r="B33" s="68" t="s">
        <v>4698</v>
      </c>
      <c r="C33" s="69" t="s">
        <v>4699</v>
      </c>
      <c r="D33" s="63" t="s">
        <v>352</v>
      </c>
      <c r="E33" s="64">
        <v>2.04</v>
      </c>
      <c r="F33" s="65"/>
      <c r="G33" s="66">
        <f>ROUND(E33*F33,2)</f>
        <v>0</v>
      </c>
      <c r="H33" s="65"/>
      <c r="I33" s="66">
        <f>ROUND(E33*H33,2)</f>
        <v>0</v>
      </c>
      <c r="J33" s="65"/>
      <c r="K33" s="66">
        <f>ROUND(E33*J33,2)</f>
        <v>0</v>
      </c>
      <c r="L33" s="66">
        <v>21</v>
      </c>
      <c r="M33" s="66">
        <f>G33*(1+L33/100)</f>
        <v>0</v>
      </c>
      <c r="N33" s="66">
        <v>1.7816399999999999</v>
      </c>
      <c r="O33" s="66">
        <f>ROUND(E33*N33,2)</f>
        <v>3.63</v>
      </c>
      <c r="P33" s="66">
        <v>0</v>
      </c>
      <c r="Q33" s="66">
        <f>ROUND(E33*P33,2)</f>
        <v>0</v>
      </c>
      <c r="R33" s="66"/>
      <c r="S33" s="66" t="s">
        <v>587</v>
      </c>
      <c r="T33" s="70" t="s">
        <v>330</v>
      </c>
      <c r="U33" s="35">
        <v>0</v>
      </c>
      <c r="V33" s="35">
        <f>ROUND(E33*U33,2)</f>
        <v>0</v>
      </c>
      <c r="W33" s="35"/>
      <c r="X33" s="70"/>
      <c r="Y33" s="52"/>
      <c r="Z33" s="52"/>
      <c r="AA33" s="52"/>
      <c r="AB33" s="52"/>
      <c r="AC33" s="52"/>
      <c r="AD33" s="52"/>
      <c r="AE33" s="52"/>
      <c r="AF33" s="52"/>
      <c r="AG33" s="52" t="s">
        <v>2210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67">
        <v>25</v>
      </c>
      <c r="B34" s="68" t="s">
        <v>1878</v>
      </c>
      <c r="C34" s="69" t="s">
        <v>4812</v>
      </c>
      <c r="D34" s="63" t="s">
        <v>352</v>
      </c>
      <c r="E34" s="64">
        <v>2.04</v>
      </c>
      <c r="F34" s="65"/>
      <c r="G34" s="66">
        <f>ROUND(E34*F34,2)</f>
        <v>0</v>
      </c>
      <c r="H34" s="65"/>
      <c r="I34" s="66">
        <f>ROUND(E34*H34,2)</f>
        <v>0</v>
      </c>
      <c r="J34" s="65"/>
      <c r="K34" s="66">
        <f>ROUND(E34*J34,2)</f>
        <v>0</v>
      </c>
      <c r="L34" s="66">
        <v>21</v>
      </c>
      <c r="M34" s="66">
        <f>G34*(1+L34/100)</f>
        <v>0</v>
      </c>
      <c r="N34" s="66">
        <v>2.5249999999999999</v>
      </c>
      <c r="O34" s="66">
        <f>ROUND(E34*N34,2)</f>
        <v>5.15</v>
      </c>
      <c r="P34" s="66">
        <v>0</v>
      </c>
      <c r="Q34" s="66">
        <f>ROUND(E34*P34,2)</f>
        <v>0</v>
      </c>
      <c r="R34" s="66"/>
      <c r="S34" s="66" t="s">
        <v>587</v>
      </c>
      <c r="T34" s="70" t="s">
        <v>330</v>
      </c>
      <c r="U34" s="35">
        <v>0</v>
      </c>
      <c r="V34" s="35">
        <f>ROUND(E34*U34,2)</f>
        <v>0</v>
      </c>
      <c r="W34" s="35"/>
      <c r="X34" s="70"/>
      <c r="Y34" s="52"/>
      <c r="Z34" s="52"/>
      <c r="AA34" s="52"/>
      <c r="AB34" s="52"/>
      <c r="AC34" s="52"/>
      <c r="AD34" s="52"/>
      <c r="AE34" s="52"/>
      <c r="AF34" s="52"/>
      <c r="AG34" s="52" t="s">
        <v>2210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ht="22.5" outlineLevel="1" x14ac:dyDescent="0.2">
      <c r="A35" s="67">
        <v>26</v>
      </c>
      <c r="B35" s="68" t="s">
        <v>1907</v>
      </c>
      <c r="C35" s="69" t="s">
        <v>4813</v>
      </c>
      <c r="D35" s="63" t="s">
        <v>419</v>
      </c>
      <c r="E35" s="64">
        <v>0.06</v>
      </c>
      <c r="F35" s="65"/>
      <c r="G35" s="66">
        <f>ROUND(E35*F35,2)</f>
        <v>0</v>
      </c>
      <c r="H35" s="65"/>
      <c r="I35" s="66">
        <f>ROUND(E35*H35,2)</f>
        <v>0</v>
      </c>
      <c r="J35" s="65"/>
      <c r="K35" s="66">
        <f>ROUND(E35*J35,2)</f>
        <v>0</v>
      </c>
      <c r="L35" s="66">
        <v>21</v>
      </c>
      <c r="M35" s="66">
        <f>G35*(1+L35/100)</f>
        <v>0</v>
      </c>
      <c r="N35" s="66">
        <v>1.05474</v>
      </c>
      <c r="O35" s="66">
        <f>ROUND(E35*N35,2)</f>
        <v>0.06</v>
      </c>
      <c r="P35" s="66">
        <v>0</v>
      </c>
      <c r="Q35" s="66">
        <f>ROUND(E35*P35,2)</f>
        <v>0</v>
      </c>
      <c r="R35" s="66"/>
      <c r="S35" s="66" t="s">
        <v>587</v>
      </c>
      <c r="T35" s="70" t="s">
        <v>330</v>
      </c>
      <c r="U35" s="35">
        <v>0</v>
      </c>
      <c r="V35" s="35">
        <f>ROUND(E35*U35,2)</f>
        <v>0</v>
      </c>
      <c r="W35" s="35"/>
      <c r="X35" s="70"/>
      <c r="Y35" s="52"/>
      <c r="Z35" s="52"/>
      <c r="AA35" s="52"/>
      <c r="AB35" s="52"/>
      <c r="AC35" s="52"/>
      <c r="AD35" s="52"/>
      <c r="AE35" s="52"/>
      <c r="AF35" s="52"/>
      <c r="AG35" s="52" t="s">
        <v>2210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67">
        <v>27</v>
      </c>
      <c r="B36" s="68" t="s">
        <v>1891</v>
      </c>
      <c r="C36" s="69" t="s">
        <v>4814</v>
      </c>
      <c r="D36" s="63" t="s">
        <v>380</v>
      </c>
      <c r="E36" s="64">
        <v>2.6</v>
      </c>
      <c r="F36" s="65"/>
      <c r="G36" s="66">
        <f>ROUND(E36*F36,2)</f>
        <v>0</v>
      </c>
      <c r="H36" s="65"/>
      <c r="I36" s="66">
        <f>ROUND(E36*H36,2)</f>
        <v>0</v>
      </c>
      <c r="J36" s="65"/>
      <c r="K36" s="66">
        <f>ROUND(E36*J36,2)</f>
        <v>0</v>
      </c>
      <c r="L36" s="66">
        <v>21</v>
      </c>
      <c r="M36" s="66">
        <f>G36*(1+L36/100)</f>
        <v>0</v>
      </c>
      <c r="N36" s="66">
        <v>3.9199999999999999E-2</v>
      </c>
      <c r="O36" s="66">
        <f>ROUND(E36*N36,2)</f>
        <v>0.1</v>
      </c>
      <c r="P36" s="66">
        <v>0</v>
      </c>
      <c r="Q36" s="66">
        <f>ROUND(E36*P36,2)</f>
        <v>0</v>
      </c>
      <c r="R36" s="66"/>
      <c r="S36" s="66" t="s">
        <v>587</v>
      </c>
      <c r="T36" s="70" t="s">
        <v>330</v>
      </c>
      <c r="U36" s="35">
        <v>0</v>
      </c>
      <c r="V36" s="35">
        <f>ROUND(E36*U36,2)</f>
        <v>0</v>
      </c>
      <c r="W36" s="35"/>
      <c r="X36" s="70"/>
      <c r="Y36" s="52"/>
      <c r="Z36" s="52"/>
      <c r="AA36" s="52"/>
      <c r="AB36" s="52"/>
      <c r="AC36" s="52"/>
      <c r="AD36" s="52"/>
      <c r="AE36" s="52"/>
      <c r="AF36" s="52"/>
      <c r="AG36" s="52" t="s">
        <v>2210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67">
        <v>28</v>
      </c>
      <c r="B37" s="68" t="s">
        <v>1898</v>
      </c>
      <c r="C37" s="69" t="s">
        <v>4815</v>
      </c>
      <c r="D37" s="63" t="s">
        <v>380</v>
      </c>
      <c r="E37" s="64">
        <v>2.6</v>
      </c>
      <c r="F37" s="65"/>
      <c r="G37" s="66">
        <f>ROUND(E37*F37,2)</f>
        <v>0</v>
      </c>
      <c r="H37" s="65"/>
      <c r="I37" s="66">
        <f>ROUND(E37*H37,2)</f>
        <v>0</v>
      </c>
      <c r="J37" s="65"/>
      <c r="K37" s="66">
        <f>ROUND(E37*J37,2)</f>
        <v>0</v>
      </c>
      <c r="L37" s="66">
        <v>21</v>
      </c>
      <c r="M37" s="66">
        <f>G37*(1+L37/100)</f>
        <v>0</v>
      </c>
      <c r="N37" s="66">
        <v>0</v>
      </c>
      <c r="O37" s="66">
        <f>ROUND(E37*N37,2)</f>
        <v>0</v>
      </c>
      <c r="P37" s="66">
        <v>0</v>
      </c>
      <c r="Q37" s="66">
        <f>ROUND(E37*P37,2)</f>
        <v>0</v>
      </c>
      <c r="R37" s="66"/>
      <c r="S37" s="66" t="s">
        <v>587</v>
      </c>
      <c r="T37" s="70" t="s">
        <v>330</v>
      </c>
      <c r="U37" s="35">
        <v>0</v>
      </c>
      <c r="V37" s="35">
        <f>ROUND(E37*U37,2)</f>
        <v>0</v>
      </c>
      <c r="W37" s="35"/>
      <c r="X37" s="70"/>
      <c r="Y37" s="52"/>
      <c r="Z37" s="52"/>
      <c r="AA37" s="52"/>
      <c r="AB37" s="52"/>
      <c r="AC37" s="52"/>
      <c r="AD37" s="52"/>
      <c r="AE37" s="52"/>
      <c r="AF37" s="52"/>
      <c r="AG37" s="52" t="s">
        <v>2210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x14ac:dyDescent="0.2">
      <c r="A38" s="18" t="s">
        <v>324</v>
      </c>
      <c r="B38" s="19" t="s">
        <v>105</v>
      </c>
      <c r="C38" s="20" t="s">
        <v>106</v>
      </c>
      <c r="D38" s="21"/>
      <c r="E38" s="22"/>
      <c r="F38" s="23"/>
      <c r="G38" s="23">
        <f>SUMIF(AG39:AG41,"&lt;&gt;NOR",G39:G41)</f>
        <v>0</v>
      </c>
      <c r="H38" s="23"/>
      <c r="I38" s="23">
        <f>SUM(I39:I41)</f>
        <v>0</v>
      </c>
      <c r="J38" s="23"/>
      <c r="K38" s="23">
        <f>SUM(K39:K41)</f>
        <v>0</v>
      </c>
      <c r="L38" s="23"/>
      <c r="M38" s="23">
        <f>SUM(M39:M41)</f>
        <v>0</v>
      </c>
      <c r="N38" s="23"/>
      <c r="O38" s="23">
        <f>SUM(O39:O41)</f>
        <v>19.07</v>
      </c>
      <c r="P38" s="23"/>
      <c r="Q38" s="23">
        <f>SUM(Q39:Q41)</f>
        <v>0</v>
      </c>
      <c r="R38" s="23"/>
      <c r="S38" s="23"/>
      <c r="T38" s="46"/>
      <c r="U38" s="47"/>
      <c r="V38" s="47">
        <f>SUM(V39:V41)</f>
        <v>0</v>
      </c>
      <c r="W38" s="47"/>
      <c r="X38" s="46"/>
      <c r="AG38" t="s">
        <v>325</v>
      </c>
    </row>
    <row r="39" spans="1:60" outlineLevel="1" x14ac:dyDescent="0.2">
      <c r="A39" s="67">
        <v>29</v>
      </c>
      <c r="B39" s="68" t="s">
        <v>4816</v>
      </c>
      <c r="C39" s="69" t="s">
        <v>4702</v>
      </c>
      <c r="D39" s="63" t="s">
        <v>352</v>
      </c>
      <c r="E39" s="64">
        <v>16.399999999999999</v>
      </c>
      <c r="F39" s="65"/>
      <c r="G39" s="66">
        <f>ROUND(E39*F39,2)</f>
        <v>0</v>
      </c>
      <c r="H39" s="65"/>
      <c r="I39" s="66">
        <f>ROUND(E39*H39,2)</f>
        <v>0</v>
      </c>
      <c r="J39" s="65"/>
      <c r="K39" s="66">
        <f>ROUND(E39*J39,2)</f>
        <v>0</v>
      </c>
      <c r="L39" s="66">
        <v>21</v>
      </c>
      <c r="M39" s="66">
        <f>G39*(1+L39/100)</f>
        <v>0</v>
      </c>
      <c r="N39" s="66">
        <v>1.1322000000000001</v>
      </c>
      <c r="O39" s="66">
        <f>ROUND(E39*N39,2)</f>
        <v>18.57</v>
      </c>
      <c r="P39" s="66">
        <v>0</v>
      </c>
      <c r="Q39" s="66">
        <f>ROUND(E39*P39,2)</f>
        <v>0</v>
      </c>
      <c r="R39" s="66"/>
      <c r="S39" s="66" t="s">
        <v>587</v>
      </c>
      <c r="T39" s="70" t="s">
        <v>330</v>
      </c>
      <c r="U39" s="35">
        <v>0</v>
      </c>
      <c r="V39" s="35">
        <f>ROUND(E39*U39,2)</f>
        <v>0</v>
      </c>
      <c r="W39" s="35"/>
      <c r="X39" s="70"/>
      <c r="Y39" s="52"/>
      <c r="Z39" s="52"/>
      <c r="AA39" s="52"/>
      <c r="AB39" s="52"/>
      <c r="AC39" s="52"/>
      <c r="AD39" s="52"/>
      <c r="AE39" s="52"/>
      <c r="AF39" s="52"/>
      <c r="AG39" s="52" t="s">
        <v>2210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67">
        <v>30</v>
      </c>
      <c r="B40" s="68" t="s">
        <v>4817</v>
      </c>
      <c r="C40" s="69" t="s">
        <v>4818</v>
      </c>
      <c r="D40" s="63" t="s">
        <v>352</v>
      </c>
      <c r="E40" s="64">
        <v>0.2</v>
      </c>
      <c r="F40" s="65"/>
      <c r="G40" s="66">
        <f>ROUND(E40*F40,2)</f>
        <v>0</v>
      </c>
      <c r="H40" s="65"/>
      <c r="I40" s="66">
        <f>ROUND(E40*H40,2)</f>
        <v>0</v>
      </c>
      <c r="J40" s="65"/>
      <c r="K40" s="66">
        <f>ROUND(E40*J40,2)</f>
        <v>0</v>
      </c>
      <c r="L40" s="66">
        <v>21</v>
      </c>
      <c r="M40" s="66">
        <f>G40*(1+L40/100)</f>
        <v>0</v>
      </c>
      <c r="N40" s="66">
        <v>2.5</v>
      </c>
      <c r="O40" s="66">
        <f>ROUND(E40*N40,2)</f>
        <v>0.5</v>
      </c>
      <c r="P40" s="66">
        <v>0</v>
      </c>
      <c r="Q40" s="66">
        <f>ROUND(E40*P40,2)</f>
        <v>0</v>
      </c>
      <c r="R40" s="66"/>
      <c r="S40" s="66" t="s">
        <v>587</v>
      </c>
      <c r="T40" s="70" t="s">
        <v>330</v>
      </c>
      <c r="U40" s="35">
        <v>0</v>
      </c>
      <c r="V40" s="35">
        <f>ROUND(E40*U40,2)</f>
        <v>0</v>
      </c>
      <c r="W40" s="35"/>
      <c r="X40" s="70"/>
      <c r="Y40" s="52"/>
      <c r="Z40" s="52"/>
      <c r="AA40" s="52"/>
      <c r="AB40" s="52"/>
      <c r="AC40" s="52"/>
      <c r="AD40" s="52"/>
      <c r="AE40" s="52"/>
      <c r="AF40" s="52"/>
      <c r="AG40" s="52" t="s">
        <v>2210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67">
        <v>31</v>
      </c>
      <c r="B41" s="68" t="s">
        <v>4819</v>
      </c>
      <c r="C41" s="69" t="s">
        <v>4820</v>
      </c>
      <c r="D41" s="63" t="s">
        <v>380</v>
      </c>
      <c r="E41" s="64">
        <v>0.4</v>
      </c>
      <c r="F41" s="65"/>
      <c r="G41" s="66">
        <f>ROUND(E41*F41,2)</f>
        <v>0</v>
      </c>
      <c r="H41" s="65"/>
      <c r="I41" s="66">
        <f>ROUND(E41*H41,2)</f>
        <v>0</v>
      </c>
      <c r="J41" s="65"/>
      <c r="K41" s="66">
        <f>ROUND(E41*J41,2)</f>
        <v>0</v>
      </c>
      <c r="L41" s="66">
        <v>21</v>
      </c>
      <c r="M41" s="66">
        <f>G41*(1+L41/100)</f>
        <v>0</v>
      </c>
      <c r="N41" s="66">
        <v>4.7999999999999996E-3</v>
      </c>
      <c r="O41" s="66">
        <f>ROUND(E41*N41,2)</f>
        <v>0</v>
      </c>
      <c r="P41" s="66">
        <v>0</v>
      </c>
      <c r="Q41" s="66">
        <f>ROUND(E41*P41,2)</f>
        <v>0</v>
      </c>
      <c r="R41" s="66"/>
      <c r="S41" s="66" t="s">
        <v>587</v>
      </c>
      <c r="T41" s="70" t="s">
        <v>330</v>
      </c>
      <c r="U41" s="35">
        <v>0</v>
      </c>
      <c r="V41" s="35">
        <f>ROUND(E41*U41,2)</f>
        <v>0</v>
      </c>
      <c r="W41" s="35"/>
      <c r="X41" s="70"/>
      <c r="Y41" s="52"/>
      <c r="Z41" s="52"/>
      <c r="AA41" s="52"/>
      <c r="AB41" s="52"/>
      <c r="AC41" s="52"/>
      <c r="AD41" s="52"/>
      <c r="AE41" s="52"/>
      <c r="AF41" s="52"/>
      <c r="AG41" s="52" t="s">
        <v>2210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x14ac:dyDescent="0.2">
      <c r="A42" s="18" t="s">
        <v>324</v>
      </c>
      <c r="B42" s="19" t="s">
        <v>107</v>
      </c>
      <c r="C42" s="20" t="s">
        <v>108</v>
      </c>
      <c r="D42" s="21"/>
      <c r="E42" s="22"/>
      <c r="F42" s="23"/>
      <c r="G42" s="23">
        <f>SUMIF(AG43:AG46,"&lt;&gt;NOR",G43:G46)</f>
        <v>0</v>
      </c>
      <c r="H42" s="23"/>
      <c r="I42" s="23">
        <f>SUM(I43:I46)</f>
        <v>0</v>
      </c>
      <c r="J42" s="23"/>
      <c r="K42" s="23">
        <f>SUM(K43:K46)</f>
        <v>0</v>
      </c>
      <c r="L42" s="23"/>
      <c r="M42" s="23">
        <f>SUM(M43:M46)</f>
        <v>0</v>
      </c>
      <c r="N42" s="23"/>
      <c r="O42" s="23">
        <f>SUM(O43:O46)</f>
        <v>12.22</v>
      </c>
      <c r="P42" s="23"/>
      <c r="Q42" s="23">
        <f>SUM(Q43:Q46)</f>
        <v>0</v>
      </c>
      <c r="R42" s="23"/>
      <c r="S42" s="23"/>
      <c r="T42" s="46"/>
      <c r="U42" s="47"/>
      <c r="V42" s="47">
        <f>SUM(V43:V46)</f>
        <v>0</v>
      </c>
      <c r="W42" s="47"/>
      <c r="X42" s="46"/>
      <c r="AG42" t="s">
        <v>325</v>
      </c>
    </row>
    <row r="43" spans="1:60" outlineLevel="1" x14ac:dyDescent="0.2">
      <c r="A43" s="67">
        <v>32</v>
      </c>
      <c r="B43" s="68" t="s">
        <v>4703</v>
      </c>
      <c r="C43" s="69" t="s">
        <v>4704</v>
      </c>
      <c r="D43" s="63" t="s">
        <v>380</v>
      </c>
      <c r="E43" s="64">
        <v>20</v>
      </c>
      <c r="F43" s="65"/>
      <c r="G43" s="66">
        <f>ROUND(E43*F43,2)</f>
        <v>0</v>
      </c>
      <c r="H43" s="65"/>
      <c r="I43" s="66">
        <f>ROUND(E43*H43,2)</f>
        <v>0</v>
      </c>
      <c r="J43" s="65"/>
      <c r="K43" s="66">
        <f>ROUND(E43*J43,2)</f>
        <v>0</v>
      </c>
      <c r="L43" s="66">
        <v>21</v>
      </c>
      <c r="M43" s="66">
        <f>G43*(1+L43/100)</f>
        <v>0</v>
      </c>
      <c r="N43" s="66">
        <v>0.36834</v>
      </c>
      <c r="O43" s="66">
        <f>ROUND(E43*N43,2)</f>
        <v>7.37</v>
      </c>
      <c r="P43" s="66">
        <v>0</v>
      </c>
      <c r="Q43" s="66">
        <f>ROUND(E43*P43,2)</f>
        <v>0</v>
      </c>
      <c r="R43" s="66"/>
      <c r="S43" s="66" t="s">
        <v>587</v>
      </c>
      <c r="T43" s="70" t="s">
        <v>330</v>
      </c>
      <c r="U43" s="35">
        <v>0</v>
      </c>
      <c r="V43" s="35">
        <f>ROUND(E43*U43,2)</f>
        <v>0</v>
      </c>
      <c r="W43" s="35"/>
      <c r="X43" s="70"/>
      <c r="Y43" s="52"/>
      <c r="Z43" s="52"/>
      <c r="AA43" s="52"/>
      <c r="AB43" s="52"/>
      <c r="AC43" s="52"/>
      <c r="AD43" s="52"/>
      <c r="AE43" s="52"/>
      <c r="AF43" s="52"/>
      <c r="AG43" s="52" t="s">
        <v>2210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67">
        <v>33</v>
      </c>
      <c r="B44" s="68" t="s">
        <v>4705</v>
      </c>
      <c r="C44" s="69" t="s">
        <v>4821</v>
      </c>
      <c r="D44" s="63" t="s">
        <v>380</v>
      </c>
      <c r="E44" s="64">
        <v>10</v>
      </c>
      <c r="F44" s="65"/>
      <c r="G44" s="66">
        <f>ROUND(E44*F44,2)</f>
        <v>0</v>
      </c>
      <c r="H44" s="65"/>
      <c r="I44" s="66">
        <f>ROUND(E44*H44,2)</f>
        <v>0</v>
      </c>
      <c r="J44" s="65"/>
      <c r="K44" s="66">
        <f>ROUND(E44*J44,2)</f>
        <v>0</v>
      </c>
      <c r="L44" s="66">
        <v>21</v>
      </c>
      <c r="M44" s="66">
        <f>G44*(1+L44/100)</f>
        <v>0</v>
      </c>
      <c r="N44" s="66">
        <v>0.22500999999999999</v>
      </c>
      <c r="O44" s="66">
        <f>ROUND(E44*N44,2)</f>
        <v>2.25</v>
      </c>
      <c r="P44" s="66">
        <v>0</v>
      </c>
      <c r="Q44" s="66">
        <f>ROUND(E44*P44,2)</f>
        <v>0</v>
      </c>
      <c r="R44" s="66"/>
      <c r="S44" s="66" t="s">
        <v>587</v>
      </c>
      <c r="T44" s="70" t="s">
        <v>330</v>
      </c>
      <c r="U44" s="35">
        <v>0</v>
      </c>
      <c r="V44" s="35">
        <f>ROUND(E44*U44,2)</f>
        <v>0</v>
      </c>
      <c r="W44" s="35"/>
      <c r="X44" s="70"/>
      <c r="Y44" s="52"/>
      <c r="Z44" s="52"/>
      <c r="AA44" s="52"/>
      <c r="AB44" s="52"/>
      <c r="AC44" s="52"/>
      <c r="AD44" s="52"/>
      <c r="AE44" s="52"/>
      <c r="AF44" s="52"/>
      <c r="AG44" s="52" t="s">
        <v>2210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67">
        <v>34</v>
      </c>
      <c r="B45" s="68" t="s">
        <v>4707</v>
      </c>
      <c r="C45" s="69" t="s">
        <v>4708</v>
      </c>
      <c r="D45" s="63" t="s">
        <v>380</v>
      </c>
      <c r="E45" s="64">
        <v>10</v>
      </c>
      <c r="F45" s="65"/>
      <c r="G45" s="66">
        <f>ROUND(E45*F45,2)</f>
        <v>0</v>
      </c>
      <c r="H45" s="65"/>
      <c r="I45" s="66">
        <f>ROUND(E45*H45,2)</f>
        <v>0</v>
      </c>
      <c r="J45" s="65"/>
      <c r="K45" s="66">
        <f>ROUND(E45*J45,2)</f>
        <v>0</v>
      </c>
      <c r="L45" s="66">
        <v>21</v>
      </c>
      <c r="M45" s="66">
        <f>G45*(1+L45/100)</f>
        <v>0</v>
      </c>
      <c r="N45" s="66">
        <v>6.0999999999999997E-4</v>
      </c>
      <c r="O45" s="66">
        <f>ROUND(E45*N45,2)</f>
        <v>0.01</v>
      </c>
      <c r="P45" s="66">
        <v>0</v>
      </c>
      <c r="Q45" s="66">
        <f>ROUND(E45*P45,2)</f>
        <v>0</v>
      </c>
      <c r="R45" s="66"/>
      <c r="S45" s="66" t="s">
        <v>587</v>
      </c>
      <c r="T45" s="70" t="s">
        <v>330</v>
      </c>
      <c r="U45" s="35">
        <v>0</v>
      </c>
      <c r="V45" s="35">
        <f>ROUND(E45*U45,2)</f>
        <v>0</v>
      </c>
      <c r="W45" s="35"/>
      <c r="X45" s="70"/>
      <c r="Y45" s="52"/>
      <c r="Z45" s="52"/>
      <c r="AA45" s="52"/>
      <c r="AB45" s="52"/>
      <c r="AC45" s="52"/>
      <c r="AD45" s="52"/>
      <c r="AE45" s="52"/>
      <c r="AF45" s="52"/>
      <c r="AG45" s="52" t="s">
        <v>2210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67">
        <v>35</v>
      </c>
      <c r="B46" s="68" t="s">
        <v>4709</v>
      </c>
      <c r="C46" s="69" t="s">
        <v>4710</v>
      </c>
      <c r="D46" s="63" t="s">
        <v>380</v>
      </c>
      <c r="E46" s="64">
        <v>20</v>
      </c>
      <c r="F46" s="65"/>
      <c r="G46" s="66">
        <f>ROUND(E46*F46,2)</f>
        <v>0</v>
      </c>
      <c r="H46" s="65"/>
      <c r="I46" s="66">
        <f>ROUND(E46*H46,2)</f>
        <v>0</v>
      </c>
      <c r="J46" s="65"/>
      <c r="K46" s="66">
        <f>ROUND(E46*J46,2)</f>
        <v>0</v>
      </c>
      <c r="L46" s="66">
        <v>21</v>
      </c>
      <c r="M46" s="66">
        <f>G46*(1+L46/100)</f>
        <v>0</v>
      </c>
      <c r="N46" s="66">
        <v>0.12966</v>
      </c>
      <c r="O46" s="66">
        <f>ROUND(E46*N46,2)</f>
        <v>2.59</v>
      </c>
      <c r="P46" s="66">
        <v>0</v>
      </c>
      <c r="Q46" s="66">
        <f>ROUND(E46*P46,2)</f>
        <v>0</v>
      </c>
      <c r="R46" s="66"/>
      <c r="S46" s="66" t="s">
        <v>587</v>
      </c>
      <c r="T46" s="70" t="s">
        <v>330</v>
      </c>
      <c r="U46" s="35">
        <v>0</v>
      </c>
      <c r="V46" s="35">
        <f>ROUND(E46*U46,2)</f>
        <v>0</v>
      </c>
      <c r="W46" s="35"/>
      <c r="X46" s="70"/>
      <c r="Y46" s="52"/>
      <c r="Z46" s="52"/>
      <c r="AA46" s="52"/>
      <c r="AB46" s="52"/>
      <c r="AC46" s="52"/>
      <c r="AD46" s="52"/>
      <c r="AE46" s="52"/>
      <c r="AF46" s="52"/>
      <c r="AG46" s="52" t="s">
        <v>2210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x14ac:dyDescent="0.2">
      <c r="A47" s="18" t="s">
        <v>324</v>
      </c>
      <c r="B47" s="19" t="s">
        <v>117</v>
      </c>
      <c r="C47" s="20" t="s">
        <v>118</v>
      </c>
      <c r="D47" s="21"/>
      <c r="E47" s="22"/>
      <c r="F47" s="23"/>
      <c r="G47" s="23">
        <f>SUMIF(AG48:AG86,"&lt;&gt;NOR",G48:G86)</f>
        <v>0</v>
      </c>
      <c r="H47" s="23"/>
      <c r="I47" s="23">
        <f>SUM(I48:I86)</f>
        <v>0</v>
      </c>
      <c r="J47" s="23"/>
      <c r="K47" s="23">
        <f>SUM(K48:K86)</f>
        <v>0</v>
      </c>
      <c r="L47" s="23"/>
      <c r="M47" s="23">
        <f>SUM(M48:M86)</f>
        <v>0</v>
      </c>
      <c r="N47" s="23"/>
      <c r="O47" s="23">
        <f>SUM(O48:O86)</f>
        <v>13.049999999999999</v>
      </c>
      <c r="P47" s="23"/>
      <c r="Q47" s="23">
        <f>SUM(Q48:Q86)</f>
        <v>0</v>
      </c>
      <c r="R47" s="23"/>
      <c r="S47" s="23"/>
      <c r="T47" s="46"/>
      <c r="U47" s="47"/>
      <c r="V47" s="47">
        <f>SUM(V48:V86)</f>
        <v>0</v>
      </c>
      <c r="W47" s="47"/>
      <c r="X47" s="46"/>
      <c r="AG47" t="s">
        <v>325</v>
      </c>
    </row>
    <row r="48" spans="1:60" outlineLevel="1" x14ac:dyDescent="0.2">
      <c r="A48" s="67">
        <v>36</v>
      </c>
      <c r="B48" s="68" t="s">
        <v>4822</v>
      </c>
      <c r="C48" s="69" t="s">
        <v>4823</v>
      </c>
      <c r="D48" s="63" t="s">
        <v>456</v>
      </c>
      <c r="E48" s="64">
        <v>104</v>
      </c>
      <c r="F48" s="65"/>
      <c r="G48" s="66">
        <f t="shared" ref="G48:G82" si="7">ROUND(E48*F48,2)</f>
        <v>0</v>
      </c>
      <c r="H48" s="65"/>
      <c r="I48" s="66">
        <f t="shared" ref="I48:I82" si="8">ROUND(E48*H48,2)</f>
        <v>0</v>
      </c>
      <c r="J48" s="65"/>
      <c r="K48" s="66">
        <f t="shared" ref="K48:K82" si="9">ROUND(E48*J48,2)</f>
        <v>0</v>
      </c>
      <c r="L48" s="66">
        <v>21</v>
      </c>
      <c r="M48" s="66">
        <f t="shared" ref="M48:M82" si="10">G48*(1+L48/100)</f>
        <v>0</v>
      </c>
      <c r="N48" s="66">
        <v>4.2999999999999999E-4</v>
      </c>
      <c r="O48" s="66">
        <f t="shared" ref="O48:O82" si="11">ROUND(E48*N48,2)</f>
        <v>0.04</v>
      </c>
      <c r="P48" s="66">
        <v>0</v>
      </c>
      <c r="Q48" s="66">
        <f t="shared" ref="Q48:Q82" si="12">ROUND(E48*P48,2)</f>
        <v>0</v>
      </c>
      <c r="R48" s="66"/>
      <c r="S48" s="66" t="s">
        <v>587</v>
      </c>
      <c r="T48" s="70" t="s">
        <v>330</v>
      </c>
      <c r="U48" s="35">
        <v>0</v>
      </c>
      <c r="V48" s="35">
        <f t="shared" ref="V48:V82" si="13">ROUND(E48*U48,2)</f>
        <v>0</v>
      </c>
      <c r="W48" s="35"/>
      <c r="X48" s="70"/>
      <c r="Y48" s="52"/>
      <c r="Z48" s="52"/>
      <c r="AA48" s="52"/>
      <c r="AB48" s="52"/>
      <c r="AC48" s="52"/>
      <c r="AD48" s="52"/>
      <c r="AE48" s="52"/>
      <c r="AF48" s="52"/>
      <c r="AG48" s="52" t="s">
        <v>1697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67">
        <v>37</v>
      </c>
      <c r="B49" s="68" t="s">
        <v>4824</v>
      </c>
      <c r="C49" s="69" t="s">
        <v>4825</v>
      </c>
      <c r="D49" s="63" t="s">
        <v>456</v>
      </c>
      <c r="E49" s="64">
        <v>32</v>
      </c>
      <c r="F49" s="65"/>
      <c r="G49" s="66">
        <f t="shared" si="7"/>
        <v>0</v>
      </c>
      <c r="H49" s="65"/>
      <c r="I49" s="66">
        <f t="shared" si="8"/>
        <v>0</v>
      </c>
      <c r="J49" s="65"/>
      <c r="K49" s="66">
        <f t="shared" si="9"/>
        <v>0</v>
      </c>
      <c r="L49" s="66">
        <v>21</v>
      </c>
      <c r="M49" s="66">
        <f t="shared" si="10"/>
        <v>0</v>
      </c>
      <c r="N49" s="66">
        <v>2.1199999999999999E-3</v>
      </c>
      <c r="O49" s="66">
        <f t="shared" si="11"/>
        <v>7.0000000000000007E-2</v>
      </c>
      <c r="P49" s="66">
        <v>0</v>
      </c>
      <c r="Q49" s="66">
        <f t="shared" si="12"/>
        <v>0</v>
      </c>
      <c r="R49" s="66"/>
      <c r="S49" s="66" t="s">
        <v>587</v>
      </c>
      <c r="T49" s="70" t="s">
        <v>330</v>
      </c>
      <c r="U49" s="35">
        <v>0</v>
      </c>
      <c r="V49" s="35">
        <f t="shared" si="13"/>
        <v>0</v>
      </c>
      <c r="W49" s="35"/>
      <c r="X49" s="70"/>
      <c r="Y49" s="52"/>
      <c r="Z49" s="52"/>
      <c r="AA49" s="52"/>
      <c r="AB49" s="52"/>
      <c r="AC49" s="52"/>
      <c r="AD49" s="52"/>
      <c r="AE49" s="52"/>
      <c r="AF49" s="52"/>
      <c r="AG49" s="52" t="s">
        <v>1697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67">
        <v>38</v>
      </c>
      <c r="B50" s="68" t="s">
        <v>4826</v>
      </c>
      <c r="C50" s="69" t="s">
        <v>4827</v>
      </c>
      <c r="D50" s="63" t="s">
        <v>456</v>
      </c>
      <c r="E50" s="64">
        <v>104</v>
      </c>
      <c r="F50" s="65"/>
      <c r="G50" s="66">
        <f t="shared" si="7"/>
        <v>0</v>
      </c>
      <c r="H50" s="65"/>
      <c r="I50" s="66">
        <f t="shared" si="8"/>
        <v>0</v>
      </c>
      <c r="J50" s="65"/>
      <c r="K50" s="66">
        <f t="shared" si="9"/>
        <v>0</v>
      </c>
      <c r="L50" s="66">
        <v>21</v>
      </c>
      <c r="M50" s="66">
        <f t="shared" si="10"/>
        <v>0</v>
      </c>
      <c r="N50" s="66">
        <v>0</v>
      </c>
      <c r="O50" s="66">
        <f t="shared" si="11"/>
        <v>0</v>
      </c>
      <c r="P50" s="66">
        <v>0</v>
      </c>
      <c r="Q50" s="66">
        <f t="shared" si="12"/>
        <v>0</v>
      </c>
      <c r="R50" s="66"/>
      <c r="S50" s="66" t="s">
        <v>587</v>
      </c>
      <c r="T50" s="70" t="s">
        <v>330</v>
      </c>
      <c r="U50" s="35">
        <v>0</v>
      </c>
      <c r="V50" s="35">
        <f t="shared" si="13"/>
        <v>0</v>
      </c>
      <c r="W50" s="35"/>
      <c r="X50" s="70"/>
      <c r="Y50" s="52"/>
      <c r="Z50" s="52"/>
      <c r="AA50" s="52"/>
      <c r="AB50" s="52"/>
      <c r="AC50" s="52"/>
      <c r="AD50" s="52"/>
      <c r="AE50" s="52"/>
      <c r="AF50" s="52"/>
      <c r="AG50" s="52" t="s">
        <v>2210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67">
        <v>39</v>
      </c>
      <c r="B51" s="68" t="s">
        <v>4828</v>
      </c>
      <c r="C51" s="69" t="s">
        <v>4829</v>
      </c>
      <c r="D51" s="63" t="s">
        <v>456</v>
      </c>
      <c r="E51" s="64">
        <v>32</v>
      </c>
      <c r="F51" s="65"/>
      <c r="G51" s="66">
        <f t="shared" si="7"/>
        <v>0</v>
      </c>
      <c r="H51" s="65"/>
      <c r="I51" s="66">
        <f t="shared" si="8"/>
        <v>0</v>
      </c>
      <c r="J51" s="65"/>
      <c r="K51" s="66">
        <f t="shared" si="9"/>
        <v>0</v>
      </c>
      <c r="L51" s="66">
        <v>21</v>
      </c>
      <c r="M51" s="66">
        <f t="shared" si="10"/>
        <v>0</v>
      </c>
      <c r="N51" s="66">
        <v>0</v>
      </c>
      <c r="O51" s="66">
        <f t="shared" si="11"/>
        <v>0</v>
      </c>
      <c r="P51" s="66">
        <v>0</v>
      </c>
      <c r="Q51" s="66">
        <f t="shared" si="12"/>
        <v>0</v>
      </c>
      <c r="R51" s="66"/>
      <c r="S51" s="66" t="s">
        <v>587</v>
      </c>
      <c r="T51" s="70" t="s">
        <v>330</v>
      </c>
      <c r="U51" s="35">
        <v>0</v>
      </c>
      <c r="V51" s="35">
        <f t="shared" si="13"/>
        <v>0</v>
      </c>
      <c r="W51" s="35"/>
      <c r="X51" s="70"/>
      <c r="Y51" s="52"/>
      <c r="Z51" s="52"/>
      <c r="AA51" s="52"/>
      <c r="AB51" s="52"/>
      <c r="AC51" s="52"/>
      <c r="AD51" s="52"/>
      <c r="AE51" s="52"/>
      <c r="AF51" s="52"/>
      <c r="AG51" s="52" t="s">
        <v>2210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67">
        <v>40</v>
      </c>
      <c r="B52" s="68" t="s">
        <v>4830</v>
      </c>
      <c r="C52" s="69" t="s">
        <v>4831</v>
      </c>
      <c r="D52" s="63" t="s">
        <v>456</v>
      </c>
      <c r="E52" s="64">
        <v>136</v>
      </c>
      <c r="F52" s="65"/>
      <c r="G52" s="66">
        <f t="shared" si="7"/>
        <v>0</v>
      </c>
      <c r="H52" s="65"/>
      <c r="I52" s="66">
        <f t="shared" si="8"/>
        <v>0</v>
      </c>
      <c r="J52" s="65"/>
      <c r="K52" s="66">
        <f t="shared" si="9"/>
        <v>0</v>
      </c>
      <c r="L52" s="66">
        <v>21</v>
      </c>
      <c r="M52" s="66">
        <f t="shared" si="10"/>
        <v>0</v>
      </c>
      <c r="N52" s="66">
        <v>0</v>
      </c>
      <c r="O52" s="66">
        <f t="shared" si="11"/>
        <v>0</v>
      </c>
      <c r="P52" s="66">
        <v>0</v>
      </c>
      <c r="Q52" s="66">
        <f t="shared" si="12"/>
        <v>0</v>
      </c>
      <c r="R52" s="66"/>
      <c r="S52" s="66" t="s">
        <v>587</v>
      </c>
      <c r="T52" s="70" t="s">
        <v>330</v>
      </c>
      <c r="U52" s="35">
        <v>0</v>
      </c>
      <c r="V52" s="35">
        <f t="shared" si="13"/>
        <v>0</v>
      </c>
      <c r="W52" s="35"/>
      <c r="X52" s="70"/>
      <c r="Y52" s="52"/>
      <c r="Z52" s="52"/>
      <c r="AA52" s="52"/>
      <c r="AB52" s="52"/>
      <c r="AC52" s="52"/>
      <c r="AD52" s="52"/>
      <c r="AE52" s="52"/>
      <c r="AF52" s="52"/>
      <c r="AG52" s="52" t="s">
        <v>2210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67">
        <v>41</v>
      </c>
      <c r="B53" s="68" t="s">
        <v>4730</v>
      </c>
      <c r="C53" s="69" t="s">
        <v>4832</v>
      </c>
      <c r="D53" s="63" t="s">
        <v>456</v>
      </c>
      <c r="E53" s="64">
        <v>136</v>
      </c>
      <c r="F53" s="65"/>
      <c r="G53" s="66">
        <f t="shared" si="7"/>
        <v>0</v>
      </c>
      <c r="H53" s="65"/>
      <c r="I53" s="66">
        <f t="shared" si="8"/>
        <v>0</v>
      </c>
      <c r="J53" s="65"/>
      <c r="K53" s="66">
        <f t="shared" si="9"/>
        <v>0</v>
      </c>
      <c r="L53" s="66">
        <v>21</v>
      </c>
      <c r="M53" s="66">
        <f t="shared" si="10"/>
        <v>0</v>
      </c>
      <c r="N53" s="66">
        <v>0</v>
      </c>
      <c r="O53" s="66">
        <f t="shared" si="11"/>
        <v>0</v>
      </c>
      <c r="P53" s="66">
        <v>0</v>
      </c>
      <c r="Q53" s="66">
        <f t="shared" si="12"/>
        <v>0</v>
      </c>
      <c r="R53" s="66"/>
      <c r="S53" s="66" t="s">
        <v>587</v>
      </c>
      <c r="T53" s="70" t="s">
        <v>330</v>
      </c>
      <c r="U53" s="35">
        <v>0</v>
      </c>
      <c r="V53" s="35">
        <f t="shared" si="13"/>
        <v>0</v>
      </c>
      <c r="W53" s="35"/>
      <c r="X53" s="70"/>
      <c r="Y53" s="52"/>
      <c r="Z53" s="52"/>
      <c r="AA53" s="52"/>
      <c r="AB53" s="52"/>
      <c r="AC53" s="52"/>
      <c r="AD53" s="52"/>
      <c r="AE53" s="52"/>
      <c r="AF53" s="52"/>
      <c r="AG53" s="52" t="s">
        <v>2210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67">
        <v>42</v>
      </c>
      <c r="B54" s="68" t="s">
        <v>4833</v>
      </c>
      <c r="C54" s="69" t="s">
        <v>4834</v>
      </c>
      <c r="D54" s="63" t="s">
        <v>456</v>
      </c>
      <c r="E54" s="64">
        <v>6</v>
      </c>
      <c r="F54" s="65"/>
      <c r="G54" s="66">
        <f t="shared" si="7"/>
        <v>0</v>
      </c>
      <c r="H54" s="65"/>
      <c r="I54" s="66">
        <f t="shared" si="8"/>
        <v>0</v>
      </c>
      <c r="J54" s="65"/>
      <c r="K54" s="66">
        <f t="shared" si="9"/>
        <v>0</v>
      </c>
      <c r="L54" s="66">
        <v>21</v>
      </c>
      <c r="M54" s="66">
        <f t="shared" si="10"/>
        <v>0</v>
      </c>
      <c r="N54" s="66">
        <v>5.0000000000000001E-3</v>
      </c>
      <c r="O54" s="66">
        <f t="shared" si="11"/>
        <v>0.03</v>
      </c>
      <c r="P54" s="66">
        <v>0</v>
      </c>
      <c r="Q54" s="66">
        <f t="shared" si="12"/>
        <v>0</v>
      </c>
      <c r="R54" s="66"/>
      <c r="S54" s="66" t="s">
        <v>587</v>
      </c>
      <c r="T54" s="70" t="s">
        <v>330</v>
      </c>
      <c r="U54" s="35">
        <v>0</v>
      </c>
      <c r="V54" s="35">
        <f t="shared" si="13"/>
        <v>0</v>
      </c>
      <c r="W54" s="35"/>
      <c r="X54" s="70"/>
      <c r="Y54" s="52"/>
      <c r="Z54" s="52"/>
      <c r="AA54" s="52"/>
      <c r="AB54" s="52"/>
      <c r="AC54" s="52"/>
      <c r="AD54" s="52"/>
      <c r="AE54" s="52"/>
      <c r="AF54" s="52"/>
      <c r="AG54" s="52" t="s">
        <v>354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67">
        <v>43</v>
      </c>
      <c r="B55" s="68" t="s">
        <v>4835</v>
      </c>
      <c r="C55" s="69" t="s">
        <v>4836</v>
      </c>
      <c r="D55" s="63" t="s">
        <v>456</v>
      </c>
      <c r="E55" s="64">
        <v>2</v>
      </c>
      <c r="F55" s="65"/>
      <c r="G55" s="66">
        <f t="shared" si="7"/>
        <v>0</v>
      </c>
      <c r="H55" s="65"/>
      <c r="I55" s="66">
        <f t="shared" si="8"/>
        <v>0</v>
      </c>
      <c r="J55" s="65"/>
      <c r="K55" s="66">
        <f t="shared" si="9"/>
        <v>0</v>
      </c>
      <c r="L55" s="66">
        <v>21</v>
      </c>
      <c r="M55" s="66">
        <f t="shared" si="10"/>
        <v>0</v>
      </c>
      <c r="N55" s="66">
        <v>5.0000000000000001E-3</v>
      </c>
      <c r="O55" s="66">
        <f t="shared" si="11"/>
        <v>0.01</v>
      </c>
      <c r="P55" s="66">
        <v>0</v>
      </c>
      <c r="Q55" s="66">
        <f t="shared" si="12"/>
        <v>0</v>
      </c>
      <c r="R55" s="66"/>
      <c r="S55" s="66" t="s">
        <v>587</v>
      </c>
      <c r="T55" s="70" t="s">
        <v>330</v>
      </c>
      <c r="U55" s="35">
        <v>0</v>
      </c>
      <c r="V55" s="35">
        <f t="shared" si="13"/>
        <v>0</v>
      </c>
      <c r="W55" s="35"/>
      <c r="X55" s="70"/>
      <c r="Y55" s="52"/>
      <c r="Z55" s="52"/>
      <c r="AA55" s="52"/>
      <c r="AB55" s="52"/>
      <c r="AC55" s="52"/>
      <c r="AD55" s="52"/>
      <c r="AE55" s="52"/>
      <c r="AF55" s="52"/>
      <c r="AG55" s="52" t="s">
        <v>354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67">
        <v>44</v>
      </c>
      <c r="B56" s="68" t="s">
        <v>4837</v>
      </c>
      <c r="C56" s="69" t="s">
        <v>4838</v>
      </c>
      <c r="D56" s="63" t="s">
        <v>425</v>
      </c>
      <c r="E56" s="64">
        <v>1</v>
      </c>
      <c r="F56" s="65"/>
      <c r="G56" s="66">
        <f t="shared" si="7"/>
        <v>0</v>
      </c>
      <c r="H56" s="65"/>
      <c r="I56" s="66">
        <f t="shared" si="8"/>
        <v>0</v>
      </c>
      <c r="J56" s="65"/>
      <c r="K56" s="66">
        <f t="shared" si="9"/>
        <v>0</v>
      </c>
      <c r="L56" s="66">
        <v>21</v>
      </c>
      <c r="M56" s="66">
        <f t="shared" si="10"/>
        <v>0</v>
      </c>
      <c r="N56" s="66">
        <v>1.6E-2</v>
      </c>
      <c r="O56" s="66">
        <f t="shared" si="11"/>
        <v>0.02</v>
      </c>
      <c r="P56" s="66">
        <v>0</v>
      </c>
      <c r="Q56" s="66">
        <f t="shared" si="12"/>
        <v>0</v>
      </c>
      <c r="R56" s="66"/>
      <c r="S56" s="66" t="s">
        <v>587</v>
      </c>
      <c r="T56" s="70" t="s">
        <v>330</v>
      </c>
      <c r="U56" s="35">
        <v>0</v>
      </c>
      <c r="V56" s="35">
        <f t="shared" si="13"/>
        <v>0</v>
      </c>
      <c r="W56" s="35"/>
      <c r="X56" s="70"/>
      <c r="Y56" s="52"/>
      <c r="Z56" s="52"/>
      <c r="AA56" s="52"/>
      <c r="AB56" s="52"/>
      <c r="AC56" s="52"/>
      <c r="AD56" s="52"/>
      <c r="AE56" s="52"/>
      <c r="AF56" s="52"/>
      <c r="AG56" s="52" t="s">
        <v>1697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67">
        <v>45</v>
      </c>
      <c r="B57" s="68" t="s">
        <v>4839</v>
      </c>
      <c r="C57" s="69" t="s">
        <v>4840</v>
      </c>
      <c r="D57" s="63" t="s">
        <v>425</v>
      </c>
      <c r="E57" s="64">
        <v>1</v>
      </c>
      <c r="F57" s="65"/>
      <c r="G57" s="66">
        <f t="shared" si="7"/>
        <v>0</v>
      </c>
      <c r="H57" s="65"/>
      <c r="I57" s="66">
        <f t="shared" si="8"/>
        <v>0</v>
      </c>
      <c r="J57" s="65"/>
      <c r="K57" s="66">
        <f t="shared" si="9"/>
        <v>0</v>
      </c>
      <c r="L57" s="66">
        <v>21</v>
      </c>
      <c r="M57" s="66">
        <f t="shared" si="10"/>
        <v>0</v>
      </c>
      <c r="N57" s="66">
        <v>2.7000000000000001E-3</v>
      </c>
      <c r="O57" s="66">
        <f t="shared" si="11"/>
        <v>0</v>
      </c>
      <c r="P57" s="66">
        <v>0</v>
      </c>
      <c r="Q57" s="66">
        <f t="shared" si="12"/>
        <v>0</v>
      </c>
      <c r="R57" s="66"/>
      <c r="S57" s="66" t="s">
        <v>587</v>
      </c>
      <c r="T57" s="70" t="s">
        <v>330</v>
      </c>
      <c r="U57" s="35">
        <v>0</v>
      </c>
      <c r="V57" s="35">
        <f t="shared" si="13"/>
        <v>0</v>
      </c>
      <c r="W57" s="35"/>
      <c r="X57" s="70"/>
      <c r="Y57" s="52"/>
      <c r="Z57" s="52"/>
      <c r="AA57" s="52"/>
      <c r="AB57" s="52"/>
      <c r="AC57" s="52"/>
      <c r="AD57" s="52"/>
      <c r="AE57" s="52"/>
      <c r="AF57" s="52"/>
      <c r="AG57" s="52" t="s">
        <v>490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67">
        <v>46</v>
      </c>
      <c r="B58" s="68" t="s">
        <v>4841</v>
      </c>
      <c r="C58" s="69" t="s">
        <v>4842</v>
      </c>
      <c r="D58" s="63" t="s">
        <v>425</v>
      </c>
      <c r="E58" s="64">
        <v>1</v>
      </c>
      <c r="F58" s="65"/>
      <c r="G58" s="66">
        <f t="shared" si="7"/>
        <v>0</v>
      </c>
      <c r="H58" s="65"/>
      <c r="I58" s="66">
        <f t="shared" si="8"/>
        <v>0</v>
      </c>
      <c r="J58" s="65"/>
      <c r="K58" s="66">
        <f t="shared" si="9"/>
        <v>0</v>
      </c>
      <c r="L58" s="66">
        <v>21</v>
      </c>
      <c r="M58" s="66">
        <f t="shared" si="10"/>
        <v>0</v>
      </c>
      <c r="N58" s="66">
        <v>1.9E-3</v>
      </c>
      <c r="O58" s="66">
        <f t="shared" si="11"/>
        <v>0</v>
      </c>
      <c r="P58" s="66">
        <v>0</v>
      </c>
      <c r="Q58" s="66">
        <f t="shared" si="12"/>
        <v>0</v>
      </c>
      <c r="R58" s="66"/>
      <c r="S58" s="66" t="s">
        <v>587</v>
      </c>
      <c r="T58" s="70" t="s">
        <v>330</v>
      </c>
      <c r="U58" s="35">
        <v>0</v>
      </c>
      <c r="V58" s="35">
        <f t="shared" si="13"/>
        <v>0</v>
      </c>
      <c r="W58" s="35"/>
      <c r="X58" s="70"/>
      <c r="Y58" s="52"/>
      <c r="Z58" s="52"/>
      <c r="AA58" s="52"/>
      <c r="AB58" s="52"/>
      <c r="AC58" s="52"/>
      <c r="AD58" s="52"/>
      <c r="AE58" s="52"/>
      <c r="AF58" s="52"/>
      <c r="AG58" s="52" t="s">
        <v>490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67">
        <v>47</v>
      </c>
      <c r="B59" s="68" t="s">
        <v>4843</v>
      </c>
      <c r="C59" s="69" t="s">
        <v>4844</v>
      </c>
      <c r="D59" s="63" t="s">
        <v>425</v>
      </c>
      <c r="E59" s="64">
        <v>3</v>
      </c>
      <c r="F59" s="65"/>
      <c r="G59" s="66">
        <f t="shared" si="7"/>
        <v>0</v>
      </c>
      <c r="H59" s="65"/>
      <c r="I59" s="66">
        <f t="shared" si="8"/>
        <v>0</v>
      </c>
      <c r="J59" s="65"/>
      <c r="K59" s="66">
        <f t="shared" si="9"/>
        <v>0</v>
      </c>
      <c r="L59" s="66">
        <v>21</v>
      </c>
      <c r="M59" s="66">
        <f t="shared" si="10"/>
        <v>0</v>
      </c>
      <c r="N59" s="66">
        <v>1.3100000000000001E-2</v>
      </c>
      <c r="O59" s="66">
        <f t="shared" si="11"/>
        <v>0.04</v>
      </c>
      <c r="P59" s="66">
        <v>0</v>
      </c>
      <c r="Q59" s="66">
        <f t="shared" si="12"/>
        <v>0</v>
      </c>
      <c r="R59" s="66"/>
      <c r="S59" s="66" t="s">
        <v>587</v>
      </c>
      <c r="T59" s="70" t="s">
        <v>330</v>
      </c>
      <c r="U59" s="35">
        <v>0</v>
      </c>
      <c r="V59" s="35">
        <f t="shared" si="13"/>
        <v>0</v>
      </c>
      <c r="W59" s="35"/>
      <c r="X59" s="70"/>
      <c r="Y59" s="52"/>
      <c r="Z59" s="52"/>
      <c r="AA59" s="52"/>
      <c r="AB59" s="52"/>
      <c r="AC59" s="52"/>
      <c r="AD59" s="52"/>
      <c r="AE59" s="52"/>
      <c r="AF59" s="52"/>
      <c r="AG59" s="52" t="s">
        <v>490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67">
        <v>48</v>
      </c>
      <c r="B60" s="68" t="s">
        <v>4845</v>
      </c>
      <c r="C60" s="69" t="s">
        <v>4846</v>
      </c>
      <c r="D60" s="63" t="s">
        <v>425</v>
      </c>
      <c r="E60" s="64">
        <v>3</v>
      </c>
      <c r="F60" s="65"/>
      <c r="G60" s="66">
        <f t="shared" si="7"/>
        <v>0</v>
      </c>
      <c r="H60" s="65"/>
      <c r="I60" s="66">
        <f t="shared" si="8"/>
        <v>0</v>
      </c>
      <c r="J60" s="65"/>
      <c r="K60" s="66">
        <f t="shared" si="9"/>
        <v>0</v>
      </c>
      <c r="L60" s="66">
        <v>21</v>
      </c>
      <c r="M60" s="66">
        <f t="shared" si="10"/>
        <v>0</v>
      </c>
      <c r="N60" s="66">
        <v>2.2000000000000001E-4</v>
      </c>
      <c r="O60" s="66">
        <f t="shared" si="11"/>
        <v>0</v>
      </c>
      <c r="P60" s="66">
        <v>0</v>
      </c>
      <c r="Q60" s="66">
        <f t="shared" si="12"/>
        <v>0</v>
      </c>
      <c r="R60" s="66"/>
      <c r="S60" s="66" t="s">
        <v>587</v>
      </c>
      <c r="T60" s="70" t="s">
        <v>330</v>
      </c>
      <c r="U60" s="35">
        <v>0</v>
      </c>
      <c r="V60" s="35">
        <f t="shared" si="13"/>
        <v>0</v>
      </c>
      <c r="W60" s="35"/>
      <c r="X60" s="70"/>
      <c r="Y60" s="52"/>
      <c r="Z60" s="52"/>
      <c r="AA60" s="52"/>
      <c r="AB60" s="52"/>
      <c r="AC60" s="52"/>
      <c r="AD60" s="52"/>
      <c r="AE60" s="52"/>
      <c r="AF60" s="52"/>
      <c r="AG60" s="52" t="s">
        <v>2210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67">
        <v>49</v>
      </c>
      <c r="B61" s="68" t="s">
        <v>4847</v>
      </c>
      <c r="C61" s="69" t="s">
        <v>4848</v>
      </c>
      <c r="D61" s="63" t="s">
        <v>425</v>
      </c>
      <c r="E61" s="64">
        <v>1</v>
      </c>
      <c r="F61" s="65"/>
      <c r="G61" s="66">
        <f t="shared" si="7"/>
        <v>0</v>
      </c>
      <c r="H61" s="65"/>
      <c r="I61" s="66">
        <f t="shared" si="8"/>
        <v>0</v>
      </c>
      <c r="J61" s="65"/>
      <c r="K61" s="66">
        <f t="shared" si="9"/>
        <v>0</v>
      </c>
      <c r="L61" s="66">
        <v>21</v>
      </c>
      <c r="M61" s="66">
        <f t="shared" si="10"/>
        <v>0</v>
      </c>
      <c r="N61" s="66">
        <v>1.41E-2</v>
      </c>
      <c r="O61" s="66">
        <f t="shared" si="11"/>
        <v>0.01</v>
      </c>
      <c r="P61" s="66">
        <v>0</v>
      </c>
      <c r="Q61" s="66">
        <f t="shared" si="12"/>
        <v>0</v>
      </c>
      <c r="R61" s="66"/>
      <c r="S61" s="66" t="s">
        <v>587</v>
      </c>
      <c r="T61" s="70" t="s">
        <v>330</v>
      </c>
      <c r="U61" s="35">
        <v>0</v>
      </c>
      <c r="V61" s="35">
        <f t="shared" si="13"/>
        <v>0</v>
      </c>
      <c r="W61" s="35"/>
      <c r="X61" s="70"/>
      <c r="Y61" s="52"/>
      <c r="Z61" s="52"/>
      <c r="AA61" s="52"/>
      <c r="AB61" s="52"/>
      <c r="AC61" s="52"/>
      <c r="AD61" s="52"/>
      <c r="AE61" s="52"/>
      <c r="AF61" s="52"/>
      <c r="AG61" s="52" t="s">
        <v>490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67">
        <v>50</v>
      </c>
      <c r="B62" s="68" t="s">
        <v>4849</v>
      </c>
      <c r="C62" s="69" t="s">
        <v>4850</v>
      </c>
      <c r="D62" s="63" t="s">
        <v>425</v>
      </c>
      <c r="E62" s="64">
        <v>1</v>
      </c>
      <c r="F62" s="65"/>
      <c r="G62" s="66">
        <f t="shared" si="7"/>
        <v>0</v>
      </c>
      <c r="H62" s="65"/>
      <c r="I62" s="66">
        <f t="shared" si="8"/>
        <v>0</v>
      </c>
      <c r="J62" s="65"/>
      <c r="K62" s="66">
        <f t="shared" si="9"/>
        <v>0</v>
      </c>
      <c r="L62" s="66">
        <v>21</v>
      </c>
      <c r="M62" s="66">
        <f t="shared" si="10"/>
        <v>0</v>
      </c>
      <c r="N62" s="66">
        <v>1.9099999999999999E-2</v>
      </c>
      <c r="O62" s="66">
        <f t="shared" si="11"/>
        <v>0.02</v>
      </c>
      <c r="P62" s="66">
        <v>0</v>
      </c>
      <c r="Q62" s="66">
        <f t="shared" si="12"/>
        <v>0</v>
      </c>
      <c r="R62" s="66"/>
      <c r="S62" s="66" t="s">
        <v>587</v>
      </c>
      <c r="T62" s="70" t="s">
        <v>330</v>
      </c>
      <c r="U62" s="35">
        <v>0</v>
      </c>
      <c r="V62" s="35">
        <f t="shared" si="13"/>
        <v>0</v>
      </c>
      <c r="W62" s="35"/>
      <c r="X62" s="70"/>
      <c r="Y62" s="52"/>
      <c r="Z62" s="52"/>
      <c r="AA62" s="52"/>
      <c r="AB62" s="52"/>
      <c r="AC62" s="52"/>
      <c r="AD62" s="52"/>
      <c r="AE62" s="52"/>
      <c r="AF62" s="52"/>
      <c r="AG62" s="52" t="s">
        <v>490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67">
        <v>51</v>
      </c>
      <c r="B63" s="68" t="s">
        <v>4851</v>
      </c>
      <c r="C63" s="69" t="s">
        <v>4852</v>
      </c>
      <c r="D63" s="63" t="s">
        <v>425</v>
      </c>
      <c r="E63" s="64">
        <v>2</v>
      </c>
      <c r="F63" s="65"/>
      <c r="G63" s="66">
        <f t="shared" si="7"/>
        <v>0</v>
      </c>
      <c r="H63" s="65"/>
      <c r="I63" s="66">
        <f t="shared" si="8"/>
        <v>0</v>
      </c>
      <c r="J63" s="65"/>
      <c r="K63" s="66">
        <f t="shared" si="9"/>
        <v>0</v>
      </c>
      <c r="L63" s="66">
        <v>21</v>
      </c>
      <c r="M63" s="66">
        <f t="shared" si="10"/>
        <v>0</v>
      </c>
      <c r="N63" s="66">
        <v>2.7799999999999999E-3</v>
      </c>
      <c r="O63" s="66">
        <f t="shared" si="11"/>
        <v>0.01</v>
      </c>
      <c r="P63" s="66">
        <v>0</v>
      </c>
      <c r="Q63" s="66">
        <f t="shared" si="12"/>
        <v>0</v>
      </c>
      <c r="R63" s="66"/>
      <c r="S63" s="66" t="s">
        <v>587</v>
      </c>
      <c r="T63" s="70" t="s">
        <v>330</v>
      </c>
      <c r="U63" s="35">
        <v>0</v>
      </c>
      <c r="V63" s="35">
        <f t="shared" si="13"/>
        <v>0</v>
      </c>
      <c r="W63" s="35"/>
      <c r="X63" s="70"/>
      <c r="Y63" s="52"/>
      <c r="Z63" s="52"/>
      <c r="AA63" s="52"/>
      <c r="AB63" s="52"/>
      <c r="AC63" s="52"/>
      <c r="AD63" s="52"/>
      <c r="AE63" s="52"/>
      <c r="AF63" s="52"/>
      <c r="AG63" s="52" t="s">
        <v>2210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67">
        <v>52</v>
      </c>
      <c r="B64" s="68" t="s">
        <v>4853</v>
      </c>
      <c r="C64" s="69" t="s">
        <v>4854</v>
      </c>
      <c r="D64" s="63" t="s">
        <v>425</v>
      </c>
      <c r="E64" s="64">
        <v>1</v>
      </c>
      <c r="F64" s="65"/>
      <c r="G64" s="66">
        <f t="shared" si="7"/>
        <v>0</v>
      </c>
      <c r="H64" s="65"/>
      <c r="I64" s="66">
        <f t="shared" si="8"/>
        <v>0</v>
      </c>
      <c r="J64" s="65"/>
      <c r="K64" s="66">
        <f t="shared" si="9"/>
        <v>0</v>
      </c>
      <c r="L64" s="66">
        <v>21</v>
      </c>
      <c r="M64" s="66">
        <f t="shared" si="10"/>
        <v>0</v>
      </c>
      <c r="N64" s="66">
        <v>2.4E-2</v>
      </c>
      <c r="O64" s="66">
        <f t="shared" si="11"/>
        <v>0.02</v>
      </c>
      <c r="P64" s="66">
        <v>0</v>
      </c>
      <c r="Q64" s="66">
        <f t="shared" si="12"/>
        <v>0</v>
      </c>
      <c r="R64" s="66"/>
      <c r="S64" s="66" t="s">
        <v>587</v>
      </c>
      <c r="T64" s="70" t="s">
        <v>330</v>
      </c>
      <c r="U64" s="35">
        <v>0</v>
      </c>
      <c r="V64" s="35">
        <f t="shared" si="13"/>
        <v>0</v>
      </c>
      <c r="W64" s="35"/>
      <c r="X64" s="70"/>
      <c r="Y64" s="52"/>
      <c r="Z64" s="52"/>
      <c r="AA64" s="52"/>
      <c r="AB64" s="52"/>
      <c r="AC64" s="52"/>
      <c r="AD64" s="52"/>
      <c r="AE64" s="52"/>
      <c r="AF64" s="52"/>
      <c r="AG64" s="52" t="s">
        <v>1697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67">
        <v>53</v>
      </c>
      <c r="B65" s="68" t="s">
        <v>4855</v>
      </c>
      <c r="C65" s="69" t="s">
        <v>4856</v>
      </c>
      <c r="D65" s="63" t="s">
        <v>425</v>
      </c>
      <c r="E65" s="64">
        <v>1</v>
      </c>
      <c r="F65" s="65"/>
      <c r="G65" s="66">
        <f t="shared" si="7"/>
        <v>0</v>
      </c>
      <c r="H65" s="65"/>
      <c r="I65" s="66">
        <f t="shared" si="8"/>
        <v>0</v>
      </c>
      <c r="J65" s="65"/>
      <c r="K65" s="66">
        <f t="shared" si="9"/>
        <v>0</v>
      </c>
      <c r="L65" s="66">
        <v>21</v>
      </c>
      <c r="M65" s="66">
        <f t="shared" si="10"/>
        <v>0</v>
      </c>
      <c r="N65" s="66">
        <v>1.4E-2</v>
      </c>
      <c r="O65" s="66">
        <f t="shared" si="11"/>
        <v>0.01</v>
      </c>
      <c r="P65" s="66">
        <v>0</v>
      </c>
      <c r="Q65" s="66">
        <f t="shared" si="12"/>
        <v>0</v>
      </c>
      <c r="R65" s="66"/>
      <c r="S65" s="66" t="s">
        <v>587</v>
      </c>
      <c r="T65" s="70" t="s">
        <v>330</v>
      </c>
      <c r="U65" s="35">
        <v>0</v>
      </c>
      <c r="V65" s="35">
        <f t="shared" si="13"/>
        <v>0</v>
      </c>
      <c r="W65" s="35"/>
      <c r="X65" s="70"/>
      <c r="Y65" s="52"/>
      <c r="Z65" s="52"/>
      <c r="AA65" s="52"/>
      <c r="AB65" s="52"/>
      <c r="AC65" s="52"/>
      <c r="AD65" s="52"/>
      <c r="AE65" s="52"/>
      <c r="AF65" s="52"/>
      <c r="AG65" s="52" t="s">
        <v>490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67">
        <v>54</v>
      </c>
      <c r="B66" s="68" t="s">
        <v>4857</v>
      </c>
      <c r="C66" s="69" t="s">
        <v>4858</v>
      </c>
      <c r="D66" s="63" t="s">
        <v>425</v>
      </c>
      <c r="E66" s="64">
        <v>2</v>
      </c>
      <c r="F66" s="65"/>
      <c r="G66" s="66">
        <f t="shared" si="7"/>
        <v>0</v>
      </c>
      <c r="H66" s="65"/>
      <c r="I66" s="66">
        <f t="shared" si="8"/>
        <v>0</v>
      </c>
      <c r="J66" s="65"/>
      <c r="K66" s="66">
        <f t="shared" si="9"/>
        <v>0</v>
      </c>
      <c r="L66" s="66">
        <v>21</v>
      </c>
      <c r="M66" s="66">
        <f t="shared" si="10"/>
        <v>0</v>
      </c>
      <c r="N66" s="66">
        <v>1.9000000000000001E-4</v>
      </c>
      <c r="O66" s="66">
        <f t="shared" si="11"/>
        <v>0</v>
      </c>
      <c r="P66" s="66">
        <v>0</v>
      </c>
      <c r="Q66" s="66">
        <f t="shared" si="12"/>
        <v>0</v>
      </c>
      <c r="R66" s="66"/>
      <c r="S66" s="66" t="s">
        <v>587</v>
      </c>
      <c r="T66" s="70" t="s">
        <v>330</v>
      </c>
      <c r="U66" s="35">
        <v>0</v>
      </c>
      <c r="V66" s="35">
        <f t="shared" si="13"/>
        <v>0</v>
      </c>
      <c r="W66" s="35"/>
      <c r="X66" s="70"/>
      <c r="Y66" s="52"/>
      <c r="Z66" s="52"/>
      <c r="AA66" s="52"/>
      <c r="AB66" s="52"/>
      <c r="AC66" s="52"/>
      <c r="AD66" s="52"/>
      <c r="AE66" s="52"/>
      <c r="AF66" s="52"/>
      <c r="AG66" s="52" t="s">
        <v>2210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67">
        <v>55</v>
      </c>
      <c r="B67" s="68" t="s">
        <v>4859</v>
      </c>
      <c r="C67" s="69" t="s">
        <v>4860</v>
      </c>
      <c r="D67" s="63" t="s">
        <v>425</v>
      </c>
      <c r="E67" s="64">
        <v>1</v>
      </c>
      <c r="F67" s="65"/>
      <c r="G67" s="66">
        <f t="shared" si="7"/>
        <v>0</v>
      </c>
      <c r="H67" s="65"/>
      <c r="I67" s="66">
        <f t="shared" si="8"/>
        <v>0</v>
      </c>
      <c r="J67" s="65"/>
      <c r="K67" s="66">
        <f t="shared" si="9"/>
        <v>0</v>
      </c>
      <c r="L67" s="66">
        <v>21</v>
      </c>
      <c r="M67" s="66">
        <f t="shared" si="10"/>
        <v>0</v>
      </c>
      <c r="N67" s="66">
        <v>1.6E-2</v>
      </c>
      <c r="O67" s="66">
        <f t="shared" si="11"/>
        <v>0.02</v>
      </c>
      <c r="P67" s="66">
        <v>0</v>
      </c>
      <c r="Q67" s="66">
        <f t="shared" si="12"/>
        <v>0</v>
      </c>
      <c r="R67" s="66"/>
      <c r="S67" s="66" t="s">
        <v>587</v>
      </c>
      <c r="T67" s="70" t="s">
        <v>330</v>
      </c>
      <c r="U67" s="35">
        <v>0</v>
      </c>
      <c r="V67" s="35">
        <f t="shared" si="13"/>
        <v>0</v>
      </c>
      <c r="W67" s="35"/>
      <c r="X67" s="70"/>
      <c r="Y67" s="52"/>
      <c r="Z67" s="52"/>
      <c r="AA67" s="52"/>
      <c r="AB67" s="52"/>
      <c r="AC67" s="52"/>
      <c r="AD67" s="52"/>
      <c r="AE67" s="52"/>
      <c r="AF67" s="52"/>
      <c r="AG67" s="52" t="s">
        <v>1697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67">
        <v>56</v>
      </c>
      <c r="B68" s="68" t="s">
        <v>4861</v>
      </c>
      <c r="C68" s="69" t="s">
        <v>4862</v>
      </c>
      <c r="D68" s="63" t="s">
        <v>425</v>
      </c>
      <c r="E68" s="64">
        <v>2</v>
      </c>
      <c r="F68" s="65"/>
      <c r="G68" s="66">
        <f t="shared" si="7"/>
        <v>0</v>
      </c>
      <c r="H68" s="65"/>
      <c r="I68" s="66">
        <f t="shared" si="8"/>
        <v>0</v>
      </c>
      <c r="J68" s="65"/>
      <c r="K68" s="66">
        <f t="shared" si="9"/>
        <v>0</v>
      </c>
      <c r="L68" s="66">
        <v>21</v>
      </c>
      <c r="M68" s="66">
        <f t="shared" si="10"/>
        <v>0</v>
      </c>
      <c r="N68" s="66">
        <v>1.21E-2</v>
      </c>
      <c r="O68" s="66">
        <f t="shared" si="11"/>
        <v>0.02</v>
      </c>
      <c r="P68" s="66">
        <v>0</v>
      </c>
      <c r="Q68" s="66">
        <f t="shared" si="12"/>
        <v>0</v>
      </c>
      <c r="R68" s="66"/>
      <c r="S68" s="66" t="s">
        <v>587</v>
      </c>
      <c r="T68" s="70" t="s">
        <v>330</v>
      </c>
      <c r="U68" s="35">
        <v>0</v>
      </c>
      <c r="V68" s="35">
        <f t="shared" si="13"/>
        <v>0</v>
      </c>
      <c r="W68" s="35"/>
      <c r="X68" s="70"/>
      <c r="Y68" s="52"/>
      <c r="Z68" s="52"/>
      <c r="AA68" s="52"/>
      <c r="AB68" s="52"/>
      <c r="AC68" s="52"/>
      <c r="AD68" s="52"/>
      <c r="AE68" s="52"/>
      <c r="AF68" s="52"/>
      <c r="AG68" s="52" t="s">
        <v>490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67">
        <v>57</v>
      </c>
      <c r="B69" s="68" t="s">
        <v>4863</v>
      </c>
      <c r="C69" s="69" t="s">
        <v>4864</v>
      </c>
      <c r="D69" s="63" t="s">
        <v>425</v>
      </c>
      <c r="E69" s="64">
        <v>2</v>
      </c>
      <c r="F69" s="65"/>
      <c r="G69" s="66">
        <f t="shared" si="7"/>
        <v>0</v>
      </c>
      <c r="H69" s="65"/>
      <c r="I69" s="66">
        <f t="shared" si="8"/>
        <v>0</v>
      </c>
      <c r="J69" s="65"/>
      <c r="K69" s="66">
        <f t="shared" si="9"/>
        <v>0</v>
      </c>
      <c r="L69" s="66">
        <v>21</v>
      </c>
      <c r="M69" s="66">
        <f t="shared" si="10"/>
        <v>0</v>
      </c>
      <c r="N69" s="66">
        <v>2.1000000000000001E-2</v>
      </c>
      <c r="O69" s="66">
        <f t="shared" si="11"/>
        <v>0.04</v>
      </c>
      <c r="P69" s="66">
        <v>0</v>
      </c>
      <c r="Q69" s="66">
        <f t="shared" si="12"/>
        <v>0</v>
      </c>
      <c r="R69" s="66"/>
      <c r="S69" s="66" t="s">
        <v>587</v>
      </c>
      <c r="T69" s="70" t="s">
        <v>330</v>
      </c>
      <c r="U69" s="35">
        <v>0</v>
      </c>
      <c r="V69" s="35">
        <f t="shared" si="13"/>
        <v>0</v>
      </c>
      <c r="W69" s="35"/>
      <c r="X69" s="70"/>
      <c r="Y69" s="52"/>
      <c r="Z69" s="52"/>
      <c r="AA69" s="52"/>
      <c r="AB69" s="52"/>
      <c r="AC69" s="52"/>
      <c r="AD69" s="52"/>
      <c r="AE69" s="52"/>
      <c r="AF69" s="52"/>
      <c r="AG69" s="52" t="s">
        <v>490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67">
        <v>58</v>
      </c>
      <c r="B70" s="68" t="s">
        <v>4865</v>
      </c>
      <c r="C70" s="69" t="s">
        <v>4866</v>
      </c>
      <c r="D70" s="63" t="s">
        <v>425</v>
      </c>
      <c r="E70" s="64">
        <v>2</v>
      </c>
      <c r="F70" s="65"/>
      <c r="G70" s="66">
        <f t="shared" si="7"/>
        <v>0</v>
      </c>
      <c r="H70" s="65"/>
      <c r="I70" s="66">
        <f t="shared" si="8"/>
        <v>0</v>
      </c>
      <c r="J70" s="65"/>
      <c r="K70" s="66">
        <f t="shared" si="9"/>
        <v>0</v>
      </c>
      <c r="L70" s="66">
        <v>21</v>
      </c>
      <c r="M70" s="66">
        <f t="shared" si="10"/>
        <v>0</v>
      </c>
      <c r="N70" s="66">
        <v>4.7999999999999996E-3</v>
      </c>
      <c r="O70" s="66">
        <f t="shared" si="11"/>
        <v>0.01</v>
      </c>
      <c r="P70" s="66">
        <v>0</v>
      </c>
      <c r="Q70" s="66">
        <f t="shared" si="12"/>
        <v>0</v>
      </c>
      <c r="R70" s="66"/>
      <c r="S70" s="66" t="s">
        <v>587</v>
      </c>
      <c r="T70" s="70" t="s">
        <v>330</v>
      </c>
      <c r="U70" s="35">
        <v>0</v>
      </c>
      <c r="V70" s="35">
        <f t="shared" si="13"/>
        <v>0</v>
      </c>
      <c r="W70" s="35"/>
      <c r="X70" s="70"/>
      <c r="Y70" s="52"/>
      <c r="Z70" s="52"/>
      <c r="AA70" s="52"/>
      <c r="AB70" s="52"/>
      <c r="AC70" s="52"/>
      <c r="AD70" s="52"/>
      <c r="AE70" s="52"/>
      <c r="AF70" s="52"/>
      <c r="AG70" s="52" t="s">
        <v>490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67">
        <v>59</v>
      </c>
      <c r="B71" s="68" t="s">
        <v>4867</v>
      </c>
      <c r="C71" s="69" t="s">
        <v>4868</v>
      </c>
      <c r="D71" s="63" t="s">
        <v>425</v>
      </c>
      <c r="E71" s="64">
        <v>2</v>
      </c>
      <c r="F71" s="65"/>
      <c r="G71" s="66">
        <f t="shared" si="7"/>
        <v>0</v>
      </c>
      <c r="H71" s="65"/>
      <c r="I71" s="66">
        <f t="shared" si="8"/>
        <v>0</v>
      </c>
      <c r="J71" s="65"/>
      <c r="K71" s="66">
        <f t="shared" si="9"/>
        <v>0</v>
      </c>
      <c r="L71" s="66">
        <v>21</v>
      </c>
      <c r="M71" s="66">
        <f t="shared" si="10"/>
        <v>0</v>
      </c>
      <c r="N71" s="66">
        <v>8.8000000000000005E-3</v>
      </c>
      <c r="O71" s="66">
        <f t="shared" si="11"/>
        <v>0.02</v>
      </c>
      <c r="P71" s="66">
        <v>0</v>
      </c>
      <c r="Q71" s="66">
        <f t="shared" si="12"/>
        <v>0</v>
      </c>
      <c r="R71" s="66"/>
      <c r="S71" s="66" t="s">
        <v>587</v>
      </c>
      <c r="T71" s="70" t="s">
        <v>330</v>
      </c>
      <c r="U71" s="35">
        <v>0</v>
      </c>
      <c r="V71" s="35">
        <f t="shared" si="13"/>
        <v>0</v>
      </c>
      <c r="W71" s="35"/>
      <c r="X71" s="70"/>
      <c r="Y71" s="52"/>
      <c r="Z71" s="52"/>
      <c r="AA71" s="52"/>
      <c r="AB71" s="52"/>
      <c r="AC71" s="52"/>
      <c r="AD71" s="52"/>
      <c r="AE71" s="52"/>
      <c r="AF71" s="52"/>
      <c r="AG71" s="52" t="s">
        <v>490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67">
        <v>60</v>
      </c>
      <c r="B72" s="68" t="s">
        <v>4869</v>
      </c>
      <c r="C72" s="69" t="s">
        <v>4870</v>
      </c>
      <c r="D72" s="63" t="s">
        <v>425</v>
      </c>
      <c r="E72" s="64">
        <v>1</v>
      </c>
      <c r="F72" s="65"/>
      <c r="G72" s="66">
        <f t="shared" si="7"/>
        <v>0</v>
      </c>
      <c r="H72" s="65"/>
      <c r="I72" s="66">
        <f t="shared" si="8"/>
        <v>0</v>
      </c>
      <c r="J72" s="65"/>
      <c r="K72" s="66">
        <f t="shared" si="9"/>
        <v>0</v>
      </c>
      <c r="L72" s="66">
        <v>21</v>
      </c>
      <c r="M72" s="66">
        <f t="shared" si="10"/>
        <v>0</v>
      </c>
      <c r="N72" s="66">
        <v>4.7999999999999996E-3</v>
      </c>
      <c r="O72" s="66">
        <f t="shared" si="11"/>
        <v>0</v>
      </c>
      <c r="P72" s="66">
        <v>0</v>
      </c>
      <c r="Q72" s="66">
        <f t="shared" si="12"/>
        <v>0</v>
      </c>
      <c r="R72" s="66"/>
      <c r="S72" s="66" t="s">
        <v>587</v>
      </c>
      <c r="T72" s="70" t="s">
        <v>330</v>
      </c>
      <c r="U72" s="35">
        <v>0</v>
      </c>
      <c r="V72" s="35">
        <f t="shared" si="13"/>
        <v>0</v>
      </c>
      <c r="W72" s="35"/>
      <c r="X72" s="70"/>
      <c r="Y72" s="52"/>
      <c r="Z72" s="52"/>
      <c r="AA72" s="52"/>
      <c r="AB72" s="52"/>
      <c r="AC72" s="52"/>
      <c r="AD72" s="52"/>
      <c r="AE72" s="52"/>
      <c r="AF72" s="52"/>
      <c r="AG72" s="52" t="s">
        <v>490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67">
        <v>61</v>
      </c>
      <c r="B73" s="68" t="s">
        <v>4871</v>
      </c>
      <c r="C73" s="69" t="s">
        <v>4872</v>
      </c>
      <c r="D73" s="63" t="s">
        <v>425</v>
      </c>
      <c r="E73" s="64">
        <v>1</v>
      </c>
      <c r="F73" s="65"/>
      <c r="G73" s="66">
        <f t="shared" si="7"/>
        <v>0</v>
      </c>
      <c r="H73" s="65"/>
      <c r="I73" s="66">
        <f t="shared" si="8"/>
        <v>0</v>
      </c>
      <c r="J73" s="65"/>
      <c r="K73" s="66">
        <f t="shared" si="9"/>
        <v>0</v>
      </c>
      <c r="L73" s="66">
        <v>21</v>
      </c>
      <c r="M73" s="66">
        <f t="shared" si="10"/>
        <v>0</v>
      </c>
      <c r="N73" s="66">
        <v>8.0000000000000004E-4</v>
      </c>
      <c r="O73" s="66">
        <f t="shared" si="11"/>
        <v>0</v>
      </c>
      <c r="P73" s="66">
        <v>0</v>
      </c>
      <c r="Q73" s="66">
        <f t="shared" si="12"/>
        <v>0</v>
      </c>
      <c r="R73" s="66"/>
      <c r="S73" s="66" t="s">
        <v>587</v>
      </c>
      <c r="T73" s="70" t="s">
        <v>330</v>
      </c>
      <c r="U73" s="35">
        <v>0</v>
      </c>
      <c r="V73" s="35">
        <f t="shared" si="13"/>
        <v>0</v>
      </c>
      <c r="W73" s="35"/>
      <c r="X73" s="70"/>
      <c r="Y73" s="52"/>
      <c r="Z73" s="52"/>
      <c r="AA73" s="52"/>
      <c r="AB73" s="52"/>
      <c r="AC73" s="52"/>
      <c r="AD73" s="52"/>
      <c r="AE73" s="52"/>
      <c r="AF73" s="52"/>
      <c r="AG73" s="52" t="s">
        <v>490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67">
        <v>62</v>
      </c>
      <c r="B74" s="68" t="s">
        <v>4873</v>
      </c>
      <c r="C74" s="69" t="s">
        <v>4874</v>
      </c>
      <c r="D74" s="63" t="s">
        <v>425</v>
      </c>
      <c r="E74" s="64">
        <v>2</v>
      </c>
      <c r="F74" s="65"/>
      <c r="G74" s="66">
        <f t="shared" si="7"/>
        <v>0</v>
      </c>
      <c r="H74" s="65"/>
      <c r="I74" s="66">
        <f t="shared" si="8"/>
        <v>0</v>
      </c>
      <c r="J74" s="65"/>
      <c r="K74" s="66">
        <f t="shared" si="9"/>
        <v>0</v>
      </c>
      <c r="L74" s="66">
        <v>21</v>
      </c>
      <c r="M74" s="66">
        <f t="shared" si="10"/>
        <v>0</v>
      </c>
      <c r="N74" s="66">
        <v>2.1000000000000001E-2</v>
      </c>
      <c r="O74" s="66">
        <f t="shared" si="11"/>
        <v>0.04</v>
      </c>
      <c r="P74" s="66">
        <v>0</v>
      </c>
      <c r="Q74" s="66">
        <f t="shared" si="12"/>
        <v>0</v>
      </c>
      <c r="R74" s="66"/>
      <c r="S74" s="66" t="s">
        <v>587</v>
      </c>
      <c r="T74" s="70" t="s">
        <v>330</v>
      </c>
      <c r="U74" s="35">
        <v>0</v>
      </c>
      <c r="V74" s="35">
        <f t="shared" si="13"/>
        <v>0</v>
      </c>
      <c r="W74" s="35"/>
      <c r="X74" s="70"/>
      <c r="Y74" s="52"/>
      <c r="Z74" s="52"/>
      <c r="AA74" s="52"/>
      <c r="AB74" s="52"/>
      <c r="AC74" s="52"/>
      <c r="AD74" s="52"/>
      <c r="AE74" s="52"/>
      <c r="AF74" s="52"/>
      <c r="AG74" s="52" t="s">
        <v>490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outlineLevel="1" x14ac:dyDescent="0.2">
      <c r="A75" s="67">
        <v>63</v>
      </c>
      <c r="B75" s="68" t="s">
        <v>4875</v>
      </c>
      <c r="C75" s="69" t="s">
        <v>4876</v>
      </c>
      <c r="D75" s="63" t="s">
        <v>425</v>
      </c>
      <c r="E75" s="64">
        <v>1</v>
      </c>
      <c r="F75" s="65"/>
      <c r="G75" s="66">
        <f t="shared" si="7"/>
        <v>0</v>
      </c>
      <c r="H75" s="65"/>
      <c r="I75" s="66">
        <f t="shared" si="8"/>
        <v>0</v>
      </c>
      <c r="J75" s="65"/>
      <c r="K75" s="66">
        <f t="shared" si="9"/>
        <v>0</v>
      </c>
      <c r="L75" s="66">
        <v>21</v>
      </c>
      <c r="M75" s="66">
        <f t="shared" si="10"/>
        <v>0</v>
      </c>
      <c r="N75" s="66">
        <v>1.7000000000000001E-2</v>
      </c>
      <c r="O75" s="66">
        <f t="shared" si="11"/>
        <v>0.02</v>
      </c>
      <c r="P75" s="66">
        <v>0</v>
      </c>
      <c r="Q75" s="66">
        <f t="shared" si="12"/>
        <v>0</v>
      </c>
      <c r="R75" s="66"/>
      <c r="S75" s="66" t="s">
        <v>587</v>
      </c>
      <c r="T75" s="70" t="s">
        <v>330</v>
      </c>
      <c r="U75" s="35">
        <v>0</v>
      </c>
      <c r="V75" s="35">
        <f t="shared" si="13"/>
        <v>0</v>
      </c>
      <c r="W75" s="35"/>
      <c r="X75" s="70"/>
      <c r="Y75" s="52"/>
      <c r="Z75" s="52"/>
      <c r="AA75" s="52"/>
      <c r="AB75" s="52"/>
      <c r="AC75" s="52"/>
      <c r="AD75" s="52"/>
      <c r="AE75" s="52"/>
      <c r="AF75" s="52"/>
      <c r="AG75" s="52" t="s">
        <v>354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67">
        <v>64</v>
      </c>
      <c r="B76" s="68" t="s">
        <v>4877</v>
      </c>
      <c r="C76" s="69" t="s">
        <v>4878</v>
      </c>
      <c r="D76" s="63" t="s">
        <v>425</v>
      </c>
      <c r="E76" s="64">
        <v>15</v>
      </c>
      <c r="F76" s="65"/>
      <c r="G76" s="66">
        <f t="shared" si="7"/>
        <v>0</v>
      </c>
      <c r="H76" s="65"/>
      <c r="I76" s="66">
        <f t="shared" si="8"/>
        <v>0</v>
      </c>
      <c r="J76" s="65"/>
      <c r="K76" s="66">
        <f t="shared" si="9"/>
        <v>0</v>
      </c>
      <c r="L76" s="66">
        <v>21</v>
      </c>
      <c r="M76" s="66">
        <f t="shared" si="10"/>
        <v>0</v>
      </c>
      <c r="N76" s="66">
        <v>0</v>
      </c>
      <c r="O76" s="66">
        <f t="shared" si="11"/>
        <v>0</v>
      </c>
      <c r="P76" s="66">
        <v>0</v>
      </c>
      <c r="Q76" s="66">
        <f t="shared" si="12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13"/>
        <v>0</v>
      </c>
      <c r="W76" s="35"/>
      <c r="X76" s="70"/>
      <c r="Y76" s="52"/>
      <c r="Z76" s="52"/>
      <c r="AA76" s="52"/>
      <c r="AB76" s="52"/>
      <c r="AC76" s="52"/>
      <c r="AD76" s="52"/>
      <c r="AE76" s="52"/>
      <c r="AF76" s="52"/>
      <c r="AG76" s="52" t="s">
        <v>2210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67">
        <v>65</v>
      </c>
      <c r="B77" s="68" t="s">
        <v>4879</v>
      </c>
      <c r="C77" s="69" t="s">
        <v>4880</v>
      </c>
      <c r="D77" s="63" t="s">
        <v>425</v>
      </c>
      <c r="E77" s="64">
        <v>4</v>
      </c>
      <c r="F77" s="65"/>
      <c r="G77" s="66">
        <f t="shared" si="7"/>
        <v>0</v>
      </c>
      <c r="H77" s="65"/>
      <c r="I77" s="66">
        <f t="shared" si="8"/>
        <v>0</v>
      </c>
      <c r="J77" s="65"/>
      <c r="K77" s="66">
        <f t="shared" si="9"/>
        <v>0</v>
      </c>
      <c r="L77" s="66">
        <v>21</v>
      </c>
      <c r="M77" s="66">
        <f t="shared" si="10"/>
        <v>0</v>
      </c>
      <c r="N77" s="66">
        <v>6.2E-4</v>
      </c>
      <c r="O77" s="66">
        <f t="shared" si="11"/>
        <v>0</v>
      </c>
      <c r="P77" s="66">
        <v>0</v>
      </c>
      <c r="Q77" s="66">
        <f t="shared" si="12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13"/>
        <v>0</v>
      </c>
      <c r="W77" s="35"/>
      <c r="X77" s="70"/>
      <c r="Y77" s="52"/>
      <c r="Z77" s="52"/>
      <c r="AA77" s="52"/>
      <c r="AB77" s="52"/>
      <c r="AC77" s="52"/>
      <c r="AD77" s="52"/>
      <c r="AE77" s="52"/>
      <c r="AF77" s="52"/>
      <c r="AG77" s="52" t="s">
        <v>490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7">
        <v>66</v>
      </c>
      <c r="B78" s="68" t="s">
        <v>4881</v>
      </c>
      <c r="C78" s="69" t="s">
        <v>4882</v>
      </c>
      <c r="D78" s="63" t="s">
        <v>425</v>
      </c>
      <c r="E78" s="64">
        <v>8</v>
      </c>
      <c r="F78" s="65"/>
      <c r="G78" s="66">
        <f t="shared" si="7"/>
        <v>0</v>
      </c>
      <c r="H78" s="65"/>
      <c r="I78" s="66">
        <f t="shared" si="8"/>
        <v>0</v>
      </c>
      <c r="J78" s="65"/>
      <c r="K78" s="66">
        <f t="shared" si="9"/>
        <v>0</v>
      </c>
      <c r="L78" s="66">
        <v>21</v>
      </c>
      <c r="M78" s="66">
        <f t="shared" si="10"/>
        <v>0</v>
      </c>
      <c r="N78" s="66">
        <v>6.2E-4</v>
      </c>
      <c r="O78" s="66">
        <f t="shared" si="11"/>
        <v>0</v>
      </c>
      <c r="P78" s="66">
        <v>0</v>
      </c>
      <c r="Q78" s="66">
        <f t="shared" si="12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13"/>
        <v>0</v>
      </c>
      <c r="W78" s="35"/>
      <c r="X78" s="70"/>
      <c r="Y78" s="52"/>
      <c r="Z78" s="52"/>
      <c r="AA78" s="52"/>
      <c r="AB78" s="52"/>
      <c r="AC78" s="52"/>
      <c r="AD78" s="52"/>
      <c r="AE78" s="52"/>
      <c r="AF78" s="52"/>
      <c r="AG78" s="52" t="s">
        <v>490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67">
        <v>67</v>
      </c>
      <c r="B79" s="68" t="s">
        <v>4883</v>
      </c>
      <c r="C79" s="69" t="s">
        <v>4884</v>
      </c>
      <c r="D79" s="63" t="s">
        <v>425</v>
      </c>
      <c r="E79" s="64">
        <v>1</v>
      </c>
      <c r="F79" s="65"/>
      <c r="G79" s="66">
        <f t="shared" si="7"/>
        <v>0</v>
      </c>
      <c r="H79" s="65"/>
      <c r="I79" s="66">
        <f t="shared" si="8"/>
        <v>0</v>
      </c>
      <c r="J79" s="65"/>
      <c r="K79" s="66">
        <f t="shared" si="9"/>
        <v>0</v>
      </c>
      <c r="L79" s="66">
        <v>21</v>
      </c>
      <c r="M79" s="66">
        <f t="shared" si="10"/>
        <v>0</v>
      </c>
      <c r="N79" s="66">
        <v>3.5999999999999999E-3</v>
      </c>
      <c r="O79" s="66">
        <f t="shared" si="11"/>
        <v>0</v>
      </c>
      <c r="P79" s="66">
        <v>0</v>
      </c>
      <c r="Q79" s="66">
        <f t="shared" si="12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13"/>
        <v>0</v>
      </c>
      <c r="W79" s="35"/>
      <c r="X79" s="70"/>
      <c r="Y79" s="52"/>
      <c r="Z79" s="52"/>
      <c r="AA79" s="52"/>
      <c r="AB79" s="52"/>
      <c r="AC79" s="52"/>
      <c r="AD79" s="52"/>
      <c r="AE79" s="52"/>
      <c r="AF79" s="52"/>
      <c r="AG79" s="52" t="s">
        <v>490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67">
        <v>68</v>
      </c>
      <c r="B80" s="68" t="s">
        <v>4885</v>
      </c>
      <c r="C80" s="69" t="s">
        <v>4886</v>
      </c>
      <c r="D80" s="63" t="s">
        <v>425</v>
      </c>
      <c r="E80" s="64">
        <v>1</v>
      </c>
      <c r="F80" s="65"/>
      <c r="G80" s="66">
        <f t="shared" si="7"/>
        <v>0</v>
      </c>
      <c r="H80" s="65"/>
      <c r="I80" s="66">
        <f t="shared" si="8"/>
        <v>0</v>
      </c>
      <c r="J80" s="65"/>
      <c r="K80" s="66">
        <f t="shared" si="9"/>
        <v>0</v>
      </c>
      <c r="L80" s="66">
        <v>21</v>
      </c>
      <c r="M80" s="66">
        <f t="shared" si="10"/>
        <v>0</v>
      </c>
      <c r="N80" s="66">
        <v>4.0000000000000002E-4</v>
      </c>
      <c r="O80" s="66">
        <f t="shared" si="11"/>
        <v>0</v>
      </c>
      <c r="P80" s="66">
        <v>0</v>
      </c>
      <c r="Q80" s="66">
        <f t="shared" si="12"/>
        <v>0</v>
      </c>
      <c r="R80" s="66"/>
      <c r="S80" s="66" t="s">
        <v>587</v>
      </c>
      <c r="T80" s="70" t="s">
        <v>330</v>
      </c>
      <c r="U80" s="35">
        <v>0</v>
      </c>
      <c r="V80" s="35">
        <f t="shared" si="13"/>
        <v>0</v>
      </c>
      <c r="W80" s="35"/>
      <c r="X80" s="70"/>
      <c r="Y80" s="52"/>
      <c r="Z80" s="52"/>
      <c r="AA80" s="52"/>
      <c r="AB80" s="52"/>
      <c r="AC80" s="52"/>
      <c r="AD80" s="52"/>
      <c r="AE80" s="52"/>
      <c r="AF80" s="52"/>
      <c r="AG80" s="52" t="s">
        <v>490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67">
        <v>69</v>
      </c>
      <c r="B81" s="68" t="s">
        <v>4887</v>
      </c>
      <c r="C81" s="69" t="s">
        <v>4888</v>
      </c>
      <c r="D81" s="63" t="s">
        <v>425</v>
      </c>
      <c r="E81" s="64">
        <v>1</v>
      </c>
      <c r="F81" s="65"/>
      <c r="G81" s="66">
        <f t="shared" si="7"/>
        <v>0</v>
      </c>
      <c r="H81" s="65"/>
      <c r="I81" s="66">
        <f t="shared" si="8"/>
        <v>0</v>
      </c>
      <c r="J81" s="65"/>
      <c r="K81" s="66">
        <f t="shared" si="9"/>
        <v>0</v>
      </c>
      <c r="L81" s="66">
        <v>21</v>
      </c>
      <c r="M81" s="66">
        <f t="shared" si="10"/>
        <v>0</v>
      </c>
      <c r="N81" s="66">
        <v>2.0000000000000001E-4</v>
      </c>
      <c r="O81" s="66">
        <f t="shared" si="11"/>
        <v>0</v>
      </c>
      <c r="P81" s="66">
        <v>0</v>
      </c>
      <c r="Q81" s="66">
        <f t="shared" si="12"/>
        <v>0</v>
      </c>
      <c r="R81" s="66"/>
      <c r="S81" s="66" t="s">
        <v>587</v>
      </c>
      <c r="T81" s="70" t="s">
        <v>330</v>
      </c>
      <c r="U81" s="35">
        <v>0</v>
      </c>
      <c r="V81" s="35">
        <f t="shared" si="13"/>
        <v>0</v>
      </c>
      <c r="W81" s="35"/>
      <c r="X81" s="70"/>
      <c r="Y81" s="52"/>
      <c r="Z81" s="52"/>
      <c r="AA81" s="52"/>
      <c r="AB81" s="52"/>
      <c r="AC81" s="52"/>
      <c r="AD81" s="52"/>
      <c r="AE81" s="52"/>
      <c r="AF81" s="52"/>
      <c r="AG81" s="52" t="s">
        <v>490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ht="33.75" outlineLevel="1" x14ac:dyDescent="0.2">
      <c r="A82" s="24">
        <v>70</v>
      </c>
      <c r="B82" s="25" t="s">
        <v>4889</v>
      </c>
      <c r="C82" s="26" t="s">
        <v>4890</v>
      </c>
      <c r="D82" s="27" t="s">
        <v>425</v>
      </c>
      <c r="E82" s="28">
        <v>1</v>
      </c>
      <c r="F82" s="29"/>
      <c r="G82" s="30">
        <f t="shared" si="7"/>
        <v>0</v>
      </c>
      <c r="H82" s="29"/>
      <c r="I82" s="30">
        <f t="shared" si="8"/>
        <v>0</v>
      </c>
      <c r="J82" s="29"/>
      <c r="K82" s="30">
        <f t="shared" si="9"/>
        <v>0</v>
      </c>
      <c r="L82" s="30">
        <v>21</v>
      </c>
      <c r="M82" s="30">
        <f t="shared" si="10"/>
        <v>0</v>
      </c>
      <c r="N82" s="30">
        <v>12.6</v>
      </c>
      <c r="O82" s="30">
        <f t="shared" si="11"/>
        <v>12.6</v>
      </c>
      <c r="P82" s="30">
        <v>0</v>
      </c>
      <c r="Q82" s="30">
        <f t="shared" si="12"/>
        <v>0</v>
      </c>
      <c r="R82" s="30"/>
      <c r="S82" s="30" t="s">
        <v>587</v>
      </c>
      <c r="T82" s="49" t="s">
        <v>330</v>
      </c>
      <c r="U82" s="35">
        <v>0</v>
      </c>
      <c r="V82" s="35">
        <f t="shared" si="13"/>
        <v>0</v>
      </c>
      <c r="W82" s="35"/>
      <c r="X82" s="50"/>
      <c r="Y82" s="52"/>
      <c r="Z82" s="52"/>
      <c r="AA82" s="52"/>
      <c r="AB82" s="52"/>
      <c r="AC82" s="52"/>
      <c r="AD82" s="52"/>
      <c r="AE82" s="52"/>
      <c r="AF82" s="52"/>
      <c r="AG82" s="52" t="s">
        <v>490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outlineLevel="1" x14ac:dyDescent="0.2">
      <c r="A83" s="31"/>
      <c r="B83" s="32"/>
      <c r="C83" s="292" t="s">
        <v>4891</v>
      </c>
      <c r="D83" s="293"/>
      <c r="E83" s="293"/>
      <c r="F83" s="293"/>
      <c r="G83" s="293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52"/>
      <c r="Z83" s="52"/>
      <c r="AA83" s="52"/>
      <c r="AB83" s="52"/>
      <c r="AC83" s="52"/>
      <c r="AD83" s="52"/>
      <c r="AE83" s="52"/>
      <c r="AF83" s="52"/>
      <c r="AG83" s="52" t="s">
        <v>642</v>
      </c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</row>
    <row r="84" spans="1:60" outlineLevel="1" x14ac:dyDescent="0.2">
      <c r="A84" s="67">
        <v>71</v>
      </c>
      <c r="B84" s="68" t="s">
        <v>4892</v>
      </c>
      <c r="C84" s="69" t="s">
        <v>4893</v>
      </c>
      <c r="D84" s="63" t="s">
        <v>456</v>
      </c>
      <c r="E84" s="64">
        <v>136</v>
      </c>
      <c r="F84" s="65"/>
      <c r="G84" s="66">
        <f>ROUND(E84*F84,2)</f>
        <v>0</v>
      </c>
      <c r="H84" s="65"/>
      <c r="I84" s="66">
        <f>ROUND(E84*H84,2)</f>
        <v>0</v>
      </c>
      <c r="J84" s="65"/>
      <c r="K84" s="66">
        <f>ROUND(E84*J84,2)</f>
        <v>0</v>
      </c>
      <c r="L84" s="66">
        <v>21</v>
      </c>
      <c r="M84" s="66">
        <f>G84*(1+L84/100)</f>
        <v>0</v>
      </c>
      <c r="N84" s="66">
        <v>0</v>
      </c>
      <c r="O84" s="66">
        <f>ROUND(E84*N84,2)</f>
        <v>0</v>
      </c>
      <c r="P84" s="66">
        <v>0</v>
      </c>
      <c r="Q84" s="66">
        <f>ROUND(E84*P84,2)</f>
        <v>0</v>
      </c>
      <c r="R84" s="66"/>
      <c r="S84" s="66" t="s">
        <v>587</v>
      </c>
      <c r="T84" s="70" t="s">
        <v>330</v>
      </c>
      <c r="U84" s="35">
        <v>0</v>
      </c>
      <c r="V84" s="35">
        <f>ROUND(E84*U84,2)</f>
        <v>0</v>
      </c>
      <c r="W84" s="35"/>
      <c r="X84" s="70"/>
      <c r="Y84" s="52"/>
      <c r="Z84" s="52"/>
      <c r="AA84" s="52"/>
      <c r="AB84" s="52"/>
      <c r="AC84" s="52"/>
      <c r="AD84" s="52"/>
      <c r="AE84" s="52"/>
      <c r="AF84" s="52"/>
      <c r="AG84" s="52" t="s">
        <v>2210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67">
        <v>72</v>
      </c>
      <c r="B85" s="68" t="s">
        <v>4894</v>
      </c>
      <c r="C85" s="69" t="s">
        <v>4895</v>
      </c>
      <c r="D85" s="63" t="s">
        <v>456</v>
      </c>
      <c r="E85" s="64">
        <v>136</v>
      </c>
      <c r="F85" s="65"/>
      <c r="G85" s="66">
        <f>ROUND(E85*F85,2)</f>
        <v>0</v>
      </c>
      <c r="H85" s="65"/>
      <c r="I85" s="66">
        <f>ROUND(E85*H85,2)</f>
        <v>0</v>
      </c>
      <c r="J85" s="65"/>
      <c r="K85" s="66">
        <f>ROUND(E85*J85,2)</f>
        <v>0</v>
      </c>
      <c r="L85" s="66">
        <v>21</v>
      </c>
      <c r="M85" s="66">
        <f>G85*(1+L85/100)</f>
        <v>0</v>
      </c>
      <c r="N85" s="66">
        <v>0</v>
      </c>
      <c r="O85" s="66">
        <f>ROUND(E85*N85,2)</f>
        <v>0</v>
      </c>
      <c r="P85" s="66">
        <v>0</v>
      </c>
      <c r="Q85" s="66">
        <f>ROUND(E85*P85,2)</f>
        <v>0</v>
      </c>
      <c r="R85" s="66"/>
      <c r="S85" s="66" t="s">
        <v>587</v>
      </c>
      <c r="T85" s="70" t="s">
        <v>330</v>
      </c>
      <c r="U85" s="35">
        <v>0</v>
      </c>
      <c r="V85" s="35">
        <f>ROUND(E85*U85,2)</f>
        <v>0</v>
      </c>
      <c r="W85" s="35"/>
      <c r="X85" s="70"/>
      <c r="Y85" s="52"/>
      <c r="Z85" s="52"/>
      <c r="AA85" s="52"/>
      <c r="AB85" s="52"/>
      <c r="AC85" s="52"/>
      <c r="AD85" s="52"/>
      <c r="AE85" s="52"/>
      <c r="AF85" s="52"/>
      <c r="AG85" s="52" t="s">
        <v>2210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67">
        <v>73</v>
      </c>
      <c r="B86" s="68" t="s">
        <v>4896</v>
      </c>
      <c r="C86" s="69" t="s">
        <v>4897</v>
      </c>
      <c r="D86" s="63" t="s">
        <v>425</v>
      </c>
      <c r="E86" s="64">
        <v>1</v>
      </c>
      <c r="F86" s="65"/>
      <c r="G86" s="66">
        <f>ROUND(E86*F86,2)</f>
        <v>0</v>
      </c>
      <c r="H86" s="65"/>
      <c r="I86" s="66">
        <f>ROUND(E86*H86,2)</f>
        <v>0</v>
      </c>
      <c r="J86" s="65"/>
      <c r="K86" s="66">
        <f>ROUND(E86*J86,2)</f>
        <v>0</v>
      </c>
      <c r="L86" s="66">
        <v>21</v>
      </c>
      <c r="M86" s="66">
        <f>G86*(1+L86/100)</f>
        <v>0</v>
      </c>
      <c r="N86" s="66">
        <v>0</v>
      </c>
      <c r="O86" s="66">
        <f>ROUND(E86*N86,2)</f>
        <v>0</v>
      </c>
      <c r="P86" s="66">
        <v>0</v>
      </c>
      <c r="Q86" s="66">
        <f>ROUND(E86*P86,2)</f>
        <v>0</v>
      </c>
      <c r="R86" s="66"/>
      <c r="S86" s="66" t="s">
        <v>587</v>
      </c>
      <c r="T86" s="70" t="s">
        <v>330</v>
      </c>
      <c r="U86" s="35">
        <v>0</v>
      </c>
      <c r="V86" s="35">
        <f>ROUND(E86*U86,2)</f>
        <v>0</v>
      </c>
      <c r="W86" s="35"/>
      <c r="X86" s="70"/>
      <c r="Y86" s="52"/>
      <c r="Z86" s="52"/>
      <c r="AA86" s="52"/>
      <c r="AB86" s="52"/>
      <c r="AC86" s="52"/>
      <c r="AD86" s="52"/>
      <c r="AE86" s="52"/>
      <c r="AF86" s="52"/>
      <c r="AG86" s="52" t="s">
        <v>2210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x14ac:dyDescent="0.2">
      <c r="A87" s="18" t="s">
        <v>324</v>
      </c>
      <c r="B87" s="19" t="s">
        <v>121</v>
      </c>
      <c r="C87" s="20" t="s">
        <v>122</v>
      </c>
      <c r="D87" s="21"/>
      <c r="E87" s="22"/>
      <c r="F87" s="23"/>
      <c r="G87" s="23">
        <f>SUMIF(AG88:AG88,"&lt;&gt;NOR",G88:G88)</f>
        <v>0</v>
      </c>
      <c r="H87" s="23"/>
      <c r="I87" s="23">
        <f>SUM(I88:I88)</f>
        <v>0</v>
      </c>
      <c r="J87" s="23"/>
      <c r="K87" s="23">
        <f>SUM(K88:K88)</f>
        <v>0</v>
      </c>
      <c r="L87" s="23"/>
      <c r="M87" s="23">
        <f>SUM(M88:M88)</f>
        <v>0</v>
      </c>
      <c r="N87" s="23"/>
      <c r="O87" s="23">
        <f>SUM(O88:O88)</f>
        <v>0</v>
      </c>
      <c r="P87" s="23"/>
      <c r="Q87" s="23">
        <f>SUM(Q88:Q88)</f>
        <v>0</v>
      </c>
      <c r="R87" s="23"/>
      <c r="S87" s="23"/>
      <c r="T87" s="46"/>
      <c r="U87" s="47"/>
      <c r="V87" s="47">
        <f>SUM(V88:V88)</f>
        <v>0</v>
      </c>
      <c r="W87" s="47"/>
      <c r="X87" s="46"/>
      <c r="AG87" t="s">
        <v>325</v>
      </c>
    </row>
    <row r="88" spans="1:60" outlineLevel="1" x14ac:dyDescent="0.2">
      <c r="A88" s="67">
        <v>74</v>
      </c>
      <c r="B88" s="68" t="s">
        <v>4756</v>
      </c>
      <c r="C88" s="69" t="s">
        <v>4757</v>
      </c>
      <c r="D88" s="63" t="s">
        <v>456</v>
      </c>
      <c r="E88" s="64">
        <v>21</v>
      </c>
      <c r="F88" s="65"/>
      <c r="G88" s="66">
        <f>ROUND(E88*F88,2)</f>
        <v>0</v>
      </c>
      <c r="H88" s="65"/>
      <c r="I88" s="66">
        <f>ROUND(E88*H88,2)</f>
        <v>0</v>
      </c>
      <c r="J88" s="65"/>
      <c r="K88" s="66">
        <f>ROUND(E88*J88,2)</f>
        <v>0</v>
      </c>
      <c r="L88" s="66">
        <v>21</v>
      </c>
      <c r="M88" s="66">
        <f>G88*(1+L88/100)</f>
        <v>0</v>
      </c>
      <c r="N88" s="66">
        <v>0</v>
      </c>
      <c r="O88" s="66">
        <f>ROUND(E88*N88,2)</f>
        <v>0</v>
      </c>
      <c r="P88" s="66">
        <v>0</v>
      </c>
      <c r="Q88" s="66">
        <f>ROUND(E88*P88,2)</f>
        <v>0</v>
      </c>
      <c r="R88" s="66"/>
      <c r="S88" s="66" t="s">
        <v>587</v>
      </c>
      <c r="T88" s="70" t="s">
        <v>330</v>
      </c>
      <c r="U88" s="35">
        <v>0</v>
      </c>
      <c r="V88" s="35">
        <f>ROUND(E88*U88,2)</f>
        <v>0</v>
      </c>
      <c r="W88" s="35"/>
      <c r="X88" s="70"/>
      <c r="Y88" s="52"/>
      <c r="Z88" s="52"/>
      <c r="AA88" s="52"/>
      <c r="AB88" s="52"/>
      <c r="AC88" s="52"/>
      <c r="AD88" s="52"/>
      <c r="AE88" s="52"/>
      <c r="AF88" s="52"/>
      <c r="AG88" s="52" t="s">
        <v>2210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x14ac:dyDescent="0.2">
      <c r="A89" s="18" t="s">
        <v>324</v>
      </c>
      <c r="B89" s="19" t="s">
        <v>129</v>
      </c>
      <c r="C89" s="20" t="s">
        <v>130</v>
      </c>
      <c r="D89" s="21"/>
      <c r="E89" s="22"/>
      <c r="F89" s="23"/>
      <c r="G89" s="23">
        <f>SUMIF(AG90:AG90,"&lt;&gt;NOR",G90:G90)</f>
        <v>0</v>
      </c>
      <c r="H89" s="23"/>
      <c r="I89" s="23">
        <f>SUM(I90:I90)</f>
        <v>0</v>
      </c>
      <c r="J89" s="23"/>
      <c r="K89" s="23">
        <f>SUM(K90:K90)</f>
        <v>0</v>
      </c>
      <c r="L89" s="23"/>
      <c r="M89" s="23">
        <f>SUM(M90:M90)</f>
        <v>0</v>
      </c>
      <c r="N89" s="23"/>
      <c r="O89" s="23">
        <f>SUM(O90:O90)</f>
        <v>0</v>
      </c>
      <c r="P89" s="23"/>
      <c r="Q89" s="23">
        <f>SUM(Q90:Q90)</f>
        <v>0</v>
      </c>
      <c r="R89" s="23"/>
      <c r="S89" s="23"/>
      <c r="T89" s="46"/>
      <c r="U89" s="47"/>
      <c r="V89" s="47">
        <f>SUM(V90:V90)</f>
        <v>23.14</v>
      </c>
      <c r="W89" s="47"/>
      <c r="X89" s="46"/>
      <c r="AG89" t="s">
        <v>325</v>
      </c>
    </row>
    <row r="90" spans="1:60" outlineLevel="1" x14ac:dyDescent="0.2">
      <c r="A90" s="72">
        <v>75</v>
      </c>
      <c r="B90" s="73" t="s">
        <v>4758</v>
      </c>
      <c r="C90" s="74" t="s">
        <v>4798</v>
      </c>
      <c r="D90" s="27" t="s">
        <v>419</v>
      </c>
      <c r="E90" s="28">
        <v>109.39933000000001</v>
      </c>
      <c r="F90" s="29"/>
      <c r="G90" s="30">
        <f>ROUND(E90*F90,2)</f>
        <v>0</v>
      </c>
      <c r="H90" s="29"/>
      <c r="I90" s="30">
        <f>ROUND(E90*H90,2)</f>
        <v>0</v>
      </c>
      <c r="J90" s="29"/>
      <c r="K90" s="30">
        <f>ROUND(E90*J90,2)</f>
        <v>0</v>
      </c>
      <c r="L90" s="30">
        <v>21</v>
      </c>
      <c r="M90" s="30">
        <f>G90*(1+L90/100)</f>
        <v>0</v>
      </c>
      <c r="N90" s="30">
        <v>0</v>
      </c>
      <c r="O90" s="30">
        <f>ROUND(E90*N90,2)</f>
        <v>0</v>
      </c>
      <c r="P90" s="30">
        <v>0</v>
      </c>
      <c r="Q90" s="30">
        <f>ROUND(E90*P90,2)</f>
        <v>0</v>
      </c>
      <c r="R90" s="30"/>
      <c r="S90" s="30" t="s">
        <v>329</v>
      </c>
      <c r="T90" s="49" t="s">
        <v>330</v>
      </c>
      <c r="U90" s="35">
        <v>0.21149999999999999</v>
      </c>
      <c r="V90" s="35">
        <f>ROUND(E90*U90,2)</f>
        <v>23.14</v>
      </c>
      <c r="W90" s="35"/>
      <c r="X90" s="49"/>
      <c r="Y90" s="52"/>
      <c r="Z90" s="52"/>
      <c r="AA90" s="52"/>
      <c r="AB90" s="52"/>
      <c r="AC90" s="52"/>
      <c r="AD90" s="52"/>
      <c r="AE90" s="52"/>
      <c r="AF90" s="52"/>
      <c r="AG90" s="52" t="s">
        <v>922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x14ac:dyDescent="0.2">
      <c r="A91" s="13"/>
      <c r="B91" s="14"/>
      <c r="C91" s="36"/>
      <c r="D91" s="15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AE91">
        <v>15</v>
      </c>
      <c r="AF91">
        <v>21</v>
      </c>
    </row>
    <row r="92" spans="1:60" x14ac:dyDescent="0.2">
      <c r="A92" s="37"/>
      <c r="B92" s="38" t="s">
        <v>15</v>
      </c>
      <c r="C92" s="39"/>
      <c r="D92" s="40"/>
      <c r="E92" s="41"/>
      <c r="F92" s="41"/>
      <c r="G92" s="42">
        <f>G8+G32+G38+G42+G47+G87+G89</f>
        <v>0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AE92">
        <f>SUMIF(L7:L90,AE91,G7:G90)</f>
        <v>0</v>
      </c>
      <c r="AF92">
        <f>SUMIF(L7:L90,AF91,G7:G90)</f>
        <v>0</v>
      </c>
      <c r="AG92" t="s">
        <v>346</v>
      </c>
    </row>
    <row r="93" spans="1:60" x14ac:dyDescent="0.2">
      <c r="A93" s="300" t="s">
        <v>1687</v>
      </c>
      <c r="B93" s="300"/>
      <c r="C93" s="36"/>
      <c r="D93" s="15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60" x14ac:dyDescent="0.2">
      <c r="A94" s="13"/>
      <c r="B94" s="14" t="s">
        <v>4898</v>
      </c>
      <c r="C94" s="36" t="s">
        <v>4899</v>
      </c>
      <c r="D94" s="15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AG94" t="s">
        <v>1690</v>
      </c>
    </row>
    <row r="95" spans="1:60" x14ac:dyDescent="0.2">
      <c r="A95" s="13"/>
      <c r="B95" s="14" t="s">
        <v>4900</v>
      </c>
      <c r="C95" s="36" t="s">
        <v>4763</v>
      </c>
      <c r="D95" s="15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AG95" t="s">
        <v>1693</v>
      </c>
    </row>
    <row r="96" spans="1:60" x14ac:dyDescent="0.2">
      <c r="A96" s="13"/>
      <c r="B96" s="14"/>
      <c r="C96" s="36" t="s">
        <v>492</v>
      </c>
      <c r="D96" s="15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AG96" t="s">
        <v>1694</v>
      </c>
    </row>
    <row r="97" spans="1:33" x14ac:dyDescent="0.2">
      <c r="A97" s="13"/>
      <c r="B97" s="14"/>
      <c r="C97" s="36"/>
      <c r="D97" s="15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33" x14ac:dyDescent="0.2">
      <c r="C98" s="43"/>
      <c r="D98" s="7"/>
      <c r="AG98" t="s">
        <v>347</v>
      </c>
    </row>
    <row r="99" spans="1:33" x14ac:dyDescent="0.2">
      <c r="D99" s="7"/>
    </row>
    <row r="100" spans="1:33" x14ac:dyDescent="0.2">
      <c r="D100" s="7"/>
    </row>
    <row r="101" spans="1:33" x14ac:dyDescent="0.2">
      <c r="D101" s="7"/>
    </row>
    <row r="102" spans="1:33" x14ac:dyDescent="0.2">
      <c r="D102" s="7"/>
    </row>
    <row r="103" spans="1:33" x14ac:dyDescent="0.2">
      <c r="D103" s="7"/>
    </row>
    <row r="104" spans="1:33" x14ac:dyDescent="0.2">
      <c r="D104" s="7"/>
    </row>
    <row r="105" spans="1:33" x14ac:dyDescent="0.2">
      <c r="D105" s="7"/>
    </row>
    <row r="106" spans="1:33" x14ac:dyDescent="0.2">
      <c r="D106" s="7"/>
    </row>
    <row r="107" spans="1:33" x14ac:dyDescent="0.2">
      <c r="D107" s="7"/>
    </row>
    <row r="108" spans="1:33" x14ac:dyDescent="0.2">
      <c r="D108" s="7"/>
    </row>
    <row r="109" spans="1:33" x14ac:dyDescent="0.2">
      <c r="D109" s="7"/>
    </row>
    <row r="110" spans="1:33" x14ac:dyDescent="0.2">
      <c r="D110" s="7"/>
    </row>
    <row r="111" spans="1:33" x14ac:dyDescent="0.2">
      <c r="D111" s="7"/>
    </row>
    <row r="112" spans="1:33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6">
    <mergeCell ref="A93:B93"/>
    <mergeCell ref="A1:G1"/>
    <mergeCell ref="C2:G2"/>
    <mergeCell ref="C3:G3"/>
    <mergeCell ref="C4:G4"/>
    <mergeCell ref="C83:G83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2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4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style="53" customWidth="1"/>
    <col min="29" max="29" width="9" hidden="1" customWidth="1"/>
    <col min="31" max="41" width="9" hidden="1" customWidth="1"/>
    <col min="53" max="53" width="98.7109375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4901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85</v>
      </c>
      <c r="C3" s="282" t="s">
        <v>86</v>
      </c>
      <c r="D3" s="283"/>
      <c r="E3" s="283"/>
      <c r="F3" s="283"/>
      <c r="G3" s="284"/>
      <c r="AC3" s="1" t="s">
        <v>4902</v>
      </c>
      <c r="AG3" t="s">
        <v>300</v>
      </c>
    </row>
    <row r="4" spans="1:60" ht="24.95" customHeight="1" x14ac:dyDescent="0.2">
      <c r="A4" s="5" t="s">
        <v>295</v>
      </c>
      <c r="B4" s="6" t="s">
        <v>87</v>
      </c>
      <c r="C4" s="285" t="s">
        <v>86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44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45"/>
    </row>
    <row r="8" spans="1:60" x14ac:dyDescent="0.2">
      <c r="A8" s="18" t="s">
        <v>324</v>
      </c>
      <c r="B8" s="19" t="s">
        <v>243</v>
      </c>
      <c r="C8" s="20" t="s">
        <v>244</v>
      </c>
      <c r="D8" s="21"/>
      <c r="E8" s="22"/>
      <c r="F8" s="23"/>
      <c r="G8" s="23">
        <f>SUMIF(AG9:AG95,"&lt;&gt;NOR",G9:G95)</f>
        <v>0</v>
      </c>
      <c r="H8" s="23"/>
      <c r="I8" s="23">
        <f>SUM(I9:I95)</f>
        <v>0</v>
      </c>
      <c r="J8" s="23"/>
      <c r="K8" s="23">
        <f>SUM(K9:K95)</f>
        <v>0</v>
      </c>
      <c r="L8" s="23"/>
      <c r="M8" s="23">
        <f>SUM(M9:M95)</f>
        <v>0</v>
      </c>
      <c r="N8" s="23"/>
      <c r="O8" s="23">
        <f>SUM(O9:O95)</f>
        <v>0</v>
      </c>
      <c r="P8" s="23"/>
      <c r="Q8" s="23">
        <f>SUM(Q9:Q95)</f>
        <v>0</v>
      </c>
      <c r="R8" s="23"/>
      <c r="S8" s="23"/>
      <c r="T8" s="46"/>
      <c r="U8" s="47"/>
      <c r="V8" s="47">
        <f>SUM(V9:V95)</f>
        <v>0</v>
      </c>
      <c r="W8" s="47"/>
      <c r="X8" s="48"/>
      <c r="AG8" t="s">
        <v>325</v>
      </c>
    </row>
    <row r="9" spans="1:60" outlineLevel="1" x14ac:dyDescent="0.2">
      <c r="A9" s="24">
        <v>1</v>
      </c>
      <c r="B9" s="25" t="s">
        <v>4903</v>
      </c>
      <c r="C9" s="26" t="s">
        <v>4904</v>
      </c>
      <c r="D9" s="27" t="s">
        <v>4905</v>
      </c>
      <c r="E9" s="28">
        <v>1</v>
      </c>
      <c r="F9" s="29"/>
      <c r="G9" s="30">
        <f>ROUND(E9*F9,2)</f>
        <v>0</v>
      </c>
      <c r="H9" s="29"/>
      <c r="I9" s="30">
        <f>ROUND(E9*H9,2)</f>
        <v>0</v>
      </c>
      <c r="J9" s="29"/>
      <c r="K9" s="30">
        <f>ROUND(E9*J9,2)</f>
        <v>0</v>
      </c>
      <c r="L9" s="30">
        <v>21</v>
      </c>
      <c r="M9" s="30">
        <f>G9*(1+L9/100)</f>
        <v>0</v>
      </c>
      <c r="N9" s="30">
        <v>0</v>
      </c>
      <c r="O9" s="30">
        <f>ROUND(E9*N9,2)</f>
        <v>0</v>
      </c>
      <c r="P9" s="30">
        <v>0</v>
      </c>
      <c r="Q9" s="30">
        <f>ROUND(E9*P9,2)</f>
        <v>0</v>
      </c>
      <c r="R9" s="30"/>
      <c r="S9" s="30" t="s">
        <v>587</v>
      </c>
      <c r="T9" s="49" t="s">
        <v>330</v>
      </c>
      <c r="U9" s="35">
        <v>0</v>
      </c>
      <c r="V9" s="35">
        <f>ROUND(E9*U9,2)</f>
        <v>0</v>
      </c>
      <c r="W9" s="35"/>
      <c r="X9" s="50"/>
      <c r="Y9" s="52"/>
      <c r="Z9" s="52"/>
      <c r="AA9" s="52"/>
      <c r="AB9" s="52"/>
      <c r="AC9" s="52"/>
      <c r="AD9" s="52"/>
      <c r="AE9" s="52"/>
      <c r="AF9" s="52"/>
      <c r="AG9" s="52" t="s">
        <v>1697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31"/>
      <c r="B10" s="32"/>
      <c r="C10" s="292" t="s">
        <v>4906</v>
      </c>
      <c r="D10" s="293"/>
      <c r="E10" s="293"/>
      <c r="F10" s="293"/>
      <c r="G10" s="293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58"/>
      <c r="Y10" s="52"/>
      <c r="Z10" s="52"/>
      <c r="AA10" s="52"/>
      <c r="AB10" s="52"/>
      <c r="AC10" s="52"/>
      <c r="AD10" s="52"/>
      <c r="AE10" s="52"/>
      <c r="AF10" s="52"/>
      <c r="AG10" s="52" t="s">
        <v>642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outlineLevel="1" x14ac:dyDescent="0.2">
      <c r="A11" s="31"/>
      <c r="B11" s="32"/>
      <c r="C11" s="294" t="s">
        <v>4907</v>
      </c>
      <c r="D11" s="295"/>
      <c r="E11" s="295"/>
      <c r="F11" s="295"/>
      <c r="G11" s="29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58"/>
      <c r="Y11" s="52"/>
      <c r="Z11" s="52"/>
      <c r="AA11" s="52"/>
      <c r="AB11" s="52"/>
      <c r="AC11" s="52"/>
      <c r="AD11" s="52"/>
      <c r="AE11" s="52"/>
      <c r="AF11" s="52"/>
      <c r="AG11" s="52" t="s">
        <v>642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outlineLevel="1" x14ac:dyDescent="0.2">
      <c r="A12" s="31"/>
      <c r="B12" s="32"/>
      <c r="C12" s="294" t="s">
        <v>4908</v>
      </c>
      <c r="D12" s="295"/>
      <c r="E12" s="295"/>
      <c r="F12" s="295"/>
      <c r="G12" s="29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58"/>
      <c r="Y12" s="52"/>
      <c r="Z12" s="52"/>
      <c r="AA12" s="52"/>
      <c r="AB12" s="52"/>
      <c r="AC12" s="52"/>
      <c r="AD12" s="52"/>
      <c r="AE12" s="52"/>
      <c r="AF12" s="52"/>
      <c r="AG12" s="52" t="s">
        <v>642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 outlineLevel="1" x14ac:dyDescent="0.2">
      <c r="A13" s="31"/>
      <c r="B13" s="32"/>
      <c r="C13" s="294" t="s">
        <v>4909</v>
      </c>
      <c r="D13" s="295"/>
      <c r="E13" s="295"/>
      <c r="F13" s="295"/>
      <c r="G13" s="29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58"/>
      <c r="Y13" s="52"/>
      <c r="Z13" s="52"/>
      <c r="AA13" s="52"/>
      <c r="AB13" s="52"/>
      <c r="AC13" s="52"/>
      <c r="AD13" s="52"/>
      <c r="AE13" s="52"/>
      <c r="AF13" s="52"/>
      <c r="AG13" s="52" t="s">
        <v>642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outlineLevel="1" x14ac:dyDescent="0.2">
      <c r="A14" s="31"/>
      <c r="B14" s="32"/>
      <c r="C14" s="294" t="s">
        <v>4910</v>
      </c>
      <c r="D14" s="295"/>
      <c r="E14" s="295"/>
      <c r="F14" s="295"/>
      <c r="G14" s="29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58"/>
      <c r="Y14" s="52"/>
      <c r="Z14" s="52"/>
      <c r="AA14" s="52"/>
      <c r="AB14" s="52"/>
      <c r="AC14" s="52"/>
      <c r="AD14" s="52"/>
      <c r="AE14" s="52"/>
      <c r="AF14" s="52"/>
      <c r="AG14" s="52" t="s">
        <v>642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outlineLevel="1" x14ac:dyDescent="0.2">
      <c r="A15" s="31"/>
      <c r="B15" s="32"/>
      <c r="C15" s="294" t="s">
        <v>4911</v>
      </c>
      <c r="D15" s="295"/>
      <c r="E15" s="295"/>
      <c r="F15" s="295"/>
      <c r="G15" s="29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58"/>
      <c r="Y15" s="52"/>
      <c r="Z15" s="52"/>
      <c r="AA15" s="52"/>
      <c r="AB15" s="52"/>
      <c r="AC15" s="52"/>
      <c r="AD15" s="52"/>
      <c r="AE15" s="52"/>
      <c r="AF15" s="52"/>
      <c r="AG15" s="52" t="s">
        <v>642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</row>
    <row r="16" spans="1:60" outlineLevel="1" x14ac:dyDescent="0.2">
      <c r="A16" s="31"/>
      <c r="B16" s="32"/>
      <c r="C16" s="294" t="s">
        <v>4912</v>
      </c>
      <c r="D16" s="295"/>
      <c r="E16" s="295"/>
      <c r="F16" s="295"/>
      <c r="G16" s="29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58"/>
      <c r="Y16" s="52"/>
      <c r="Z16" s="52"/>
      <c r="AA16" s="52"/>
      <c r="AB16" s="52"/>
      <c r="AC16" s="52"/>
      <c r="AD16" s="52"/>
      <c r="AE16" s="52"/>
      <c r="AF16" s="52"/>
      <c r="AG16" s="52" t="s">
        <v>642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outlineLevel="1" x14ac:dyDescent="0.2">
      <c r="A17" s="31"/>
      <c r="B17" s="32"/>
      <c r="C17" s="294" t="s">
        <v>4913</v>
      </c>
      <c r="D17" s="295"/>
      <c r="E17" s="295"/>
      <c r="F17" s="295"/>
      <c r="G17" s="29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58"/>
      <c r="Y17" s="52"/>
      <c r="Z17" s="52"/>
      <c r="AA17" s="52"/>
      <c r="AB17" s="52"/>
      <c r="AC17" s="52"/>
      <c r="AD17" s="52"/>
      <c r="AE17" s="52"/>
      <c r="AF17" s="52"/>
      <c r="AG17" s="52" t="s">
        <v>642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</row>
    <row r="18" spans="1:60" outlineLevel="1" x14ac:dyDescent="0.2">
      <c r="A18" s="31"/>
      <c r="B18" s="32"/>
      <c r="C18" s="294" t="s">
        <v>4914</v>
      </c>
      <c r="D18" s="295"/>
      <c r="E18" s="295"/>
      <c r="F18" s="295"/>
      <c r="G18" s="29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58"/>
      <c r="Y18" s="52"/>
      <c r="Z18" s="52"/>
      <c r="AA18" s="52"/>
      <c r="AB18" s="52"/>
      <c r="AC18" s="52"/>
      <c r="AD18" s="52"/>
      <c r="AE18" s="52"/>
      <c r="AF18" s="52"/>
      <c r="AG18" s="52" t="s">
        <v>642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</row>
    <row r="19" spans="1:60" outlineLevel="1" x14ac:dyDescent="0.2">
      <c r="A19" s="31"/>
      <c r="B19" s="32"/>
      <c r="C19" s="294" t="s">
        <v>4915</v>
      </c>
      <c r="D19" s="295"/>
      <c r="E19" s="295"/>
      <c r="F19" s="295"/>
      <c r="G19" s="29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58"/>
      <c r="Y19" s="52"/>
      <c r="Z19" s="52"/>
      <c r="AA19" s="52"/>
      <c r="AB19" s="52"/>
      <c r="AC19" s="52"/>
      <c r="AD19" s="52"/>
      <c r="AE19" s="52"/>
      <c r="AF19" s="52"/>
      <c r="AG19" s="52" t="s">
        <v>642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60" outlineLevel="1" x14ac:dyDescent="0.2">
      <c r="A20" s="31"/>
      <c r="B20" s="32"/>
      <c r="C20" s="294" t="s">
        <v>4916</v>
      </c>
      <c r="D20" s="295"/>
      <c r="E20" s="295"/>
      <c r="F20" s="295"/>
      <c r="G20" s="29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58"/>
      <c r="Y20" s="52"/>
      <c r="Z20" s="52"/>
      <c r="AA20" s="52"/>
      <c r="AB20" s="52"/>
      <c r="AC20" s="52"/>
      <c r="AD20" s="52"/>
      <c r="AE20" s="52"/>
      <c r="AF20" s="52"/>
      <c r="AG20" s="52" t="s">
        <v>642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60" outlineLevel="1" x14ac:dyDescent="0.2">
      <c r="A21" s="31"/>
      <c r="B21" s="32"/>
      <c r="C21" s="294" t="s">
        <v>4917</v>
      </c>
      <c r="D21" s="295"/>
      <c r="E21" s="295"/>
      <c r="F21" s="295"/>
      <c r="G21" s="29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58"/>
      <c r="Y21" s="52"/>
      <c r="Z21" s="52"/>
      <c r="AA21" s="52"/>
      <c r="AB21" s="52"/>
      <c r="AC21" s="52"/>
      <c r="AD21" s="52"/>
      <c r="AE21" s="52"/>
      <c r="AF21" s="52"/>
      <c r="AG21" s="52" t="s">
        <v>642</v>
      </c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ht="22.5" outlineLevel="1" x14ac:dyDescent="0.2">
      <c r="A22" s="31"/>
      <c r="B22" s="32"/>
      <c r="C22" s="294" t="s">
        <v>4918</v>
      </c>
      <c r="D22" s="295"/>
      <c r="E22" s="295"/>
      <c r="F22" s="295"/>
      <c r="G22" s="29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58"/>
      <c r="Y22" s="52"/>
      <c r="Z22" s="52"/>
      <c r="AA22" s="52"/>
      <c r="AB22" s="52"/>
      <c r="AC22" s="52"/>
      <c r="AD22" s="52"/>
      <c r="AE22" s="52"/>
      <c r="AF22" s="52"/>
      <c r="AG22" s="52" t="s">
        <v>642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9" t="str">
        <f>C22</f>
        <v>Oběhová čerpadla nosiče chladu PE01: 2x(100% záloha), bloková konstrukce, Q=170m3/h, H=24m, P=22kW, kapalina - nosič chladu plochy - kapalina na bázi mravenčanu draselného  (podrobnější specifikace viz část Náplně)</v>
      </c>
      <c r="BB22" s="52"/>
      <c r="BC22" s="52"/>
      <c r="BD22" s="52"/>
      <c r="BE22" s="52"/>
      <c r="BF22" s="52"/>
      <c r="BG22" s="52"/>
      <c r="BH22" s="52"/>
    </row>
    <row r="23" spans="1:60" ht="22.5" outlineLevel="1" x14ac:dyDescent="0.2">
      <c r="A23" s="31"/>
      <c r="B23" s="32"/>
      <c r="C23" s="294" t="s">
        <v>4919</v>
      </c>
      <c r="D23" s="295"/>
      <c r="E23" s="295"/>
      <c r="F23" s="295"/>
      <c r="G23" s="29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58"/>
      <c r="Y23" s="52"/>
      <c r="Z23" s="52"/>
      <c r="AA23" s="52"/>
      <c r="AB23" s="52"/>
      <c r="AC23" s="52"/>
      <c r="AD23" s="52"/>
      <c r="AE23" s="52"/>
      <c r="AF23" s="52"/>
      <c r="AG23" s="52" t="s">
        <v>642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9" t="str">
        <f>C23</f>
        <v>Oběhová čerpadla okruhu kondenzátorů PE02: 2x(á 67%), s frekvenčním měničem, in-line konstrukce, Q=47m3/h, H=20m, P=5,5kW, kapalina - nemrznoucí směs monoetylenglykolu a vody (podrobněji viz část Náplně)</v>
      </c>
      <c r="BB23" s="52"/>
      <c r="BC23" s="52"/>
      <c r="BD23" s="52"/>
      <c r="BE23" s="52"/>
      <c r="BF23" s="52"/>
      <c r="BG23" s="52"/>
      <c r="BH23" s="52"/>
    </row>
    <row r="24" spans="1:60" ht="22.5" outlineLevel="1" x14ac:dyDescent="0.2">
      <c r="A24" s="31"/>
      <c r="B24" s="32"/>
      <c r="C24" s="294" t="s">
        <v>4920</v>
      </c>
      <c r="D24" s="295"/>
      <c r="E24" s="295"/>
      <c r="F24" s="295"/>
      <c r="G24" s="29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58"/>
      <c r="Y24" s="52"/>
      <c r="Z24" s="52"/>
      <c r="AA24" s="52"/>
      <c r="AB24" s="52"/>
      <c r="AC24" s="52"/>
      <c r="AD24" s="52"/>
      <c r="AE24" s="52"/>
      <c r="AF24" s="52"/>
      <c r="AG24" s="52" t="s">
        <v>642</v>
      </c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9" t="str">
        <f>C24</f>
        <v>Oběhové čerpadlo okruhu podchlazovačů PE03: in-line konstrukce, Q=10,0m3/h, H=12m, P=0,75kW,  kapalina - nemrznoucí směs monoetylenglykolu a vody (podrobněji viz část Náplně)</v>
      </c>
      <c r="BB24" s="52"/>
      <c r="BC24" s="52"/>
      <c r="BD24" s="52"/>
      <c r="BE24" s="52"/>
      <c r="BF24" s="52"/>
      <c r="BG24" s="52"/>
      <c r="BH24" s="52"/>
    </row>
    <row r="25" spans="1:60" ht="22.5" outlineLevel="1" x14ac:dyDescent="0.2">
      <c r="A25" s="31"/>
      <c r="B25" s="32"/>
      <c r="C25" s="294" t="s">
        <v>4921</v>
      </c>
      <c r="D25" s="295"/>
      <c r="E25" s="295"/>
      <c r="F25" s="295"/>
      <c r="G25" s="29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58"/>
      <c r="Y25" s="52"/>
      <c r="Z25" s="52"/>
      <c r="AA25" s="52"/>
      <c r="AB25" s="52"/>
      <c r="AC25" s="52"/>
      <c r="AD25" s="52"/>
      <c r="AE25" s="52"/>
      <c r="AF25" s="52"/>
      <c r="AG25" s="52" t="s">
        <v>642</v>
      </c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9" t="str">
        <f>C25</f>
        <v>Čerpadlo doplňovací nosiče chladu PE04: Q=2,7m3/h, H=24m, P=0,66kW, kapalina - nosič chladu plochy - kapalina na bázi mravenčanu draselného  (podrobnější specifikace viz část Náplně)</v>
      </c>
      <c r="BB25" s="52"/>
      <c r="BC25" s="52"/>
      <c r="BD25" s="52"/>
      <c r="BE25" s="52"/>
      <c r="BF25" s="52"/>
      <c r="BG25" s="52"/>
      <c r="BH25" s="52"/>
    </row>
    <row r="26" spans="1:60" ht="22.5" outlineLevel="1" x14ac:dyDescent="0.2">
      <c r="A26" s="31"/>
      <c r="B26" s="32"/>
      <c r="C26" s="294" t="s">
        <v>4922</v>
      </c>
      <c r="D26" s="295"/>
      <c r="E26" s="295"/>
      <c r="F26" s="295"/>
      <c r="G26" s="29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58"/>
      <c r="Y26" s="52"/>
      <c r="Z26" s="52"/>
      <c r="AA26" s="52"/>
      <c r="AB26" s="52"/>
      <c r="AC26" s="52"/>
      <c r="AD26" s="52"/>
      <c r="AE26" s="52"/>
      <c r="AF26" s="52"/>
      <c r="AG26" s="52" t="s">
        <v>642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9" t="str">
        <f>C26</f>
        <v>Čerpadlo doplňovací kondenzačního okruhu PE05: Q=2,7m3/h, H=24m, P=0,66kW, kapalina- nemrznoucí směs monoetylenglykolu a vody (podrobněji viz část Náplně)</v>
      </c>
      <c r="BB26" s="52"/>
      <c r="BC26" s="52"/>
      <c r="BD26" s="52"/>
      <c r="BE26" s="52"/>
      <c r="BF26" s="52"/>
      <c r="BG26" s="52"/>
      <c r="BH26" s="52"/>
    </row>
    <row r="27" spans="1:60" outlineLevel="1" x14ac:dyDescent="0.2">
      <c r="A27" s="31"/>
      <c r="B27" s="32"/>
      <c r="C27" s="294" t="s">
        <v>4923</v>
      </c>
      <c r="D27" s="295"/>
      <c r="E27" s="295"/>
      <c r="F27" s="295"/>
      <c r="G27" s="29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58"/>
      <c r="Y27" s="52"/>
      <c r="Z27" s="52"/>
      <c r="AA27" s="52"/>
      <c r="AB27" s="52"/>
      <c r="AC27" s="52"/>
      <c r="AD27" s="52"/>
      <c r="AE27" s="52"/>
      <c r="AF27" s="52"/>
      <c r="AG27" s="52" t="s">
        <v>642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outlineLevel="1" x14ac:dyDescent="0.2">
      <c r="A28" s="31"/>
      <c r="B28" s="32"/>
      <c r="C28" s="294" t="s">
        <v>4924</v>
      </c>
      <c r="D28" s="295"/>
      <c r="E28" s="295"/>
      <c r="F28" s="295"/>
      <c r="G28" s="29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58"/>
      <c r="Y28" s="52"/>
      <c r="Z28" s="52"/>
      <c r="AA28" s="52"/>
      <c r="AB28" s="52"/>
      <c r="AC28" s="52"/>
      <c r="AD28" s="52"/>
      <c r="AE28" s="52"/>
      <c r="AF28" s="52"/>
      <c r="AG28" s="52" t="s">
        <v>642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outlineLevel="1" x14ac:dyDescent="0.2">
      <c r="A29" s="31"/>
      <c r="B29" s="32"/>
      <c r="C29" s="294" t="s">
        <v>4925</v>
      </c>
      <c r="D29" s="295"/>
      <c r="E29" s="295"/>
      <c r="F29" s="295"/>
      <c r="G29" s="29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58"/>
      <c r="Y29" s="52"/>
      <c r="Z29" s="52"/>
      <c r="AA29" s="52"/>
      <c r="AB29" s="52"/>
      <c r="AC29" s="52"/>
      <c r="AD29" s="52"/>
      <c r="AE29" s="52"/>
      <c r="AF29" s="52"/>
      <c r="AG29" s="52" t="s">
        <v>642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outlineLevel="1" x14ac:dyDescent="0.2">
      <c r="A30" s="31"/>
      <c r="B30" s="32"/>
      <c r="C30" s="294" t="s">
        <v>4926</v>
      </c>
      <c r="D30" s="295"/>
      <c r="E30" s="295"/>
      <c r="F30" s="295"/>
      <c r="G30" s="29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58"/>
      <c r="Y30" s="52"/>
      <c r="Z30" s="52"/>
      <c r="AA30" s="52"/>
      <c r="AB30" s="52"/>
      <c r="AC30" s="52"/>
      <c r="AD30" s="52"/>
      <c r="AE30" s="52"/>
      <c r="AF30" s="52"/>
      <c r="AG30" s="52" t="s">
        <v>642</v>
      </c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outlineLevel="1" x14ac:dyDescent="0.2">
      <c r="A31" s="31"/>
      <c r="B31" s="32"/>
      <c r="C31" s="294" t="s">
        <v>4927</v>
      </c>
      <c r="D31" s="295"/>
      <c r="E31" s="295"/>
      <c r="F31" s="295"/>
      <c r="G31" s="29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58"/>
      <c r="Y31" s="52"/>
      <c r="Z31" s="52"/>
      <c r="AA31" s="52"/>
      <c r="AB31" s="52"/>
      <c r="AC31" s="52"/>
      <c r="AD31" s="52"/>
      <c r="AE31" s="52"/>
      <c r="AF31" s="52"/>
      <c r="AG31" s="52" t="s">
        <v>642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outlineLevel="1" x14ac:dyDescent="0.2">
      <c r="A32" s="31"/>
      <c r="B32" s="32"/>
      <c r="C32" s="294" t="s">
        <v>4928</v>
      </c>
      <c r="D32" s="295"/>
      <c r="E32" s="295"/>
      <c r="F32" s="295"/>
      <c r="G32" s="29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58"/>
      <c r="Y32" s="52"/>
      <c r="Z32" s="52"/>
      <c r="AA32" s="52"/>
      <c r="AB32" s="52"/>
      <c r="AC32" s="52"/>
      <c r="AD32" s="52"/>
      <c r="AE32" s="52"/>
      <c r="AF32" s="52"/>
      <c r="AG32" s="52" t="s">
        <v>642</v>
      </c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outlineLevel="1" x14ac:dyDescent="0.2">
      <c r="A33" s="31"/>
      <c r="B33" s="32"/>
      <c r="C33" s="294" t="s">
        <v>4929</v>
      </c>
      <c r="D33" s="295"/>
      <c r="E33" s="295"/>
      <c r="F33" s="295"/>
      <c r="G33" s="29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58"/>
      <c r="Y33" s="52"/>
      <c r="Z33" s="52"/>
      <c r="AA33" s="52"/>
      <c r="AB33" s="52"/>
      <c r="AC33" s="52"/>
      <c r="AD33" s="52"/>
      <c r="AE33" s="52"/>
      <c r="AF33" s="52"/>
      <c r="AG33" s="52" t="s">
        <v>642</v>
      </c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outlineLevel="1" x14ac:dyDescent="0.2">
      <c r="A34" s="31"/>
      <c r="B34" s="32"/>
      <c r="C34" s="294" t="s">
        <v>4930</v>
      </c>
      <c r="D34" s="295"/>
      <c r="E34" s="295"/>
      <c r="F34" s="295"/>
      <c r="G34" s="29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58"/>
      <c r="Y34" s="52"/>
      <c r="Z34" s="52"/>
      <c r="AA34" s="52"/>
      <c r="AB34" s="52"/>
      <c r="AC34" s="52"/>
      <c r="AD34" s="52"/>
      <c r="AE34" s="52"/>
      <c r="AF34" s="52"/>
      <c r="AG34" s="52" t="s">
        <v>642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outlineLevel="1" x14ac:dyDescent="0.2">
      <c r="A35" s="31"/>
      <c r="B35" s="32"/>
      <c r="C35" s="294" t="s">
        <v>4931</v>
      </c>
      <c r="D35" s="295"/>
      <c r="E35" s="295"/>
      <c r="F35" s="295"/>
      <c r="G35" s="29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58"/>
      <c r="Y35" s="52"/>
      <c r="Z35" s="52"/>
      <c r="AA35" s="52"/>
      <c r="AB35" s="52"/>
      <c r="AC35" s="52"/>
      <c r="AD35" s="52"/>
      <c r="AE35" s="52"/>
      <c r="AF35" s="52"/>
      <c r="AG35" s="52" t="s">
        <v>642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outlineLevel="1" x14ac:dyDescent="0.2">
      <c r="A36" s="31"/>
      <c r="B36" s="32"/>
      <c r="C36" s="294" t="s">
        <v>4932</v>
      </c>
      <c r="D36" s="295"/>
      <c r="E36" s="295"/>
      <c r="F36" s="295"/>
      <c r="G36" s="29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58"/>
      <c r="Y36" s="52"/>
      <c r="Z36" s="52"/>
      <c r="AA36" s="52"/>
      <c r="AB36" s="52"/>
      <c r="AC36" s="52"/>
      <c r="AD36" s="52"/>
      <c r="AE36" s="52"/>
      <c r="AF36" s="52"/>
      <c r="AG36" s="52" t="s">
        <v>642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outlineLevel="1" x14ac:dyDescent="0.2">
      <c r="A37" s="31"/>
      <c r="B37" s="32"/>
      <c r="C37" s="294" t="s">
        <v>4933</v>
      </c>
      <c r="D37" s="295"/>
      <c r="E37" s="295"/>
      <c r="F37" s="295"/>
      <c r="G37" s="29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58"/>
      <c r="Y37" s="52"/>
      <c r="Z37" s="52"/>
      <c r="AA37" s="52"/>
      <c r="AB37" s="52"/>
      <c r="AC37" s="52"/>
      <c r="AD37" s="52"/>
      <c r="AE37" s="52"/>
      <c r="AF37" s="52"/>
      <c r="AG37" s="52" t="s">
        <v>642</v>
      </c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outlineLevel="1" x14ac:dyDescent="0.2">
      <c r="A38" s="24">
        <v>2</v>
      </c>
      <c r="B38" s="25" t="s">
        <v>4934</v>
      </c>
      <c r="C38" s="26" t="s">
        <v>4935</v>
      </c>
      <c r="D38" s="27" t="s">
        <v>640</v>
      </c>
      <c r="E38" s="28">
        <v>1</v>
      </c>
      <c r="F38" s="29"/>
      <c r="G38" s="30">
        <f>ROUND(E38*F38,2)</f>
        <v>0</v>
      </c>
      <c r="H38" s="29"/>
      <c r="I38" s="30">
        <f>ROUND(E38*H38,2)</f>
        <v>0</v>
      </c>
      <c r="J38" s="29"/>
      <c r="K38" s="30">
        <f>ROUND(E38*J38,2)</f>
        <v>0</v>
      </c>
      <c r="L38" s="30">
        <v>21</v>
      </c>
      <c r="M38" s="30">
        <f>G38*(1+L38/100)</f>
        <v>0</v>
      </c>
      <c r="N38" s="30">
        <v>0</v>
      </c>
      <c r="O38" s="30">
        <f>ROUND(E38*N38,2)</f>
        <v>0</v>
      </c>
      <c r="P38" s="30">
        <v>0</v>
      </c>
      <c r="Q38" s="30">
        <f>ROUND(E38*P38,2)</f>
        <v>0</v>
      </c>
      <c r="R38" s="30"/>
      <c r="S38" s="30" t="s">
        <v>587</v>
      </c>
      <c r="T38" s="49" t="s">
        <v>330</v>
      </c>
      <c r="U38" s="35">
        <v>0</v>
      </c>
      <c r="V38" s="35">
        <f>ROUND(E38*U38,2)</f>
        <v>0</v>
      </c>
      <c r="W38" s="35"/>
      <c r="X38" s="50"/>
      <c r="Y38" s="52"/>
      <c r="Z38" s="52"/>
      <c r="AA38" s="52"/>
      <c r="AB38" s="52"/>
      <c r="AC38" s="52"/>
      <c r="AD38" s="52"/>
      <c r="AE38" s="52"/>
      <c r="AF38" s="52"/>
      <c r="AG38" s="52" t="s">
        <v>1697</v>
      </c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outlineLevel="1" x14ac:dyDescent="0.2">
      <c r="A39" s="31"/>
      <c r="B39" s="32"/>
      <c r="C39" s="292" t="s">
        <v>4936</v>
      </c>
      <c r="D39" s="293"/>
      <c r="E39" s="293"/>
      <c r="F39" s="293"/>
      <c r="G39" s="293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58"/>
      <c r="Y39" s="52"/>
      <c r="Z39" s="52"/>
      <c r="AA39" s="52"/>
      <c r="AB39" s="52"/>
      <c r="AC39" s="52"/>
      <c r="AD39" s="52"/>
      <c r="AE39" s="52"/>
      <c r="AF39" s="52"/>
      <c r="AG39" s="52" t="s">
        <v>642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outlineLevel="1" x14ac:dyDescent="0.2">
      <c r="A40" s="31"/>
      <c r="B40" s="32"/>
      <c r="C40" s="294" t="s">
        <v>4937</v>
      </c>
      <c r="D40" s="295"/>
      <c r="E40" s="295"/>
      <c r="F40" s="295"/>
      <c r="G40" s="29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58"/>
      <c r="Y40" s="52"/>
      <c r="Z40" s="52"/>
      <c r="AA40" s="52"/>
      <c r="AB40" s="52"/>
      <c r="AC40" s="52"/>
      <c r="AD40" s="52"/>
      <c r="AE40" s="52"/>
      <c r="AF40" s="52"/>
      <c r="AG40" s="52" t="s">
        <v>642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outlineLevel="1" x14ac:dyDescent="0.2">
      <c r="A41" s="31"/>
      <c r="B41" s="32"/>
      <c r="C41" s="294" t="s">
        <v>4938</v>
      </c>
      <c r="D41" s="295"/>
      <c r="E41" s="295"/>
      <c r="F41" s="295"/>
      <c r="G41" s="29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58"/>
      <c r="Y41" s="52"/>
      <c r="Z41" s="52"/>
      <c r="AA41" s="52"/>
      <c r="AB41" s="52"/>
      <c r="AC41" s="52"/>
      <c r="AD41" s="52"/>
      <c r="AE41" s="52"/>
      <c r="AF41" s="52"/>
      <c r="AG41" s="52" t="s">
        <v>642</v>
      </c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outlineLevel="1" x14ac:dyDescent="0.2">
      <c r="A42" s="31"/>
      <c r="B42" s="32"/>
      <c r="C42" s="294" t="s">
        <v>4939</v>
      </c>
      <c r="D42" s="295"/>
      <c r="E42" s="295"/>
      <c r="F42" s="295"/>
      <c r="G42" s="29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58"/>
      <c r="Y42" s="52"/>
      <c r="Z42" s="52"/>
      <c r="AA42" s="52"/>
      <c r="AB42" s="52"/>
      <c r="AC42" s="52"/>
      <c r="AD42" s="52"/>
      <c r="AE42" s="52"/>
      <c r="AF42" s="52"/>
      <c r="AG42" s="52" t="s">
        <v>642</v>
      </c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outlineLevel="1" x14ac:dyDescent="0.2">
      <c r="A43" s="31"/>
      <c r="B43" s="32"/>
      <c r="C43" s="294" t="s">
        <v>4940</v>
      </c>
      <c r="D43" s="295"/>
      <c r="E43" s="295"/>
      <c r="F43" s="295"/>
      <c r="G43" s="29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58"/>
      <c r="Y43" s="52"/>
      <c r="Z43" s="52"/>
      <c r="AA43" s="52"/>
      <c r="AB43" s="52"/>
      <c r="AC43" s="52"/>
      <c r="AD43" s="52"/>
      <c r="AE43" s="52"/>
      <c r="AF43" s="52"/>
      <c r="AG43" s="52" t="s">
        <v>642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outlineLevel="1" x14ac:dyDescent="0.2">
      <c r="A44" s="31"/>
      <c r="B44" s="32"/>
      <c r="C44" s="294" t="s">
        <v>4941</v>
      </c>
      <c r="D44" s="295"/>
      <c r="E44" s="295"/>
      <c r="F44" s="295"/>
      <c r="G44" s="29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58"/>
      <c r="Y44" s="52"/>
      <c r="Z44" s="52"/>
      <c r="AA44" s="52"/>
      <c r="AB44" s="52"/>
      <c r="AC44" s="52"/>
      <c r="AD44" s="52"/>
      <c r="AE44" s="52"/>
      <c r="AF44" s="52"/>
      <c r="AG44" s="52" t="s">
        <v>642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outlineLevel="1" x14ac:dyDescent="0.2">
      <c r="A45" s="31"/>
      <c r="B45" s="32"/>
      <c r="C45" s="294" t="s">
        <v>4942</v>
      </c>
      <c r="D45" s="295"/>
      <c r="E45" s="295"/>
      <c r="F45" s="295"/>
      <c r="G45" s="29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58"/>
      <c r="Y45" s="52"/>
      <c r="Z45" s="52"/>
      <c r="AA45" s="52"/>
      <c r="AB45" s="52"/>
      <c r="AC45" s="52"/>
      <c r="AD45" s="52"/>
      <c r="AE45" s="52"/>
      <c r="AF45" s="52"/>
      <c r="AG45" s="52" t="s">
        <v>642</v>
      </c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outlineLevel="1" x14ac:dyDescent="0.2">
      <c r="A46" s="31"/>
      <c r="B46" s="32"/>
      <c r="C46" s="294" t="s">
        <v>4943</v>
      </c>
      <c r="D46" s="295"/>
      <c r="E46" s="295"/>
      <c r="F46" s="295"/>
      <c r="G46" s="29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58"/>
      <c r="Y46" s="52"/>
      <c r="Z46" s="52"/>
      <c r="AA46" s="52"/>
      <c r="AB46" s="52"/>
      <c r="AC46" s="52"/>
      <c r="AD46" s="52"/>
      <c r="AE46" s="52"/>
      <c r="AF46" s="52"/>
      <c r="AG46" s="52" t="s">
        <v>642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outlineLevel="1" x14ac:dyDescent="0.2">
      <c r="A47" s="31"/>
      <c r="B47" s="32"/>
      <c r="C47" s="294" t="s">
        <v>4944</v>
      </c>
      <c r="D47" s="295"/>
      <c r="E47" s="295"/>
      <c r="F47" s="295"/>
      <c r="G47" s="29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58"/>
      <c r="Y47" s="52"/>
      <c r="Z47" s="52"/>
      <c r="AA47" s="52"/>
      <c r="AB47" s="52"/>
      <c r="AC47" s="52"/>
      <c r="AD47" s="52"/>
      <c r="AE47" s="52"/>
      <c r="AF47" s="52"/>
      <c r="AG47" s="52" t="s">
        <v>642</v>
      </c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outlineLevel="1" x14ac:dyDescent="0.2">
      <c r="A48" s="31"/>
      <c r="B48" s="32"/>
      <c r="C48" s="294" t="s">
        <v>4945</v>
      </c>
      <c r="D48" s="295"/>
      <c r="E48" s="295"/>
      <c r="F48" s="295"/>
      <c r="G48" s="29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58"/>
      <c r="Y48" s="52"/>
      <c r="Z48" s="52"/>
      <c r="AA48" s="52"/>
      <c r="AB48" s="52"/>
      <c r="AC48" s="52"/>
      <c r="AD48" s="52"/>
      <c r="AE48" s="52"/>
      <c r="AF48" s="52"/>
      <c r="AG48" s="52" t="s">
        <v>642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outlineLevel="1" x14ac:dyDescent="0.2">
      <c r="A49" s="31"/>
      <c r="B49" s="32"/>
      <c r="C49" s="294" t="s">
        <v>4946</v>
      </c>
      <c r="D49" s="295"/>
      <c r="E49" s="295"/>
      <c r="F49" s="295"/>
      <c r="G49" s="29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58"/>
      <c r="Y49" s="52"/>
      <c r="Z49" s="52"/>
      <c r="AA49" s="52"/>
      <c r="AB49" s="52"/>
      <c r="AC49" s="52"/>
      <c r="AD49" s="52"/>
      <c r="AE49" s="52"/>
      <c r="AF49" s="52"/>
      <c r="AG49" s="52" t="s">
        <v>642</v>
      </c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outlineLevel="1" x14ac:dyDescent="0.2">
      <c r="A50" s="31"/>
      <c r="B50" s="32"/>
      <c r="C50" s="294" t="s">
        <v>4947</v>
      </c>
      <c r="D50" s="295"/>
      <c r="E50" s="295"/>
      <c r="F50" s="295"/>
      <c r="G50" s="29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58"/>
      <c r="Y50" s="52"/>
      <c r="Z50" s="52"/>
      <c r="AA50" s="52"/>
      <c r="AB50" s="52"/>
      <c r="AC50" s="52"/>
      <c r="AD50" s="52"/>
      <c r="AE50" s="52"/>
      <c r="AF50" s="52"/>
      <c r="AG50" s="52" t="s">
        <v>642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outlineLevel="1" x14ac:dyDescent="0.2">
      <c r="A51" s="31"/>
      <c r="B51" s="32"/>
      <c r="C51" s="294" t="s">
        <v>4948</v>
      </c>
      <c r="D51" s="295"/>
      <c r="E51" s="295"/>
      <c r="F51" s="295"/>
      <c r="G51" s="29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58"/>
      <c r="Y51" s="52"/>
      <c r="Z51" s="52"/>
      <c r="AA51" s="52"/>
      <c r="AB51" s="52"/>
      <c r="AC51" s="52"/>
      <c r="AD51" s="52"/>
      <c r="AE51" s="52"/>
      <c r="AF51" s="52"/>
      <c r="AG51" s="52" t="s">
        <v>642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outlineLevel="1" x14ac:dyDescent="0.2">
      <c r="A52" s="31"/>
      <c r="B52" s="32"/>
      <c r="C52" s="294" t="s">
        <v>4949</v>
      </c>
      <c r="D52" s="295"/>
      <c r="E52" s="295"/>
      <c r="F52" s="295"/>
      <c r="G52" s="29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58"/>
      <c r="Y52" s="52"/>
      <c r="Z52" s="52"/>
      <c r="AA52" s="52"/>
      <c r="AB52" s="52"/>
      <c r="AC52" s="52"/>
      <c r="AD52" s="52"/>
      <c r="AE52" s="52"/>
      <c r="AF52" s="52"/>
      <c r="AG52" s="52" t="s">
        <v>642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outlineLevel="1" x14ac:dyDescent="0.2">
      <c r="A53" s="31"/>
      <c r="B53" s="32"/>
      <c r="C53" s="54" t="s">
        <v>492</v>
      </c>
      <c r="D53" s="55"/>
      <c r="E53" s="56"/>
      <c r="F53" s="57"/>
      <c r="G53" s="5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58"/>
      <c r="Y53" s="52"/>
      <c r="Z53" s="52"/>
      <c r="AA53" s="52"/>
      <c r="AB53" s="52"/>
      <c r="AC53" s="52"/>
      <c r="AD53" s="52"/>
      <c r="AE53" s="52"/>
      <c r="AF53" s="52"/>
      <c r="AG53" s="52" t="s">
        <v>642</v>
      </c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outlineLevel="1" x14ac:dyDescent="0.2">
      <c r="A54" s="31"/>
      <c r="B54" s="32"/>
      <c r="C54" s="294" t="s">
        <v>4950</v>
      </c>
      <c r="D54" s="295"/>
      <c r="E54" s="295"/>
      <c r="F54" s="295"/>
      <c r="G54" s="29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58"/>
      <c r="Y54" s="52"/>
      <c r="Z54" s="52"/>
      <c r="AA54" s="52"/>
      <c r="AB54" s="52"/>
      <c r="AC54" s="52"/>
      <c r="AD54" s="52"/>
      <c r="AE54" s="52"/>
      <c r="AF54" s="52"/>
      <c r="AG54" s="52" t="s">
        <v>642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outlineLevel="1" x14ac:dyDescent="0.2">
      <c r="A55" s="31"/>
      <c r="B55" s="32"/>
      <c r="C55" s="294" t="s">
        <v>4951</v>
      </c>
      <c r="D55" s="295"/>
      <c r="E55" s="295"/>
      <c r="F55" s="295"/>
      <c r="G55" s="29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58"/>
      <c r="Y55" s="52"/>
      <c r="Z55" s="52"/>
      <c r="AA55" s="52"/>
      <c r="AB55" s="52"/>
      <c r="AC55" s="52"/>
      <c r="AD55" s="52"/>
      <c r="AE55" s="52"/>
      <c r="AF55" s="52"/>
      <c r="AG55" s="52" t="s">
        <v>642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outlineLevel="1" x14ac:dyDescent="0.2">
      <c r="A56" s="31"/>
      <c r="B56" s="32"/>
      <c r="C56" s="294" t="s">
        <v>4952</v>
      </c>
      <c r="D56" s="295"/>
      <c r="E56" s="295"/>
      <c r="F56" s="295"/>
      <c r="G56" s="29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58"/>
      <c r="Y56" s="52"/>
      <c r="Z56" s="52"/>
      <c r="AA56" s="52"/>
      <c r="AB56" s="52"/>
      <c r="AC56" s="52"/>
      <c r="AD56" s="52"/>
      <c r="AE56" s="52"/>
      <c r="AF56" s="52"/>
      <c r="AG56" s="52" t="s">
        <v>642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outlineLevel="1" x14ac:dyDescent="0.2">
      <c r="A57" s="24">
        <v>3</v>
      </c>
      <c r="B57" s="25" t="s">
        <v>4953</v>
      </c>
      <c r="C57" s="26" t="s">
        <v>4954</v>
      </c>
      <c r="D57" s="27" t="s">
        <v>4905</v>
      </c>
      <c r="E57" s="28">
        <v>1</v>
      </c>
      <c r="F57" s="29"/>
      <c r="G57" s="30">
        <f>ROUND(E57*F57,2)</f>
        <v>0</v>
      </c>
      <c r="H57" s="29"/>
      <c r="I57" s="30">
        <f>ROUND(E57*H57,2)</f>
        <v>0</v>
      </c>
      <c r="J57" s="29"/>
      <c r="K57" s="30">
        <f>ROUND(E57*J57,2)</f>
        <v>0</v>
      </c>
      <c r="L57" s="30">
        <v>21</v>
      </c>
      <c r="M57" s="30">
        <f>G57*(1+L57/100)</f>
        <v>0</v>
      </c>
      <c r="N57" s="30">
        <v>0</v>
      </c>
      <c r="O57" s="30">
        <f>ROUND(E57*N57,2)</f>
        <v>0</v>
      </c>
      <c r="P57" s="30">
        <v>0</v>
      </c>
      <c r="Q57" s="30">
        <f>ROUND(E57*P57,2)</f>
        <v>0</v>
      </c>
      <c r="R57" s="30"/>
      <c r="S57" s="30" t="s">
        <v>587</v>
      </c>
      <c r="T57" s="49" t="s">
        <v>330</v>
      </c>
      <c r="U57" s="35">
        <v>0</v>
      </c>
      <c r="V57" s="35">
        <f>ROUND(E57*U57,2)</f>
        <v>0</v>
      </c>
      <c r="W57" s="35"/>
      <c r="X57" s="50"/>
      <c r="Y57" s="52"/>
      <c r="Z57" s="52"/>
      <c r="AA57" s="52"/>
      <c r="AB57" s="52"/>
      <c r="AC57" s="52"/>
      <c r="AD57" s="52"/>
      <c r="AE57" s="52"/>
      <c r="AF57" s="52"/>
      <c r="AG57" s="52" t="s">
        <v>1697</v>
      </c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outlineLevel="1" x14ac:dyDescent="0.2">
      <c r="A58" s="31"/>
      <c r="B58" s="32"/>
      <c r="C58" s="292" t="s">
        <v>4955</v>
      </c>
      <c r="D58" s="293"/>
      <c r="E58" s="293"/>
      <c r="F58" s="293"/>
      <c r="G58" s="293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58"/>
      <c r="Y58" s="52"/>
      <c r="Z58" s="52"/>
      <c r="AA58" s="52"/>
      <c r="AB58" s="52"/>
      <c r="AC58" s="52"/>
      <c r="AD58" s="52"/>
      <c r="AE58" s="52"/>
      <c r="AF58" s="52"/>
      <c r="AG58" s="52" t="s">
        <v>642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outlineLevel="1" x14ac:dyDescent="0.2">
      <c r="A59" s="31"/>
      <c r="B59" s="32"/>
      <c r="C59" s="294" t="s">
        <v>4956</v>
      </c>
      <c r="D59" s="295"/>
      <c r="E59" s="295"/>
      <c r="F59" s="295"/>
      <c r="G59" s="29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58"/>
      <c r="Y59" s="52"/>
      <c r="Z59" s="52"/>
      <c r="AA59" s="52"/>
      <c r="AB59" s="52"/>
      <c r="AC59" s="52"/>
      <c r="AD59" s="52"/>
      <c r="AE59" s="52"/>
      <c r="AF59" s="52"/>
      <c r="AG59" s="52" t="s">
        <v>642</v>
      </c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outlineLevel="1" x14ac:dyDescent="0.2">
      <c r="A60" s="31"/>
      <c r="B60" s="32"/>
      <c r="C60" s="294" t="s">
        <v>4957</v>
      </c>
      <c r="D60" s="295"/>
      <c r="E60" s="295"/>
      <c r="F60" s="295"/>
      <c r="G60" s="29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58"/>
      <c r="Y60" s="52"/>
      <c r="Z60" s="52"/>
      <c r="AA60" s="52"/>
      <c r="AB60" s="52"/>
      <c r="AC60" s="52"/>
      <c r="AD60" s="52"/>
      <c r="AE60" s="52"/>
      <c r="AF60" s="52"/>
      <c r="AG60" s="52" t="s">
        <v>642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outlineLevel="1" x14ac:dyDescent="0.2">
      <c r="A61" s="31"/>
      <c r="B61" s="32"/>
      <c r="C61" s="294" t="s">
        <v>4958</v>
      </c>
      <c r="D61" s="295"/>
      <c r="E61" s="295"/>
      <c r="F61" s="295"/>
      <c r="G61" s="29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58"/>
      <c r="Y61" s="52"/>
      <c r="Z61" s="52"/>
      <c r="AA61" s="52"/>
      <c r="AB61" s="52"/>
      <c r="AC61" s="52"/>
      <c r="AD61" s="52"/>
      <c r="AE61" s="52"/>
      <c r="AF61" s="52"/>
      <c r="AG61" s="52" t="s">
        <v>642</v>
      </c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outlineLevel="1" x14ac:dyDescent="0.2">
      <c r="A62" s="31"/>
      <c r="B62" s="32"/>
      <c r="C62" s="294" t="s">
        <v>4911</v>
      </c>
      <c r="D62" s="295"/>
      <c r="E62" s="295"/>
      <c r="F62" s="295"/>
      <c r="G62" s="29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58"/>
      <c r="Y62" s="52"/>
      <c r="Z62" s="52"/>
      <c r="AA62" s="52"/>
      <c r="AB62" s="52"/>
      <c r="AC62" s="52"/>
      <c r="AD62" s="52"/>
      <c r="AE62" s="52"/>
      <c r="AF62" s="52"/>
      <c r="AG62" s="52" t="s">
        <v>642</v>
      </c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outlineLevel="1" x14ac:dyDescent="0.2">
      <c r="A63" s="31"/>
      <c r="B63" s="32"/>
      <c r="C63" s="294" t="s">
        <v>4959</v>
      </c>
      <c r="D63" s="295"/>
      <c r="E63" s="295"/>
      <c r="F63" s="295"/>
      <c r="G63" s="29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58"/>
      <c r="Y63" s="52"/>
      <c r="Z63" s="52"/>
      <c r="AA63" s="52"/>
      <c r="AB63" s="52"/>
      <c r="AC63" s="52"/>
      <c r="AD63" s="52"/>
      <c r="AE63" s="52"/>
      <c r="AF63" s="52"/>
      <c r="AG63" s="52" t="s">
        <v>642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outlineLevel="1" x14ac:dyDescent="0.2">
      <c r="A64" s="31"/>
      <c r="B64" s="32"/>
      <c r="C64" s="294" t="s">
        <v>4913</v>
      </c>
      <c r="D64" s="295"/>
      <c r="E64" s="295"/>
      <c r="F64" s="295"/>
      <c r="G64" s="29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58"/>
      <c r="Y64" s="52"/>
      <c r="Z64" s="52"/>
      <c r="AA64" s="52"/>
      <c r="AB64" s="52"/>
      <c r="AC64" s="52"/>
      <c r="AD64" s="52"/>
      <c r="AE64" s="52"/>
      <c r="AF64" s="52"/>
      <c r="AG64" s="52" t="s">
        <v>642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outlineLevel="1" x14ac:dyDescent="0.2">
      <c r="A65" s="31"/>
      <c r="B65" s="32"/>
      <c r="C65" s="294" t="s">
        <v>4960</v>
      </c>
      <c r="D65" s="295"/>
      <c r="E65" s="295"/>
      <c r="F65" s="295"/>
      <c r="G65" s="29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58"/>
      <c r="Y65" s="52"/>
      <c r="Z65" s="52"/>
      <c r="AA65" s="52"/>
      <c r="AB65" s="52"/>
      <c r="AC65" s="52"/>
      <c r="AD65" s="52"/>
      <c r="AE65" s="52"/>
      <c r="AF65" s="52"/>
      <c r="AG65" s="52" t="s">
        <v>642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outlineLevel="1" x14ac:dyDescent="0.2">
      <c r="A66" s="31"/>
      <c r="B66" s="32"/>
      <c r="C66" s="294" t="s">
        <v>4915</v>
      </c>
      <c r="D66" s="295"/>
      <c r="E66" s="295"/>
      <c r="F66" s="295"/>
      <c r="G66" s="29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58"/>
      <c r="Y66" s="52"/>
      <c r="Z66" s="52"/>
      <c r="AA66" s="52"/>
      <c r="AB66" s="52"/>
      <c r="AC66" s="52"/>
      <c r="AD66" s="52"/>
      <c r="AE66" s="52"/>
      <c r="AF66" s="52"/>
      <c r="AG66" s="52" t="s">
        <v>642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outlineLevel="1" x14ac:dyDescent="0.2">
      <c r="A67" s="31"/>
      <c r="B67" s="32"/>
      <c r="C67" s="294" t="s">
        <v>4916</v>
      </c>
      <c r="D67" s="295"/>
      <c r="E67" s="295"/>
      <c r="F67" s="295"/>
      <c r="G67" s="29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58"/>
      <c r="Y67" s="52"/>
      <c r="Z67" s="52"/>
      <c r="AA67" s="52"/>
      <c r="AB67" s="52"/>
      <c r="AC67" s="52"/>
      <c r="AD67" s="52"/>
      <c r="AE67" s="52"/>
      <c r="AF67" s="52"/>
      <c r="AG67" s="52" t="s">
        <v>642</v>
      </c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outlineLevel="1" x14ac:dyDescent="0.2">
      <c r="A68" s="31"/>
      <c r="B68" s="32"/>
      <c r="C68" s="294" t="s">
        <v>4961</v>
      </c>
      <c r="D68" s="295"/>
      <c r="E68" s="295"/>
      <c r="F68" s="295"/>
      <c r="G68" s="29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58"/>
      <c r="Y68" s="52"/>
      <c r="Z68" s="52"/>
      <c r="AA68" s="52"/>
      <c r="AB68" s="52"/>
      <c r="AC68" s="52"/>
      <c r="AD68" s="52"/>
      <c r="AE68" s="52"/>
      <c r="AF68" s="52"/>
      <c r="AG68" s="52" t="s">
        <v>642</v>
      </c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outlineLevel="1" x14ac:dyDescent="0.2">
      <c r="A69" s="31"/>
      <c r="B69" s="32"/>
      <c r="C69" s="294" t="s">
        <v>4962</v>
      </c>
      <c r="D69" s="295"/>
      <c r="E69" s="295"/>
      <c r="F69" s="295"/>
      <c r="G69" s="29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58"/>
      <c r="Y69" s="52"/>
      <c r="Z69" s="52"/>
      <c r="AA69" s="52"/>
      <c r="AB69" s="52"/>
      <c r="AC69" s="52"/>
      <c r="AD69" s="52"/>
      <c r="AE69" s="52"/>
      <c r="AF69" s="52"/>
      <c r="AG69" s="52" t="s">
        <v>642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</row>
    <row r="70" spans="1:60" outlineLevel="1" x14ac:dyDescent="0.2">
      <c r="A70" s="31"/>
      <c r="B70" s="32"/>
      <c r="C70" s="294" t="s">
        <v>4928</v>
      </c>
      <c r="D70" s="295"/>
      <c r="E70" s="295"/>
      <c r="F70" s="295"/>
      <c r="G70" s="29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58"/>
      <c r="Y70" s="52"/>
      <c r="Z70" s="52"/>
      <c r="AA70" s="52"/>
      <c r="AB70" s="52"/>
      <c r="AC70" s="52"/>
      <c r="AD70" s="52"/>
      <c r="AE70" s="52"/>
      <c r="AF70" s="52"/>
      <c r="AG70" s="52" t="s">
        <v>642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</row>
    <row r="71" spans="1:60" outlineLevel="1" x14ac:dyDescent="0.2">
      <c r="A71" s="31"/>
      <c r="B71" s="32"/>
      <c r="C71" s="294" t="s">
        <v>4963</v>
      </c>
      <c r="D71" s="295"/>
      <c r="E71" s="295"/>
      <c r="F71" s="295"/>
      <c r="G71" s="29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58"/>
      <c r="Y71" s="52"/>
      <c r="Z71" s="52"/>
      <c r="AA71" s="52"/>
      <c r="AB71" s="52"/>
      <c r="AC71" s="52"/>
      <c r="AD71" s="52"/>
      <c r="AE71" s="52"/>
      <c r="AF71" s="52"/>
      <c r="AG71" s="52" t="s">
        <v>642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  <row r="72" spans="1:60" outlineLevel="1" x14ac:dyDescent="0.2">
      <c r="A72" s="31"/>
      <c r="B72" s="32"/>
      <c r="C72" s="294" t="s">
        <v>4964</v>
      </c>
      <c r="D72" s="295"/>
      <c r="E72" s="295"/>
      <c r="F72" s="295"/>
      <c r="G72" s="29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58"/>
      <c r="Y72" s="52"/>
      <c r="Z72" s="52"/>
      <c r="AA72" s="52"/>
      <c r="AB72" s="52"/>
      <c r="AC72" s="52"/>
      <c r="AD72" s="52"/>
      <c r="AE72" s="52"/>
      <c r="AF72" s="52"/>
      <c r="AG72" s="52" t="s">
        <v>642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3" spans="1:60" outlineLevel="1" x14ac:dyDescent="0.2">
      <c r="A73" s="31"/>
      <c r="B73" s="32"/>
      <c r="C73" s="294" t="s">
        <v>4965</v>
      </c>
      <c r="D73" s="295"/>
      <c r="E73" s="295"/>
      <c r="F73" s="295"/>
      <c r="G73" s="29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58"/>
      <c r="Y73" s="52"/>
      <c r="Z73" s="52"/>
      <c r="AA73" s="52"/>
      <c r="AB73" s="52"/>
      <c r="AC73" s="52"/>
      <c r="AD73" s="52"/>
      <c r="AE73" s="52"/>
      <c r="AF73" s="52"/>
      <c r="AG73" s="52" t="s">
        <v>642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</row>
    <row r="74" spans="1:60" outlineLevel="1" x14ac:dyDescent="0.2">
      <c r="A74" s="31"/>
      <c r="B74" s="32"/>
      <c r="C74" s="294" t="s">
        <v>4966</v>
      </c>
      <c r="D74" s="295"/>
      <c r="E74" s="295"/>
      <c r="F74" s="295"/>
      <c r="G74" s="29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58"/>
      <c r="Y74" s="52"/>
      <c r="Z74" s="52"/>
      <c r="AA74" s="52"/>
      <c r="AB74" s="52"/>
      <c r="AC74" s="52"/>
      <c r="AD74" s="52"/>
      <c r="AE74" s="52"/>
      <c r="AF74" s="52"/>
      <c r="AG74" s="52" t="s">
        <v>642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</row>
    <row r="75" spans="1:60" ht="22.5" outlineLevel="1" x14ac:dyDescent="0.2">
      <c r="A75" s="60">
        <v>4</v>
      </c>
      <c r="B75" s="61" t="s">
        <v>4967</v>
      </c>
      <c r="C75" s="62" t="s">
        <v>4968</v>
      </c>
      <c r="D75" s="63" t="s">
        <v>640</v>
      </c>
      <c r="E75" s="64">
        <v>1</v>
      </c>
      <c r="F75" s="65"/>
      <c r="G75" s="66">
        <f t="shared" ref="G75:G80" si="0">ROUND(E75*F75,2)</f>
        <v>0</v>
      </c>
      <c r="H75" s="65"/>
      <c r="I75" s="66">
        <f t="shared" ref="I75:I80" si="1">ROUND(E75*H75,2)</f>
        <v>0</v>
      </c>
      <c r="J75" s="65"/>
      <c r="K75" s="66">
        <f t="shared" ref="K75:K80" si="2">ROUND(E75*J75,2)</f>
        <v>0</v>
      </c>
      <c r="L75" s="66">
        <v>21</v>
      </c>
      <c r="M75" s="66">
        <f t="shared" ref="M75:M80" si="3">G75*(1+L75/100)</f>
        <v>0</v>
      </c>
      <c r="N75" s="66">
        <v>0</v>
      </c>
      <c r="O75" s="66">
        <f t="shared" ref="O75:O80" si="4">ROUND(E75*N75,2)</f>
        <v>0</v>
      </c>
      <c r="P75" s="66">
        <v>0</v>
      </c>
      <c r="Q75" s="66">
        <f t="shared" ref="Q75:Q80" si="5">ROUND(E75*P75,2)</f>
        <v>0</v>
      </c>
      <c r="R75" s="66"/>
      <c r="S75" s="66" t="s">
        <v>587</v>
      </c>
      <c r="T75" s="70" t="s">
        <v>330</v>
      </c>
      <c r="U75" s="35">
        <v>0</v>
      </c>
      <c r="V75" s="35">
        <f t="shared" ref="V75:V80" si="6">ROUND(E75*U75,2)</f>
        <v>0</v>
      </c>
      <c r="W75" s="35"/>
      <c r="X75" s="50"/>
      <c r="Y75" s="52"/>
      <c r="Z75" s="52"/>
      <c r="AA75" s="52"/>
      <c r="AB75" s="52"/>
      <c r="AC75" s="52"/>
      <c r="AD75" s="52"/>
      <c r="AE75" s="52"/>
      <c r="AF75" s="52"/>
      <c r="AG75" s="52" t="s">
        <v>1697</v>
      </c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60" outlineLevel="1" x14ac:dyDescent="0.2">
      <c r="A76" s="67">
        <v>5</v>
      </c>
      <c r="B76" s="68" t="s">
        <v>4969</v>
      </c>
      <c r="C76" s="69" t="s">
        <v>4950</v>
      </c>
      <c r="D76" s="63" t="s">
        <v>4905</v>
      </c>
      <c r="E76" s="64">
        <v>1</v>
      </c>
      <c r="F76" s="65"/>
      <c r="G76" s="66">
        <f t="shared" si="0"/>
        <v>0</v>
      </c>
      <c r="H76" s="65"/>
      <c r="I76" s="66">
        <f t="shared" si="1"/>
        <v>0</v>
      </c>
      <c r="J76" s="65"/>
      <c r="K76" s="66">
        <f t="shared" si="2"/>
        <v>0</v>
      </c>
      <c r="L76" s="66">
        <v>21</v>
      </c>
      <c r="M76" s="66">
        <f t="shared" si="3"/>
        <v>0</v>
      </c>
      <c r="N76" s="66">
        <v>0</v>
      </c>
      <c r="O76" s="66">
        <f t="shared" si="4"/>
        <v>0</v>
      </c>
      <c r="P76" s="66">
        <v>0</v>
      </c>
      <c r="Q76" s="66">
        <f t="shared" si="5"/>
        <v>0</v>
      </c>
      <c r="R76" s="66"/>
      <c r="S76" s="66" t="s">
        <v>587</v>
      </c>
      <c r="T76" s="70" t="s">
        <v>330</v>
      </c>
      <c r="U76" s="35">
        <v>0</v>
      </c>
      <c r="V76" s="35">
        <f t="shared" si="6"/>
        <v>0</v>
      </c>
      <c r="W76" s="35"/>
      <c r="X76" s="71"/>
      <c r="Y76" s="52"/>
      <c r="Z76" s="52"/>
      <c r="AA76" s="52"/>
      <c r="AB76" s="52"/>
      <c r="AC76" s="52"/>
      <c r="AD76" s="52"/>
      <c r="AE76" s="52"/>
      <c r="AF76" s="52"/>
      <c r="AG76" s="52" t="s">
        <v>2953</v>
      </c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  <row r="77" spans="1:60" outlineLevel="1" x14ac:dyDescent="0.2">
      <c r="A77" s="67">
        <v>6</v>
      </c>
      <c r="B77" s="68" t="s">
        <v>4970</v>
      </c>
      <c r="C77" s="69" t="s">
        <v>4971</v>
      </c>
      <c r="D77" s="63" t="s">
        <v>640</v>
      </c>
      <c r="E77" s="64">
        <v>1</v>
      </c>
      <c r="F77" s="65"/>
      <c r="G77" s="66">
        <f t="shared" si="0"/>
        <v>0</v>
      </c>
      <c r="H77" s="65"/>
      <c r="I77" s="66">
        <f t="shared" si="1"/>
        <v>0</v>
      </c>
      <c r="J77" s="65"/>
      <c r="K77" s="66">
        <f t="shared" si="2"/>
        <v>0</v>
      </c>
      <c r="L77" s="66">
        <v>21</v>
      </c>
      <c r="M77" s="66">
        <f t="shared" si="3"/>
        <v>0</v>
      </c>
      <c r="N77" s="66">
        <v>0</v>
      </c>
      <c r="O77" s="66">
        <f t="shared" si="4"/>
        <v>0</v>
      </c>
      <c r="P77" s="66">
        <v>0</v>
      </c>
      <c r="Q77" s="66">
        <f t="shared" si="5"/>
        <v>0</v>
      </c>
      <c r="R77" s="66"/>
      <c r="S77" s="66" t="s">
        <v>587</v>
      </c>
      <c r="T77" s="70" t="s">
        <v>330</v>
      </c>
      <c r="U77" s="35">
        <v>0</v>
      </c>
      <c r="V77" s="35">
        <f t="shared" si="6"/>
        <v>0</v>
      </c>
      <c r="W77" s="35"/>
      <c r="X77" s="71"/>
      <c r="Y77" s="52"/>
      <c r="Z77" s="52"/>
      <c r="AA77" s="52"/>
      <c r="AB77" s="52"/>
      <c r="AC77" s="52"/>
      <c r="AD77" s="52"/>
      <c r="AE77" s="52"/>
      <c r="AF77" s="52"/>
      <c r="AG77" s="52" t="s">
        <v>490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  <row r="78" spans="1:60" outlineLevel="1" x14ac:dyDescent="0.2">
      <c r="A78" s="67">
        <v>7</v>
      </c>
      <c r="B78" s="68" t="s">
        <v>4972</v>
      </c>
      <c r="C78" s="69" t="s">
        <v>4951</v>
      </c>
      <c r="D78" s="63" t="s">
        <v>4905</v>
      </c>
      <c r="E78" s="64">
        <v>1</v>
      </c>
      <c r="F78" s="65"/>
      <c r="G78" s="66">
        <f t="shared" si="0"/>
        <v>0</v>
      </c>
      <c r="H78" s="65"/>
      <c r="I78" s="66">
        <f t="shared" si="1"/>
        <v>0</v>
      </c>
      <c r="J78" s="65"/>
      <c r="K78" s="66">
        <f t="shared" si="2"/>
        <v>0</v>
      </c>
      <c r="L78" s="66">
        <v>21</v>
      </c>
      <c r="M78" s="66">
        <f t="shared" si="3"/>
        <v>0</v>
      </c>
      <c r="N78" s="66">
        <v>0</v>
      </c>
      <c r="O78" s="66">
        <f t="shared" si="4"/>
        <v>0</v>
      </c>
      <c r="P78" s="66">
        <v>0</v>
      </c>
      <c r="Q78" s="66">
        <f t="shared" si="5"/>
        <v>0</v>
      </c>
      <c r="R78" s="66"/>
      <c r="S78" s="66" t="s">
        <v>587</v>
      </c>
      <c r="T78" s="70" t="s">
        <v>330</v>
      </c>
      <c r="U78" s="35">
        <v>0</v>
      </c>
      <c r="V78" s="35">
        <f t="shared" si="6"/>
        <v>0</v>
      </c>
      <c r="W78" s="35"/>
      <c r="X78" s="71"/>
      <c r="Y78" s="52"/>
      <c r="Z78" s="52"/>
      <c r="AA78" s="52"/>
      <c r="AB78" s="52"/>
      <c r="AC78" s="52"/>
      <c r="AD78" s="52"/>
      <c r="AE78" s="52"/>
      <c r="AF78" s="52"/>
      <c r="AG78" s="52" t="s">
        <v>2953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</row>
    <row r="79" spans="1:60" outlineLevel="1" x14ac:dyDescent="0.2">
      <c r="A79" s="67">
        <v>8</v>
      </c>
      <c r="B79" s="68" t="s">
        <v>4973</v>
      </c>
      <c r="C79" s="69" t="s">
        <v>4952</v>
      </c>
      <c r="D79" s="63" t="s">
        <v>4905</v>
      </c>
      <c r="E79" s="64">
        <v>1</v>
      </c>
      <c r="F79" s="65"/>
      <c r="G79" s="66">
        <f t="shared" si="0"/>
        <v>0</v>
      </c>
      <c r="H79" s="65"/>
      <c r="I79" s="66">
        <f t="shared" si="1"/>
        <v>0</v>
      </c>
      <c r="J79" s="65"/>
      <c r="K79" s="66">
        <f t="shared" si="2"/>
        <v>0</v>
      </c>
      <c r="L79" s="66">
        <v>21</v>
      </c>
      <c r="M79" s="66">
        <f t="shared" si="3"/>
        <v>0</v>
      </c>
      <c r="N79" s="66">
        <v>0</v>
      </c>
      <c r="O79" s="66">
        <f t="shared" si="4"/>
        <v>0</v>
      </c>
      <c r="P79" s="66">
        <v>0</v>
      </c>
      <c r="Q79" s="66">
        <f t="shared" si="5"/>
        <v>0</v>
      </c>
      <c r="R79" s="66"/>
      <c r="S79" s="66" t="s">
        <v>587</v>
      </c>
      <c r="T79" s="70" t="s">
        <v>330</v>
      </c>
      <c r="U79" s="35">
        <v>0</v>
      </c>
      <c r="V79" s="35">
        <f t="shared" si="6"/>
        <v>0</v>
      </c>
      <c r="W79" s="35"/>
      <c r="X79" s="71"/>
      <c r="Y79" s="52"/>
      <c r="Z79" s="52"/>
      <c r="AA79" s="52"/>
      <c r="AB79" s="52"/>
      <c r="AC79" s="52"/>
      <c r="AD79" s="52"/>
      <c r="AE79" s="52"/>
      <c r="AF79" s="52"/>
      <c r="AG79" s="52" t="s">
        <v>2953</v>
      </c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60" outlineLevel="1" x14ac:dyDescent="0.2">
      <c r="A80" s="24">
        <v>9</v>
      </c>
      <c r="B80" s="25" t="s">
        <v>4974</v>
      </c>
      <c r="C80" s="26" t="s">
        <v>4975</v>
      </c>
      <c r="D80" s="27" t="s">
        <v>1817</v>
      </c>
      <c r="E80" s="28">
        <v>1</v>
      </c>
      <c r="F80" s="29"/>
      <c r="G80" s="30">
        <f t="shared" si="0"/>
        <v>0</v>
      </c>
      <c r="H80" s="29"/>
      <c r="I80" s="30">
        <f t="shared" si="1"/>
        <v>0</v>
      </c>
      <c r="J80" s="29"/>
      <c r="K80" s="30">
        <f t="shared" si="2"/>
        <v>0</v>
      </c>
      <c r="L80" s="30">
        <v>21</v>
      </c>
      <c r="M80" s="30">
        <f t="shared" si="3"/>
        <v>0</v>
      </c>
      <c r="N80" s="30">
        <v>0</v>
      </c>
      <c r="O80" s="30">
        <f t="shared" si="4"/>
        <v>0</v>
      </c>
      <c r="P80" s="30">
        <v>0</v>
      </c>
      <c r="Q80" s="30">
        <f t="shared" si="5"/>
        <v>0</v>
      </c>
      <c r="R80" s="30"/>
      <c r="S80" s="30" t="s">
        <v>587</v>
      </c>
      <c r="T80" s="49" t="s">
        <v>330</v>
      </c>
      <c r="U80" s="35">
        <v>0</v>
      </c>
      <c r="V80" s="35">
        <f t="shared" si="6"/>
        <v>0</v>
      </c>
      <c r="W80" s="35"/>
      <c r="X80" s="50"/>
      <c r="Y80" s="52"/>
      <c r="Z80" s="52"/>
      <c r="AA80" s="52"/>
      <c r="AB80" s="52"/>
      <c r="AC80" s="52"/>
      <c r="AD80" s="52"/>
      <c r="AE80" s="52"/>
      <c r="AF80" s="52"/>
      <c r="AG80" s="52" t="s">
        <v>1697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1:60" outlineLevel="1" x14ac:dyDescent="0.2">
      <c r="A81" s="31"/>
      <c r="B81" s="32"/>
      <c r="C81" s="292" t="s">
        <v>4976</v>
      </c>
      <c r="D81" s="293"/>
      <c r="E81" s="293"/>
      <c r="F81" s="293"/>
      <c r="G81" s="293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58"/>
      <c r="Y81" s="52"/>
      <c r="Z81" s="52"/>
      <c r="AA81" s="52"/>
      <c r="AB81" s="52"/>
      <c r="AC81" s="52"/>
      <c r="AD81" s="52"/>
      <c r="AE81" s="52"/>
      <c r="AF81" s="52"/>
      <c r="AG81" s="52" t="s">
        <v>642</v>
      </c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2" spans="1:60" outlineLevel="1" x14ac:dyDescent="0.2">
      <c r="A82" s="31"/>
      <c r="B82" s="32"/>
      <c r="C82" s="294" t="s">
        <v>4977</v>
      </c>
      <c r="D82" s="295"/>
      <c r="E82" s="295"/>
      <c r="F82" s="295"/>
      <c r="G82" s="29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58"/>
      <c r="Y82" s="52"/>
      <c r="Z82" s="52"/>
      <c r="AA82" s="52"/>
      <c r="AB82" s="52"/>
      <c r="AC82" s="52"/>
      <c r="AD82" s="52"/>
      <c r="AE82" s="52"/>
      <c r="AF82" s="52"/>
      <c r="AG82" s="52" t="s">
        <v>642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</row>
    <row r="83" spans="1:60" ht="25.5" customHeight="1" outlineLevel="1" x14ac:dyDescent="0.2">
      <c r="A83" s="31"/>
      <c r="B83" s="32"/>
      <c r="C83" s="294" t="s">
        <v>4978</v>
      </c>
      <c r="D83" s="295"/>
      <c r="E83" s="295"/>
      <c r="F83" s="295"/>
      <c r="G83" s="29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58"/>
      <c r="Y83" s="52"/>
      <c r="Z83" s="52"/>
      <c r="AA83" s="52"/>
      <c r="AB83" s="52"/>
      <c r="AC83" s="52"/>
      <c r="AD83" s="52"/>
      <c r="AE83" s="52"/>
      <c r="AF83" s="52"/>
      <c r="AG83" s="52" t="s">
        <v>642</v>
      </c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9" t="str">
        <f>C83</f>
        <v>Otevřená nádoba dopouštění rolby, 1m3, inspekční otvor 400x400mm; elektrický ohřev 2x15kW, hrdla: 2x dle topné patrony, 1x přepad (DN40), 1x sání PE11 (závit DN32/5/4", vstup vody ze sněžné jámy - volný výtok (DN40), příprava pro čidla - 3x hladinoměr, 1x teplotní čidlo v jímce</v>
      </c>
      <c r="BB83" s="52"/>
      <c r="BC83" s="52"/>
      <c r="BD83" s="52"/>
      <c r="BE83" s="52"/>
      <c r="BF83" s="52"/>
      <c r="BG83" s="52"/>
      <c r="BH83" s="52"/>
    </row>
    <row r="84" spans="1:60" outlineLevel="1" x14ac:dyDescent="0.2">
      <c r="A84" s="31"/>
      <c r="B84" s="32"/>
      <c r="C84" s="294" t="s">
        <v>4979</v>
      </c>
      <c r="D84" s="295"/>
      <c r="E84" s="295"/>
      <c r="F84" s="295"/>
      <c r="G84" s="29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58"/>
      <c r="Y84" s="52"/>
      <c r="Z84" s="52"/>
      <c r="AA84" s="52"/>
      <c r="AB84" s="52"/>
      <c r="AC84" s="52"/>
      <c r="AD84" s="52"/>
      <c r="AE84" s="52"/>
      <c r="AF84" s="52"/>
      <c r="AG84" s="52" t="s">
        <v>642</v>
      </c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</row>
    <row r="85" spans="1:60" outlineLevel="1" x14ac:dyDescent="0.2">
      <c r="A85" s="31"/>
      <c r="B85" s="32"/>
      <c r="C85" s="294" t="s">
        <v>4980</v>
      </c>
      <c r="D85" s="295"/>
      <c r="E85" s="295"/>
      <c r="F85" s="295"/>
      <c r="G85" s="29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58"/>
      <c r="Y85" s="52"/>
      <c r="Z85" s="52"/>
      <c r="AA85" s="52"/>
      <c r="AB85" s="52"/>
      <c r="AC85" s="52"/>
      <c r="AD85" s="52"/>
      <c r="AE85" s="52"/>
      <c r="AF85" s="52"/>
      <c r="AG85" s="52" t="s">
        <v>642</v>
      </c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  <row r="86" spans="1:60" outlineLevel="1" x14ac:dyDescent="0.2">
      <c r="A86" s="31"/>
      <c r="B86" s="32"/>
      <c r="C86" s="294" t="s">
        <v>4981</v>
      </c>
      <c r="D86" s="295"/>
      <c r="E86" s="295"/>
      <c r="F86" s="295"/>
      <c r="G86" s="29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58"/>
      <c r="Y86" s="52"/>
      <c r="Z86" s="52"/>
      <c r="AA86" s="52"/>
      <c r="AB86" s="52"/>
      <c r="AC86" s="52"/>
      <c r="AD86" s="52"/>
      <c r="AE86" s="52"/>
      <c r="AF86" s="52"/>
      <c r="AG86" s="52" t="s">
        <v>642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outlineLevel="1" x14ac:dyDescent="0.2">
      <c r="A87" s="31"/>
      <c r="B87" s="32"/>
      <c r="C87" s="294" t="s">
        <v>4982</v>
      </c>
      <c r="D87" s="295"/>
      <c r="E87" s="295"/>
      <c r="F87" s="295"/>
      <c r="G87" s="29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58"/>
      <c r="Y87" s="52"/>
      <c r="Z87" s="52"/>
      <c r="AA87" s="52"/>
      <c r="AB87" s="52"/>
      <c r="AC87" s="52"/>
      <c r="AD87" s="52"/>
      <c r="AE87" s="52"/>
      <c r="AF87" s="52"/>
      <c r="AG87" s="52" t="s">
        <v>642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</row>
    <row r="88" spans="1:60" outlineLevel="1" x14ac:dyDescent="0.2">
      <c r="A88" s="31"/>
      <c r="B88" s="32"/>
      <c r="C88" s="294" t="s">
        <v>4983</v>
      </c>
      <c r="D88" s="295"/>
      <c r="E88" s="295"/>
      <c r="F88" s="295"/>
      <c r="G88" s="29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58"/>
      <c r="Y88" s="52"/>
      <c r="Z88" s="52"/>
      <c r="AA88" s="52"/>
      <c r="AB88" s="52"/>
      <c r="AC88" s="52"/>
      <c r="AD88" s="52"/>
      <c r="AE88" s="52"/>
      <c r="AF88" s="52"/>
      <c r="AG88" s="52" t="s">
        <v>642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  <row r="89" spans="1:60" outlineLevel="1" x14ac:dyDescent="0.2">
      <c r="A89" s="31"/>
      <c r="B89" s="32"/>
      <c r="C89" s="294" t="s">
        <v>4984</v>
      </c>
      <c r="D89" s="295"/>
      <c r="E89" s="295"/>
      <c r="F89" s="295"/>
      <c r="G89" s="29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58"/>
      <c r="Y89" s="52"/>
      <c r="Z89" s="52"/>
      <c r="AA89" s="52"/>
      <c r="AB89" s="52"/>
      <c r="AC89" s="52"/>
      <c r="AD89" s="52"/>
      <c r="AE89" s="52"/>
      <c r="AF89" s="52"/>
      <c r="AG89" s="52" t="s">
        <v>642</v>
      </c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</row>
    <row r="90" spans="1:60" outlineLevel="1" x14ac:dyDescent="0.2">
      <c r="A90" s="31"/>
      <c r="B90" s="32"/>
      <c r="C90" s="294" t="s">
        <v>4985</v>
      </c>
      <c r="D90" s="295"/>
      <c r="E90" s="295"/>
      <c r="F90" s="295"/>
      <c r="G90" s="29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58"/>
      <c r="Y90" s="52"/>
      <c r="Z90" s="52"/>
      <c r="AA90" s="52"/>
      <c r="AB90" s="52"/>
      <c r="AC90" s="52"/>
      <c r="AD90" s="52"/>
      <c r="AE90" s="52"/>
      <c r="AF90" s="52"/>
      <c r="AG90" s="52" t="s">
        <v>642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</row>
    <row r="91" spans="1:60" outlineLevel="1" x14ac:dyDescent="0.2">
      <c r="A91" s="31"/>
      <c r="B91" s="32"/>
      <c r="C91" s="294" t="s">
        <v>4986</v>
      </c>
      <c r="D91" s="295"/>
      <c r="E91" s="295"/>
      <c r="F91" s="295"/>
      <c r="G91" s="29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58"/>
      <c r="Y91" s="52"/>
      <c r="Z91" s="52"/>
      <c r="AA91" s="52"/>
      <c r="AB91" s="52"/>
      <c r="AC91" s="52"/>
      <c r="AD91" s="52"/>
      <c r="AE91" s="52"/>
      <c r="AF91" s="52"/>
      <c r="AG91" s="52" t="s">
        <v>642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  <row r="92" spans="1:60" outlineLevel="1" x14ac:dyDescent="0.2">
      <c r="A92" s="31"/>
      <c r="B92" s="32"/>
      <c r="C92" s="294" t="s">
        <v>4987</v>
      </c>
      <c r="D92" s="295"/>
      <c r="E92" s="295"/>
      <c r="F92" s="295"/>
      <c r="G92" s="29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58"/>
      <c r="Y92" s="52"/>
      <c r="Z92" s="52"/>
      <c r="AA92" s="52"/>
      <c r="AB92" s="52"/>
      <c r="AC92" s="52"/>
      <c r="AD92" s="52"/>
      <c r="AE92" s="52"/>
      <c r="AF92" s="52"/>
      <c r="AG92" s="52" t="s">
        <v>642</v>
      </c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</row>
    <row r="93" spans="1:60" outlineLevel="1" x14ac:dyDescent="0.2">
      <c r="A93" s="31"/>
      <c r="B93" s="32"/>
      <c r="C93" s="294" t="s">
        <v>4988</v>
      </c>
      <c r="D93" s="295"/>
      <c r="E93" s="295"/>
      <c r="F93" s="295"/>
      <c r="G93" s="29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58"/>
      <c r="Y93" s="52"/>
      <c r="Z93" s="52"/>
      <c r="AA93" s="52"/>
      <c r="AB93" s="52"/>
      <c r="AC93" s="52"/>
      <c r="AD93" s="52"/>
      <c r="AE93" s="52"/>
      <c r="AF93" s="52"/>
      <c r="AG93" s="52" t="s">
        <v>642</v>
      </c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</row>
    <row r="94" spans="1:60" outlineLevel="1" x14ac:dyDescent="0.2">
      <c r="A94" s="31"/>
      <c r="B94" s="32"/>
      <c r="C94" s="294" t="s">
        <v>4989</v>
      </c>
      <c r="D94" s="295"/>
      <c r="E94" s="295"/>
      <c r="F94" s="295"/>
      <c r="G94" s="29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58"/>
      <c r="Y94" s="52"/>
      <c r="Z94" s="52"/>
      <c r="AA94" s="52"/>
      <c r="AB94" s="52"/>
      <c r="AC94" s="52"/>
      <c r="AD94" s="52"/>
      <c r="AE94" s="52"/>
      <c r="AF94" s="52"/>
      <c r="AG94" s="52" t="s">
        <v>642</v>
      </c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</row>
    <row r="95" spans="1:60" outlineLevel="1" x14ac:dyDescent="0.2">
      <c r="A95" s="31"/>
      <c r="B95" s="32"/>
      <c r="C95" s="294" t="s">
        <v>4990</v>
      </c>
      <c r="D95" s="295"/>
      <c r="E95" s="295"/>
      <c r="F95" s="295"/>
      <c r="G95" s="29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58"/>
      <c r="Y95" s="52"/>
      <c r="Z95" s="52"/>
      <c r="AA95" s="52"/>
      <c r="AB95" s="52"/>
      <c r="AC95" s="52"/>
      <c r="AD95" s="52"/>
      <c r="AE95" s="52"/>
      <c r="AF95" s="52"/>
      <c r="AG95" s="52" t="s">
        <v>642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</row>
    <row r="96" spans="1:60" outlineLevel="1" x14ac:dyDescent="0.2">
      <c r="A96" s="31"/>
      <c r="B96" s="32"/>
      <c r="C96" s="294" t="s">
        <v>4991</v>
      </c>
      <c r="D96" s="294"/>
      <c r="E96" s="294"/>
      <c r="F96" s="294"/>
      <c r="G96" s="294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58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</row>
    <row r="97" spans="1:60" outlineLevel="1" x14ac:dyDescent="0.2">
      <c r="A97" s="31"/>
      <c r="B97" s="32"/>
      <c r="C97" s="301" t="s">
        <v>4992</v>
      </c>
      <c r="D97" s="301"/>
      <c r="E97" s="301"/>
      <c r="F97" s="301"/>
      <c r="G97" s="30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58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</row>
    <row r="98" spans="1:60" x14ac:dyDescent="0.2">
      <c r="A98" s="18" t="s">
        <v>324</v>
      </c>
      <c r="B98" s="19" t="s">
        <v>245</v>
      </c>
      <c r="C98" s="20" t="s">
        <v>246</v>
      </c>
      <c r="D98" s="21"/>
      <c r="E98" s="22"/>
      <c r="F98" s="23"/>
      <c r="G98" s="23">
        <f>SUMIF(AG99:AG100,"&lt;&gt;NOR",G99:G100)</f>
        <v>0</v>
      </c>
      <c r="H98" s="23"/>
      <c r="I98" s="23">
        <f>SUM(I99:I100)</f>
        <v>0</v>
      </c>
      <c r="J98" s="23"/>
      <c r="K98" s="23">
        <f>SUM(K99:K100)</f>
        <v>0</v>
      </c>
      <c r="L98" s="23"/>
      <c r="M98" s="23">
        <f>SUM(M99:M100)</f>
        <v>0</v>
      </c>
      <c r="N98" s="23"/>
      <c r="O98" s="23">
        <f>SUM(O99:O100)</f>
        <v>0</v>
      </c>
      <c r="P98" s="23"/>
      <c r="Q98" s="23">
        <f>SUM(Q99:Q100)</f>
        <v>0</v>
      </c>
      <c r="R98" s="23"/>
      <c r="S98" s="23"/>
      <c r="T98" s="46"/>
      <c r="U98" s="47"/>
      <c r="V98" s="47">
        <f>SUM(V99:V100)</f>
        <v>0</v>
      </c>
      <c r="W98" s="47"/>
      <c r="X98" s="48"/>
      <c r="AG98" t="s">
        <v>325</v>
      </c>
    </row>
    <row r="99" spans="1:60" ht="22.5" outlineLevel="1" x14ac:dyDescent="0.2">
      <c r="A99" s="60">
        <v>10</v>
      </c>
      <c r="B99" s="61" t="s">
        <v>4993</v>
      </c>
      <c r="C99" s="62" t="s">
        <v>4994</v>
      </c>
      <c r="D99" s="63" t="s">
        <v>640</v>
      </c>
      <c r="E99" s="64">
        <v>1</v>
      </c>
      <c r="F99" s="65"/>
      <c r="G99" s="66">
        <f>ROUND(E99*F99,2)</f>
        <v>0</v>
      </c>
      <c r="H99" s="65"/>
      <c r="I99" s="66">
        <f>ROUND(E99*H99,2)</f>
        <v>0</v>
      </c>
      <c r="J99" s="65"/>
      <c r="K99" s="66">
        <f>ROUND(E99*J99,2)</f>
        <v>0</v>
      </c>
      <c r="L99" s="66">
        <v>21</v>
      </c>
      <c r="M99" s="66">
        <f>G99*(1+L99/100)</f>
        <v>0</v>
      </c>
      <c r="N99" s="66">
        <v>0</v>
      </c>
      <c r="O99" s="66">
        <f>ROUND(E99*N99,2)</f>
        <v>0</v>
      </c>
      <c r="P99" s="66">
        <v>0</v>
      </c>
      <c r="Q99" s="66">
        <f>ROUND(E99*P99,2)</f>
        <v>0</v>
      </c>
      <c r="R99" s="66"/>
      <c r="S99" s="66" t="s">
        <v>587</v>
      </c>
      <c r="T99" s="70" t="s">
        <v>330</v>
      </c>
      <c r="U99" s="35">
        <v>0</v>
      </c>
      <c r="V99" s="35">
        <f>ROUND(E99*U99,2)</f>
        <v>0</v>
      </c>
      <c r="W99" s="35"/>
      <c r="X99" s="50"/>
      <c r="Y99" s="52"/>
      <c r="Z99" s="52"/>
      <c r="AA99" s="52"/>
      <c r="AB99" s="52"/>
      <c r="AC99" s="52"/>
      <c r="AD99" s="52"/>
      <c r="AE99" s="52"/>
      <c r="AF99" s="52"/>
      <c r="AG99" s="52" t="s">
        <v>1697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</row>
    <row r="100" spans="1:60" outlineLevel="1" x14ac:dyDescent="0.2">
      <c r="A100" s="60">
        <v>11</v>
      </c>
      <c r="B100" s="61" t="s">
        <v>4995</v>
      </c>
      <c r="C100" s="62" t="s">
        <v>4996</v>
      </c>
      <c r="D100" s="63" t="s">
        <v>4905</v>
      </c>
      <c r="E100" s="64">
        <v>1</v>
      </c>
      <c r="F100" s="65"/>
      <c r="G100" s="66">
        <f>ROUND(E100*F100,2)</f>
        <v>0</v>
      </c>
      <c r="H100" s="65"/>
      <c r="I100" s="66">
        <f>ROUND(E100*H100,2)</f>
        <v>0</v>
      </c>
      <c r="J100" s="65"/>
      <c r="K100" s="66">
        <f>ROUND(E100*J100,2)</f>
        <v>0</v>
      </c>
      <c r="L100" s="66">
        <v>21</v>
      </c>
      <c r="M100" s="66">
        <f>G100*(1+L100/100)</f>
        <v>0</v>
      </c>
      <c r="N100" s="66">
        <v>0</v>
      </c>
      <c r="O100" s="66">
        <f>ROUND(E100*N100,2)</f>
        <v>0</v>
      </c>
      <c r="P100" s="66">
        <v>0</v>
      </c>
      <c r="Q100" s="66">
        <f>ROUND(E100*P100,2)</f>
        <v>0</v>
      </c>
      <c r="R100" s="66"/>
      <c r="S100" s="66" t="s">
        <v>587</v>
      </c>
      <c r="T100" s="70" t="s">
        <v>330</v>
      </c>
      <c r="U100" s="35">
        <v>0</v>
      </c>
      <c r="V100" s="35">
        <f>ROUND(E100*U100,2)</f>
        <v>0</v>
      </c>
      <c r="W100" s="35"/>
      <c r="X100" s="50"/>
      <c r="Y100" s="52"/>
      <c r="Z100" s="52"/>
      <c r="AA100" s="52"/>
      <c r="AB100" s="52"/>
      <c r="AC100" s="52"/>
      <c r="AD100" s="52"/>
      <c r="AE100" s="52"/>
      <c r="AF100" s="52"/>
      <c r="AG100" s="52" t="s">
        <v>2953</v>
      </c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</row>
    <row r="101" spans="1:60" x14ac:dyDescent="0.2">
      <c r="A101" s="18" t="s">
        <v>324</v>
      </c>
      <c r="B101" s="19" t="s">
        <v>247</v>
      </c>
      <c r="C101" s="20" t="s">
        <v>248</v>
      </c>
      <c r="D101" s="21"/>
      <c r="E101" s="22"/>
      <c r="F101" s="23"/>
      <c r="G101" s="23">
        <f>SUMIF(AG102:AG102,"&lt;&gt;NOR",G102:G102)</f>
        <v>0</v>
      </c>
      <c r="H101" s="23"/>
      <c r="I101" s="23">
        <f>SUM(I102:I102)</f>
        <v>0</v>
      </c>
      <c r="J101" s="23"/>
      <c r="K101" s="23">
        <f>SUM(K102:K102)</f>
        <v>0</v>
      </c>
      <c r="L101" s="23"/>
      <c r="M101" s="23">
        <f>SUM(M102:M102)</f>
        <v>0</v>
      </c>
      <c r="N101" s="23"/>
      <c r="O101" s="23">
        <f>SUM(O102:O102)</f>
        <v>0</v>
      </c>
      <c r="P101" s="23"/>
      <c r="Q101" s="23">
        <f>SUM(Q102:Q102)</f>
        <v>0</v>
      </c>
      <c r="R101" s="23"/>
      <c r="S101" s="23"/>
      <c r="T101" s="46"/>
      <c r="U101" s="47"/>
      <c r="V101" s="47">
        <f>SUM(V102:V102)</f>
        <v>0</v>
      </c>
      <c r="W101" s="47"/>
      <c r="X101" s="48"/>
      <c r="AG101" t="s">
        <v>325</v>
      </c>
    </row>
    <row r="102" spans="1:60" ht="33.75" outlineLevel="1" x14ac:dyDescent="0.2">
      <c r="A102" s="60">
        <v>12</v>
      </c>
      <c r="B102" s="61" t="s">
        <v>4997</v>
      </c>
      <c r="C102" s="62" t="s">
        <v>4998</v>
      </c>
      <c r="D102" s="63" t="s">
        <v>640</v>
      </c>
      <c r="E102" s="64">
        <v>1</v>
      </c>
      <c r="F102" s="65"/>
      <c r="G102" s="66">
        <f>ROUND(E102*F102,2)</f>
        <v>0</v>
      </c>
      <c r="H102" s="65"/>
      <c r="I102" s="66">
        <f>ROUND(E102*H102,2)</f>
        <v>0</v>
      </c>
      <c r="J102" s="65"/>
      <c r="K102" s="66">
        <f>ROUND(E102*J102,2)</f>
        <v>0</v>
      </c>
      <c r="L102" s="66">
        <v>21</v>
      </c>
      <c r="M102" s="66">
        <f>G102*(1+L102/100)</f>
        <v>0</v>
      </c>
      <c r="N102" s="66">
        <v>0</v>
      </c>
      <c r="O102" s="66">
        <f>ROUND(E102*N102,2)</f>
        <v>0</v>
      </c>
      <c r="P102" s="66">
        <v>0</v>
      </c>
      <c r="Q102" s="66">
        <f>ROUND(E102*P102,2)</f>
        <v>0</v>
      </c>
      <c r="R102" s="66"/>
      <c r="S102" s="66" t="s">
        <v>587</v>
      </c>
      <c r="T102" s="70" t="s">
        <v>330</v>
      </c>
      <c r="U102" s="35">
        <v>0</v>
      </c>
      <c r="V102" s="35">
        <f>ROUND(E102*U102,2)</f>
        <v>0</v>
      </c>
      <c r="W102" s="35"/>
      <c r="X102" s="50"/>
      <c r="Y102" s="52"/>
      <c r="Z102" s="52"/>
      <c r="AA102" s="52"/>
      <c r="AB102" s="52"/>
      <c r="AC102" s="52"/>
      <c r="AD102" s="52"/>
      <c r="AE102" s="52"/>
      <c r="AF102" s="52"/>
      <c r="AG102" s="52" t="s">
        <v>1697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</row>
    <row r="103" spans="1:60" x14ac:dyDescent="0.2">
      <c r="A103" s="18" t="s">
        <v>324</v>
      </c>
      <c r="B103" s="19" t="s">
        <v>249</v>
      </c>
      <c r="C103" s="20" t="s">
        <v>250</v>
      </c>
      <c r="D103" s="21"/>
      <c r="E103" s="22"/>
      <c r="F103" s="23"/>
      <c r="G103" s="23">
        <f>SUMIF(AG104:AG114,"&lt;&gt;NOR",G104:G114)</f>
        <v>0</v>
      </c>
      <c r="H103" s="23"/>
      <c r="I103" s="23">
        <f>SUM(I104:I114)</f>
        <v>0</v>
      </c>
      <c r="J103" s="23"/>
      <c r="K103" s="23">
        <f>SUM(K104:K114)</f>
        <v>0</v>
      </c>
      <c r="L103" s="23"/>
      <c r="M103" s="23">
        <f>SUM(M104:M114)</f>
        <v>0</v>
      </c>
      <c r="N103" s="23"/>
      <c r="O103" s="23">
        <f>SUM(O104:O114)</f>
        <v>0</v>
      </c>
      <c r="P103" s="23"/>
      <c r="Q103" s="23">
        <f>SUM(Q104:Q114)</f>
        <v>0</v>
      </c>
      <c r="R103" s="23"/>
      <c r="S103" s="23"/>
      <c r="T103" s="46"/>
      <c r="U103" s="47"/>
      <c r="V103" s="47">
        <f>SUM(V104:V114)</f>
        <v>0</v>
      </c>
      <c r="W103" s="47"/>
      <c r="X103" s="48"/>
      <c r="AG103" t="s">
        <v>325</v>
      </c>
    </row>
    <row r="104" spans="1:60" ht="33.75" outlineLevel="1" x14ac:dyDescent="0.2">
      <c r="A104" s="60">
        <v>13</v>
      </c>
      <c r="B104" s="61" t="s">
        <v>4999</v>
      </c>
      <c r="C104" s="62" t="s">
        <v>5000</v>
      </c>
      <c r="D104" s="63" t="s">
        <v>640</v>
      </c>
      <c r="E104" s="64">
        <v>1</v>
      </c>
      <c r="F104" s="65"/>
      <c r="G104" s="66">
        <f t="shared" ref="G104:G114" si="7">ROUND(E104*F104,2)</f>
        <v>0</v>
      </c>
      <c r="H104" s="65"/>
      <c r="I104" s="66">
        <f t="shared" ref="I104:I114" si="8">ROUND(E104*H104,2)</f>
        <v>0</v>
      </c>
      <c r="J104" s="65"/>
      <c r="K104" s="66">
        <f t="shared" ref="K104:K114" si="9">ROUND(E104*J104,2)</f>
        <v>0</v>
      </c>
      <c r="L104" s="66">
        <v>21</v>
      </c>
      <c r="M104" s="66">
        <f t="shared" ref="M104:M114" si="10">G104*(1+L104/100)</f>
        <v>0</v>
      </c>
      <c r="N104" s="66">
        <v>0</v>
      </c>
      <c r="O104" s="66">
        <f t="shared" ref="O104:O114" si="11">ROUND(E104*N104,2)</f>
        <v>0</v>
      </c>
      <c r="P104" s="66">
        <v>0</v>
      </c>
      <c r="Q104" s="66">
        <f t="shared" ref="Q104:Q114" si="12">ROUND(E104*P104,2)</f>
        <v>0</v>
      </c>
      <c r="R104" s="66"/>
      <c r="S104" s="66" t="s">
        <v>587</v>
      </c>
      <c r="T104" s="70" t="s">
        <v>330</v>
      </c>
      <c r="U104" s="35">
        <v>0</v>
      </c>
      <c r="V104" s="35">
        <f t="shared" ref="V104:V114" si="13">ROUND(E104*U104,2)</f>
        <v>0</v>
      </c>
      <c r="W104" s="35"/>
      <c r="X104" s="50"/>
      <c r="Y104" s="52"/>
      <c r="Z104" s="52"/>
      <c r="AA104" s="52"/>
      <c r="AB104" s="52"/>
      <c r="AC104" s="52"/>
      <c r="AD104" s="52"/>
      <c r="AE104" s="52"/>
      <c r="AF104" s="52"/>
      <c r="AG104" s="52" t="s">
        <v>1697</v>
      </c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</row>
    <row r="105" spans="1:60" ht="22.5" outlineLevel="1" x14ac:dyDescent="0.2">
      <c r="A105" s="60">
        <v>14</v>
      </c>
      <c r="B105" s="61" t="s">
        <v>5001</v>
      </c>
      <c r="C105" s="62" t="s">
        <v>5002</v>
      </c>
      <c r="D105" s="63" t="s">
        <v>640</v>
      </c>
      <c r="E105" s="64">
        <v>1</v>
      </c>
      <c r="F105" s="65"/>
      <c r="G105" s="66">
        <f t="shared" si="7"/>
        <v>0</v>
      </c>
      <c r="H105" s="65"/>
      <c r="I105" s="66">
        <f t="shared" si="8"/>
        <v>0</v>
      </c>
      <c r="J105" s="65"/>
      <c r="K105" s="66">
        <f t="shared" si="9"/>
        <v>0</v>
      </c>
      <c r="L105" s="66">
        <v>21</v>
      </c>
      <c r="M105" s="66">
        <f t="shared" si="10"/>
        <v>0</v>
      </c>
      <c r="N105" s="66">
        <v>0</v>
      </c>
      <c r="O105" s="66">
        <f t="shared" si="11"/>
        <v>0</v>
      </c>
      <c r="P105" s="66">
        <v>0</v>
      </c>
      <c r="Q105" s="66">
        <f t="shared" si="12"/>
        <v>0</v>
      </c>
      <c r="R105" s="66"/>
      <c r="S105" s="66" t="s">
        <v>587</v>
      </c>
      <c r="T105" s="70" t="s">
        <v>330</v>
      </c>
      <c r="U105" s="35">
        <v>0</v>
      </c>
      <c r="V105" s="35">
        <f t="shared" si="13"/>
        <v>0</v>
      </c>
      <c r="W105" s="35"/>
      <c r="X105" s="50"/>
      <c r="Y105" s="52"/>
      <c r="Z105" s="52"/>
      <c r="AA105" s="52"/>
      <c r="AB105" s="52"/>
      <c r="AC105" s="52"/>
      <c r="AD105" s="52"/>
      <c r="AE105" s="52"/>
      <c r="AF105" s="52"/>
      <c r="AG105" s="52" t="s">
        <v>1697</v>
      </c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</row>
    <row r="106" spans="1:60" ht="22.5" outlineLevel="1" x14ac:dyDescent="0.2">
      <c r="A106" s="60">
        <v>15</v>
      </c>
      <c r="B106" s="61" t="s">
        <v>5003</v>
      </c>
      <c r="C106" s="62" t="s">
        <v>5004</v>
      </c>
      <c r="D106" s="63" t="s">
        <v>640</v>
      </c>
      <c r="E106" s="64">
        <v>1</v>
      </c>
      <c r="F106" s="65"/>
      <c r="G106" s="66">
        <f t="shared" si="7"/>
        <v>0</v>
      </c>
      <c r="H106" s="65"/>
      <c r="I106" s="66">
        <f t="shared" si="8"/>
        <v>0</v>
      </c>
      <c r="J106" s="65"/>
      <c r="K106" s="66">
        <f t="shared" si="9"/>
        <v>0</v>
      </c>
      <c r="L106" s="66">
        <v>21</v>
      </c>
      <c r="M106" s="66">
        <f t="shared" si="10"/>
        <v>0</v>
      </c>
      <c r="N106" s="66">
        <v>0</v>
      </c>
      <c r="O106" s="66">
        <f t="shared" si="11"/>
        <v>0</v>
      </c>
      <c r="P106" s="66">
        <v>0</v>
      </c>
      <c r="Q106" s="66">
        <f t="shared" si="12"/>
        <v>0</v>
      </c>
      <c r="R106" s="66"/>
      <c r="S106" s="66" t="s">
        <v>587</v>
      </c>
      <c r="T106" s="70" t="s">
        <v>330</v>
      </c>
      <c r="U106" s="35">
        <v>0</v>
      </c>
      <c r="V106" s="35">
        <f t="shared" si="13"/>
        <v>0</v>
      </c>
      <c r="W106" s="35"/>
      <c r="X106" s="50"/>
      <c r="Y106" s="52"/>
      <c r="Z106" s="52"/>
      <c r="AA106" s="52"/>
      <c r="AB106" s="52"/>
      <c r="AC106" s="52"/>
      <c r="AD106" s="52"/>
      <c r="AE106" s="52"/>
      <c r="AF106" s="52"/>
      <c r="AG106" s="52" t="s">
        <v>1697</v>
      </c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</row>
    <row r="107" spans="1:60" ht="22.5" outlineLevel="1" x14ac:dyDescent="0.2">
      <c r="A107" s="60">
        <v>16</v>
      </c>
      <c r="B107" s="61" t="s">
        <v>5005</v>
      </c>
      <c r="C107" s="62" t="s">
        <v>5006</v>
      </c>
      <c r="D107" s="63" t="s">
        <v>640</v>
      </c>
      <c r="E107" s="64">
        <v>1</v>
      </c>
      <c r="F107" s="65"/>
      <c r="G107" s="66">
        <f t="shared" si="7"/>
        <v>0</v>
      </c>
      <c r="H107" s="65"/>
      <c r="I107" s="66">
        <f t="shared" si="8"/>
        <v>0</v>
      </c>
      <c r="J107" s="65"/>
      <c r="K107" s="66">
        <f t="shared" si="9"/>
        <v>0</v>
      </c>
      <c r="L107" s="66">
        <v>21</v>
      </c>
      <c r="M107" s="66">
        <f t="shared" si="10"/>
        <v>0</v>
      </c>
      <c r="N107" s="66">
        <v>0</v>
      </c>
      <c r="O107" s="66">
        <f t="shared" si="11"/>
        <v>0</v>
      </c>
      <c r="P107" s="66">
        <v>0</v>
      </c>
      <c r="Q107" s="66">
        <f t="shared" si="12"/>
        <v>0</v>
      </c>
      <c r="R107" s="66"/>
      <c r="S107" s="66" t="s">
        <v>587</v>
      </c>
      <c r="T107" s="70" t="s">
        <v>330</v>
      </c>
      <c r="U107" s="35">
        <v>0</v>
      </c>
      <c r="V107" s="35">
        <f t="shared" si="13"/>
        <v>0</v>
      </c>
      <c r="W107" s="35"/>
      <c r="X107" s="50"/>
      <c r="Y107" s="52"/>
      <c r="Z107" s="52"/>
      <c r="AA107" s="52"/>
      <c r="AB107" s="52"/>
      <c r="AC107" s="52"/>
      <c r="AD107" s="52"/>
      <c r="AE107" s="52"/>
      <c r="AF107" s="52"/>
      <c r="AG107" s="52" t="s">
        <v>1697</v>
      </c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60" ht="22.5" outlineLevel="1" x14ac:dyDescent="0.2">
      <c r="A108" s="60">
        <v>17</v>
      </c>
      <c r="B108" s="61" t="s">
        <v>5007</v>
      </c>
      <c r="C108" s="62" t="s">
        <v>5008</v>
      </c>
      <c r="D108" s="63" t="s">
        <v>640</v>
      </c>
      <c r="E108" s="64">
        <v>1</v>
      </c>
      <c r="F108" s="65"/>
      <c r="G108" s="66">
        <f t="shared" si="7"/>
        <v>0</v>
      </c>
      <c r="H108" s="65"/>
      <c r="I108" s="66">
        <f t="shared" si="8"/>
        <v>0</v>
      </c>
      <c r="J108" s="65"/>
      <c r="K108" s="66">
        <f t="shared" si="9"/>
        <v>0</v>
      </c>
      <c r="L108" s="66">
        <v>21</v>
      </c>
      <c r="M108" s="66">
        <f t="shared" si="10"/>
        <v>0</v>
      </c>
      <c r="N108" s="66">
        <v>0</v>
      </c>
      <c r="O108" s="66">
        <f t="shared" si="11"/>
        <v>0</v>
      </c>
      <c r="P108" s="66">
        <v>0</v>
      </c>
      <c r="Q108" s="66">
        <f t="shared" si="12"/>
        <v>0</v>
      </c>
      <c r="R108" s="66"/>
      <c r="S108" s="66" t="s">
        <v>587</v>
      </c>
      <c r="T108" s="70" t="s">
        <v>330</v>
      </c>
      <c r="U108" s="35">
        <v>0</v>
      </c>
      <c r="V108" s="35">
        <f t="shared" si="13"/>
        <v>0</v>
      </c>
      <c r="W108" s="35"/>
      <c r="X108" s="50"/>
      <c r="Y108" s="52"/>
      <c r="Z108" s="52"/>
      <c r="AA108" s="52"/>
      <c r="AB108" s="52"/>
      <c r="AC108" s="52"/>
      <c r="AD108" s="52"/>
      <c r="AE108" s="52"/>
      <c r="AF108" s="52"/>
      <c r="AG108" s="52" t="s">
        <v>1697</v>
      </c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</row>
    <row r="109" spans="1:60" ht="22.5" outlineLevel="1" x14ac:dyDescent="0.2">
      <c r="A109" s="60">
        <v>18</v>
      </c>
      <c r="B109" s="61" t="s">
        <v>5009</v>
      </c>
      <c r="C109" s="62" t="s">
        <v>5010</v>
      </c>
      <c r="D109" s="63" t="s">
        <v>640</v>
      </c>
      <c r="E109" s="64">
        <v>1</v>
      </c>
      <c r="F109" s="65"/>
      <c r="G109" s="66">
        <f t="shared" si="7"/>
        <v>0</v>
      </c>
      <c r="H109" s="65"/>
      <c r="I109" s="66">
        <f t="shared" si="8"/>
        <v>0</v>
      </c>
      <c r="J109" s="65"/>
      <c r="K109" s="66">
        <f t="shared" si="9"/>
        <v>0</v>
      </c>
      <c r="L109" s="66">
        <v>21</v>
      </c>
      <c r="M109" s="66">
        <f t="shared" si="10"/>
        <v>0</v>
      </c>
      <c r="N109" s="66">
        <v>0</v>
      </c>
      <c r="O109" s="66">
        <f t="shared" si="11"/>
        <v>0</v>
      </c>
      <c r="P109" s="66">
        <v>0</v>
      </c>
      <c r="Q109" s="66">
        <f t="shared" si="12"/>
        <v>0</v>
      </c>
      <c r="R109" s="66"/>
      <c r="S109" s="66" t="s">
        <v>587</v>
      </c>
      <c r="T109" s="70" t="s">
        <v>330</v>
      </c>
      <c r="U109" s="35">
        <v>0</v>
      </c>
      <c r="V109" s="35">
        <f t="shared" si="13"/>
        <v>0</v>
      </c>
      <c r="W109" s="35"/>
      <c r="X109" s="50"/>
      <c r="Y109" s="52"/>
      <c r="Z109" s="52"/>
      <c r="AA109" s="52"/>
      <c r="AB109" s="52"/>
      <c r="AC109" s="52"/>
      <c r="AD109" s="52"/>
      <c r="AE109" s="52"/>
      <c r="AF109" s="52"/>
      <c r="AG109" s="52" t="s">
        <v>1697</v>
      </c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</row>
    <row r="110" spans="1:60" ht="22.5" outlineLevel="1" x14ac:dyDescent="0.2">
      <c r="A110" s="60">
        <v>19</v>
      </c>
      <c r="B110" s="61" t="s">
        <v>5011</v>
      </c>
      <c r="C110" s="62" t="s">
        <v>5012</v>
      </c>
      <c r="D110" s="63" t="s">
        <v>640</v>
      </c>
      <c r="E110" s="64">
        <v>1</v>
      </c>
      <c r="F110" s="65"/>
      <c r="G110" s="66">
        <f t="shared" si="7"/>
        <v>0</v>
      </c>
      <c r="H110" s="65"/>
      <c r="I110" s="66">
        <f t="shared" si="8"/>
        <v>0</v>
      </c>
      <c r="J110" s="65"/>
      <c r="K110" s="66">
        <f t="shared" si="9"/>
        <v>0</v>
      </c>
      <c r="L110" s="66">
        <v>21</v>
      </c>
      <c r="M110" s="66">
        <f t="shared" si="10"/>
        <v>0</v>
      </c>
      <c r="N110" s="66">
        <v>0</v>
      </c>
      <c r="O110" s="66">
        <f t="shared" si="11"/>
        <v>0</v>
      </c>
      <c r="P110" s="66">
        <v>0</v>
      </c>
      <c r="Q110" s="66">
        <f t="shared" si="12"/>
        <v>0</v>
      </c>
      <c r="R110" s="66"/>
      <c r="S110" s="66" t="s">
        <v>587</v>
      </c>
      <c r="T110" s="70" t="s">
        <v>330</v>
      </c>
      <c r="U110" s="35">
        <v>0</v>
      </c>
      <c r="V110" s="35">
        <f t="shared" si="13"/>
        <v>0</v>
      </c>
      <c r="W110" s="35"/>
      <c r="X110" s="50"/>
      <c r="Y110" s="52"/>
      <c r="Z110" s="52"/>
      <c r="AA110" s="52"/>
      <c r="AB110" s="52"/>
      <c r="AC110" s="52"/>
      <c r="AD110" s="52"/>
      <c r="AE110" s="52"/>
      <c r="AF110" s="52"/>
      <c r="AG110" s="52" t="s">
        <v>1697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1" spans="1:60" ht="22.5" outlineLevel="1" x14ac:dyDescent="0.2">
      <c r="A111" s="60">
        <v>20</v>
      </c>
      <c r="B111" s="61" t="s">
        <v>5013</v>
      </c>
      <c r="C111" s="62" t="s">
        <v>5014</v>
      </c>
      <c r="D111" s="63" t="s">
        <v>640</v>
      </c>
      <c r="E111" s="64">
        <v>1</v>
      </c>
      <c r="F111" s="65"/>
      <c r="G111" s="66">
        <f t="shared" si="7"/>
        <v>0</v>
      </c>
      <c r="H111" s="65"/>
      <c r="I111" s="66">
        <f t="shared" si="8"/>
        <v>0</v>
      </c>
      <c r="J111" s="65"/>
      <c r="K111" s="66">
        <f t="shared" si="9"/>
        <v>0</v>
      </c>
      <c r="L111" s="66">
        <v>21</v>
      </c>
      <c r="M111" s="66">
        <f t="shared" si="10"/>
        <v>0</v>
      </c>
      <c r="N111" s="66">
        <v>0</v>
      </c>
      <c r="O111" s="66">
        <f t="shared" si="11"/>
        <v>0</v>
      </c>
      <c r="P111" s="66">
        <v>0</v>
      </c>
      <c r="Q111" s="66">
        <f t="shared" si="12"/>
        <v>0</v>
      </c>
      <c r="R111" s="66"/>
      <c r="S111" s="66" t="s">
        <v>587</v>
      </c>
      <c r="T111" s="70" t="s">
        <v>330</v>
      </c>
      <c r="U111" s="35">
        <v>0</v>
      </c>
      <c r="V111" s="35">
        <f t="shared" si="13"/>
        <v>0</v>
      </c>
      <c r="W111" s="35"/>
      <c r="X111" s="50"/>
      <c r="Y111" s="52"/>
      <c r="Z111" s="52"/>
      <c r="AA111" s="52"/>
      <c r="AB111" s="52"/>
      <c r="AC111" s="52"/>
      <c r="AD111" s="52"/>
      <c r="AE111" s="52"/>
      <c r="AF111" s="52"/>
      <c r="AG111" s="52" t="s">
        <v>1697</v>
      </c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60" outlineLevel="1" x14ac:dyDescent="0.2">
      <c r="A112" s="67">
        <v>21</v>
      </c>
      <c r="B112" s="68" t="s">
        <v>5015</v>
      </c>
      <c r="C112" s="69" t="s">
        <v>5016</v>
      </c>
      <c r="D112" s="63" t="s">
        <v>4905</v>
      </c>
      <c r="E112" s="64">
        <v>1</v>
      </c>
      <c r="F112" s="65"/>
      <c r="G112" s="66">
        <f t="shared" si="7"/>
        <v>0</v>
      </c>
      <c r="H112" s="65"/>
      <c r="I112" s="66">
        <f t="shared" si="8"/>
        <v>0</v>
      </c>
      <c r="J112" s="65"/>
      <c r="K112" s="66">
        <f t="shared" si="9"/>
        <v>0</v>
      </c>
      <c r="L112" s="66">
        <v>21</v>
      </c>
      <c r="M112" s="66">
        <f t="shared" si="10"/>
        <v>0</v>
      </c>
      <c r="N112" s="66">
        <v>0</v>
      </c>
      <c r="O112" s="66">
        <f t="shared" si="11"/>
        <v>0</v>
      </c>
      <c r="P112" s="66">
        <v>0</v>
      </c>
      <c r="Q112" s="66">
        <f t="shared" si="12"/>
        <v>0</v>
      </c>
      <c r="R112" s="66"/>
      <c r="S112" s="66" t="s">
        <v>587</v>
      </c>
      <c r="T112" s="70" t="s">
        <v>330</v>
      </c>
      <c r="U112" s="35">
        <v>0</v>
      </c>
      <c r="V112" s="35">
        <f t="shared" si="13"/>
        <v>0</v>
      </c>
      <c r="W112" s="35"/>
      <c r="X112" s="71"/>
      <c r="Y112" s="52"/>
      <c r="Z112" s="52"/>
      <c r="AA112" s="52"/>
      <c r="AB112" s="52"/>
      <c r="AC112" s="52"/>
      <c r="AD112" s="52"/>
      <c r="AE112" s="52"/>
      <c r="AF112" s="52"/>
      <c r="AG112" s="52" t="s">
        <v>2953</v>
      </c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</row>
    <row r="113" spans="1:60" outlineLevel="1" x14ac:dyDescent="0.2">
      <c r="A113" s="67">
        <v>22</v>
      </c>
      <c r="B113" s="68" t="s">
        <v>5017</v>
      </c>
      <c r="C113" s="69" t="s">
        <v>4951</v>
      </c>
      <c r="D113" s="63" t="s">
        <v>4905</v>
      </c>
      <c r="E113" s="64">
        <v>1</v>
      </c>
      <c r="F113" s="65"/>
      <c r="G113" s="66">
        <f t="shared" si="7"/>
        <v>0</v>
      </c>
      <c r="H113" s="65"/>
      <c r="I113" s="66">
        <f t="shared" si="8"/>
        <v>0</v>
      </c>
      <c r="J113" s="65"/>
      <c r="K113" s="66">
        <f t="shared" si="9"/>
        <v>0</v>
      </c>
      <c r="L113" s="66">
        <v>21</v>
      </c>
      <c r="M113" s="66">
        <f t="shared" si="10"/>
        <v>0</v>
      </c>
      <c r="N113" s="66">
        <v>0</v>
      </c>
      <c r="O113" s="66">
        <f t="shared" si="11"/>
        <v>0</v>
      </c>
      <c r="P113" s="66">
        <v>0</v>
      </c>
      <c r="Q113" s="66">
        <f t="shared" si="12"/>
        <v>0</v>
      </c>
      <c r="R113" s="66"/>
      <c r="S113" s="66" t="s">
        <v>587</v>
      </c>
      <c r="T113" s="70" t="s">
        <v>330</v>
      </c>
      <c r="U113" s="35">
        <v>0</v>
      </c>
      <c r="V113" s="35">
        <f t="shared" si="13"/>
        <v>0</v>
      </c>
      <c r="W113" s="35"/>
      <c r="X113" s="71"/>
      <c r="Y113" s="52"/>
      <c r="Z113" s="52"/>
      <c r="AA113" s="52"/>
      <c r="AB113" s="52"/>
      <c r="AC113" s="52"/>
      <c r="AD113" s="52"/>
      <c r="AE113" s="52"/>
      <c r="AF113" s="52"/>
      <c r="AG113" s="52" t="s">
        <v>2953</v>
      </c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</row>
    <row r="114" spans="1:60" outlineLevel="1" x14ac:dyDescent="0.2">
      <c r="A114" s="67">
        <v>23</v>
      </c>
      <c r="B114" s="68" t="s">
        <v>5018</v>
      </c>
      <c r="C114" s="69" t="s">
        <v>5019</v>
      </c>
      <c r="D114" s="63" t="s">
        <v>4905</v>
      </c>
      <c r="E114" s="64">
        <v>1</v>
      </c>
      <c r="F114" s="65"/>
      <c r="G114" s="66">
        <f t="shared" si="7"/>
        <v>0</v>
      </c>
      <c r="H114" s="65"/>
      <c r="I114" s="66">
        <f t="shared" si="8"/>
        <v>0</v>
      </c>
      <c r="J114" s="65"/>
      <c r="K114" s="66">
        <f t="shared" si="9"/>
        <v>0</v>
      </c>
      <c r="L114" s="66">
        <v>21</v>
      </c>
      <c r="M114" s="66">
        <f t="shared" si="10"/>
        <v>0</v>
      </c>
      <c r="N114" s="66">
        <v>0</v>
      </c>
      <c r="O114" s="66">
        <f t="shared" si="11"/>
        <v>0</v>
      </c>
      <c r="P114" s="66">
        <v>0</v>
      </c>
      <c r="Q114" s="66">
        <f t="shared" si="12"/>
        <v>0</v>
      </c>
      <c r="R114" s="66"/>
      <c r="S114" s="66" t="s">
        <v>587</v>
      </c>
      <c r="T114" s="70" t="s">
        <v>330</v>
      </c>
      <c r="U114" s="35">
        <v>0</v>
      </c>
      <c r="V114" s="35">
        <f t="shared" si="13"/>
        <v>0</v>
      </c>
      <c r="W114" s="35"/>
      <c r="X114" s="71"/>
      <c r="Y114" s="52"/>
      <c r="Z114" s="52"/>
      <c r="AA114" s="52"/>
      <c r="AB114" s="52"/>
      <c r="AC114" s="52"/>
      <c r="AD114" s="52"/>
      <c r="AE114" s="52"/>
      <c r="AF114" s="52"/>
      <c r="AG114" s="52" t="s">
        <v>2953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  <row r="115" spans="1:60" x14ac:dyDescent="0.2">
      <c r="A115" s="18" t="s">
        <v>324</v>
      </c>
      <c r="B115" s="19" t="s">
        <v>251</v>
      </c>
      <c r="C115" s="20" t="s">
        <v>158</v>
      </c>
      <c r="D115" s="21"/>
      <c r="E115" s="22"/>
      <c r="F115" s="23"/>
      <c r="G115" s="23">
        <f>SUMIF(AG116:AG161,"&lt;&gt;NOR",G116:G161)</f>
        <v>0</v>
      </c>
      <c r="H115" s="23"/>
      <c r="I115" s="23">
        <f>SUM(I116:I161)</f>
        <v>0</v>
      </c>
      <c r="J115" s="23"/>
      <c r="K115" s="23">
        <f>SUM(K116:K161)</f>
        <v>0</v>
      </c>
      <c r="L115" s="23"/>
      <c r="M115" s="23">
        <f>SUM(M116:M161)</f>
        <v>0</v>
      </c>
      <c r="N115" s="23"/>
      <c r="O115" s="23">
        <f>SUM(O116:O161)</f>
        <v>0</v>
      </c>
      <c r="P115" s="23"/>
      <c r="Q115" s="23">
        <f>SUM(Q116:Q161)</f>
        <v>0</v>
      </c>
      <c r="R115" s="23"/>
      <c r="S115" s="23"/>
      <c r="T115" s="46"/>
      <c r="U115" s="47"/>
      <c r="V115" s="47">
        <f>SUM(V116:V161)</f>
        <v>0</v>
      </c>
      <c r="W115" s="47"/>
      <c r="X115" s="48"/>
      <c r="AG115" t="s">
        <v>325</v>
      </c>
    </row>
    <row r="116" spans="1:60" outlineLevel="1" x14ac:dyDescent="0.2">
      <c r="A116" s="67">
        <v>24</v>
      </c>
      <c r="B116" s="68" t="s">
        <v>5020</v>
      </c>
      <c r="C116" s="69" t="s">
        <v>5021</v>
      </c>
      <c r="D116" s="63" t="s">
        <v>640</v>
      </c>
      <c r="E116" s="64">
        <v>1</v>
      </c>
      <c r="F116" s="65"/>
      <c r="G116" s="66">
        <f t="shared" ref="G116:G161" si="14">ROUND(E116*F116,2)</f>
        <v>0</v>
      </c>
      <c r="H116" s="65"/>
      <c r="I116" s="66">
        <f t="shared" ref="I116:I161" si="15">ROUND(E116*H116,2)</f>
        <v>0</v>
      </c>
      <c r="J116" s="65"/>
      <c r="K116" s="66">
        <f t="shared" ref="K116:K161" si="16">ROUND(E116*J116,2)</f>
        <v>0</v>
      </c>
      <c r="L116" s="66">
        <v>21</v>
      </c>
      <c r="M116" s="66">
        <f t="shared" ref="M116:M161" si="17">G116*(1+L116/100)</f>
        <v>0</v>
      </c>
      <c r="N116" s="66">
        <v>0</v>
      </c>
      <c r="O116" s="66">
        <f t="shared" ref="O116:O161" si="18">ROUND(E116*N116,2)</f>
        <v>0</v>
      </c>
      <c r="P116" s="66">
        <v>0</v>
      </c>
      <c r="Q116" s="66">
        <f t="shared" ref="Q116:Q161" si="19">ROUND(E116*P116,2)</f>
        <v>0</v>
      </c>
      <c r="R116" s="66"/>
      <c r="S116" s="66" t="s">
        <v>587</v>
      </c>
      <c r="T116" s="70" t="s">
        <v>330</v>
      </c>
      <c r="U116" s="35">
        <v>0</v>
      </c>
      <c r="V116" s="35">
        <f t="shared" ref="V116:V161" si="20">ROUND(E116*U116,2)</f>
        <v>0</v>
      </c>
      <c r="W116" s="35"/>
      <c r="X116" s="71"/>
      <c r="Y116" s="52"/>
      <c r="Z116" s="52"/>
      <c r="AA116" s="52"/>
      <c r="AB116" s="52"/>
      <c r="AC116" s="52"/>
      <c r="AD116" s="52"/>
      <c r="AE116" s="52"/>
      <c r="AF116" s="52"/>
      <c r="AG116" s="52" t="s">
        <v>1697</v>
      </c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</row>
    <row r="117" spans="1:60" outlineLevel="1" x14ac:dyDescent="0.2">
      <c r="A117" s="67">
        <v>25</v>
      </c>
      <c r="B117" s="68" t="s">
        <v>5022</v>
      </c>
      <c r="C117" s="69" t="s">
        <v>5023</v>
      </c>
      <c r="D117" s="63" t="s">
        <v>640</v>
      </c>
      <c r="E117" s="64">
        <v>2</v>
      </c>
      <c r="F117" s="65"/>
      <c r="G117" s="66">
        <f t="shared" si="14"/>
        <v>0</v>
      </c>
      <c r="H117" s="65"/>
      <c r="I117" s="66">
        <f t="shared" si="15"/>
        <v>0</v>
      </c>
      <c r="J117" s="65"/>
      <c r="K117" s="66">
        <f t="shared" si="16"/>
        <v>0</v>
      </c>
      <c r="L117" s="66">
        <v>21</v>
      </c>
      <c r="M117" s="66">
        <f t="shared" si="17"/>
        <v>0</v>
      </c>
      <c r="N117" s="66">
        <v>0</v>
      </c>
      <c r="O117" s="66">
        <f t="shared" si="18"/>
        <v>0</v>
      </c>
      <c r="P117" s="66">
        <v>0</v>
      </c>
      <c r="Q117" s="66">
        <f t="shared" si="19"/>
        <v>0</v>
      </c>
      <c r="R117" s="66"/>
      <c r="S117" s="66" t="s">
        <v>587</v>
      </c>
      <c r="T117" s="70" t="s">
        <v>330</v>
      </c>
      <c r="U117" s="35">
        <v>0</v>
      </c>
      <c r="V117" s="35">
        <f t="shared" si="20"/>
        <v>0</v>
      </c>
      <c r="W117" s="35"/>
      <c r="X117" s="71"/>
      <c r="Y117" s="52"/>
      <c r="Z117" s="52"/>
      <c r="AA117" s="52"/>
      <c r="AB117" s="52"/>
      <c r="AC117" s="52"/>
      <c r="AD117" s="52"/>
      <c r="AE117" s="52"/>
      <c r="AF117" s="52"/>
      <c r="AG117" s="52" t="s">
        <v>1697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</row>
    <row r="118" spans="1:60" outlineLevel="1" x14ac:dyDescent="0.2">
      <c r="A118" s="67">
        <v>26</v>
      </c>
      <c r="B118" s="68" t="s">
        <v>5024</v>
      </c>
      <c r="C118" s="69" t="s">
        <v>5025</v>
      </c>
      <c r="D118" s="63" t="s">
        <v>640</v>
      </c>
      <c r="E118" s="64">
        <v>10</v>
      </c>
      <c r="F118" s="65"/>
      <c r="G118" s="66">
        <f t="shared" si="14"/>
        <v>0</v>
      </c>
      <c r="H118" s="65"/>
      <c r="I118" s="66">
        <f t="shared" si="15"/>
        <v>0</v>
      </c>
      <c r="J118" s="65"/>
      <c r="K118" s="66">
        <f t="shared" si="16"/>
        <v>0</v>
      </c>
      <c r="L118" s="66">
        <v>21</v>
      </c>
      <c r="M118" s="66">
        <f t="shared" si="17"/>
        <v>0</v>
      </c>
      <c r="N118" s="66">
        <v>0</v>
      </c>
      <c r="O118" s="66">
        <f t="shared" si="18"/>
        <v>0</v>
      </c>
      <c r="P118" s="66">
        <v>0</v>
      </c>
      <c r="Q118" s="66">
        <f t="shared" si="19"/>
        <v>0</v>
      </c>
      <c r="R118" s="66"/>
      <c r="S118" s="66" t="s">
        <v>587</v>
      </c>
      <c r="T118" s="70" t="s">
        <v>330</v>
      </c>
      <c r="U118" s="35">
        <v>0</v>
      </c>
      <c r="V118" s="35">
        <f t="shared" si="20"/>
        <v>0</v>
      </c>
      <c r="W118" s="35"/>
      <c r="X118" s="71"/>
      <c r="Y118" s="52"/>
      <c r="Z118" s="52"/>
      <c r="AA118" s="52"/>
      <c r="AB118" s="52"/>
      <c r="AC118" s="52"/>
      <c r="AD118" s="52"/>
      <c r="AE118" s="52"/>
      <c r="AF118" s="52"/>
      <c r="AG118" s="52" t="s">
        <v>1697</v>
      </c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</row>
    <row r="119" spans="1:60" outlineLevel="1" x14ac:dyDescent="0.2">
      <c r="A119" s="67">
        <v>27</v>
      </c>
      <c r="B119" s="68" t="s">
        <v>5026</v>
      </c>
      <c r="C119" s="69" t="s">
        <v>5027</v>
      </c>
      <c r="D119" s="63" t="s">
        <v>640</v>
      </c>
      <c r="E119" s="64">
        <v>15</v>
      </c>
      <c r="F119" s="65"/>
      <c r="G119" s="66">
        <f t="shared" si="14"/>
        <v>0</v>
      </c>
      <c r="H119" s="65"/>
      <c r="I119" s="66">
        <f t="shared" si="15"/>
        <v>0</v>
      </c>
      <c r="J119" s="65"/>
      <c r="K119" s="66">
        <f t="shared" si="16"/>
        <v>0</v>
      </c>
      <c r="L119" s="66">
        <v>21</v>
      </c>
      <c r="M119" s="66">
        <f t="shared" si="17"/>
        <v>0</v>
      </c>
      <c r="N119" s="66">
        <v>0</v>
      </c>
      <c r="O119" s="66">
        <f t="shared" si="18"/>
        <v>0</v>
      </c>
      <c r="P119" s="66">
        <v>0</v>
      </c>
      <c r="Q119" s="66">
        <f t="shared" si="19"/>
        <v>0</v>
      </c>
      <c r="R119" s="66"/>
      <c r="S119" s="66" t="s">
        <v>587</v>
      </c>
      <c r="T119" s="70" t="s">
        <v>330</v>
      </c>
      <c r="U119" s="35">
        <v>0</v>
      </c>
      <c r="V119" s="35">
        <f t="shared" si="20"/>
        <v>0</v>
      </c>
      <c r="W119" s="35"/>
      <c r="X119" s="71"/>
      <c r="Y119" s="52"/>
      <c r="Z119" s="52"/>
      <c r="AA119" s="52"/>
      <c r="AB119" s="52"/>
      <c r="AC119" s="52"/>
      <c r="AD119" s="52"/>
      <c r="AE119" s="52"/>
      <c r="AF119" s="52"/>
      <c r="AG119" s="52" t="s">
        <v>1697</v>
      </c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</row>
    <row r="120" spans="1:60" outlineLevel="1" x14ac:dyDescent="0.2">
      <c r="A120" s="67">
        <v>28</v>
      </c>
      <c r="B120" s="68" t="s">
        <v>5028</v>
      </c>
      <c r="C120" s="69" t="s">
        <v>5029</v>
      </c>
      <c r="D120" s="63" t="s">
        <v>640</v>
      </c>
      <c r="E120" s="64">
        <v>10</v>
      </c>
      <c r="F120" s="65"/>
      <c r="G120" s="66">
        <f t="shared" si="14"/>
        <v>0</v>
      </c>
      <c r="H120" s="65"/>
      <c r="I120" s="66">
        <f t="shared" si="15"/>
        <v>0</v>
      </c>
      <c r="J120" s="65"/>
      <c r="K120" s="66">
        <f t="shared" si="16"/>
        <v>0</v>
      </c>
      <c r="L120" s="66">
        <v>21</v>
      </c>
      <c r="M120" s="66">
        <f t="shared" si="17"/>
        <v>0</v>
      </c>
      <c r="N120" s="66">
        <v>0</v>
      </c>
      <c r="O120" s="66">
        <f t="shared" si="18"/>
        <v>0</v>
      </c>
      <c r="P120" s="66">
        <v>0</v>
      </c>
      <c r="Q120" s="66">
        <f t="shared" si="19"/>
        <v>0</v>
      </c>
      <c r="R120" s="66"/>
      <c r="S120" s="66" t="s">
        <v>587</v>
      </c>
      <c r="T120" s="70" t="s">
        <v>330</v>
      </c>
      <c r="U120" s="35">
        <v>0</v>
      </c>
      <c r="V120" s="35">
        <f t="shared" si="20"/>
        <v>0</v>
      </c>
      <c r="W120" s="35"/>
      <c r="X120" s="71"/>
      <c r="Y120" s="52"/>
      <c r="Z120" s="52"/>
      <c r="AA120" s="52"/>
      <c r="AB120" s="52"/>
      <c r="AC120" s="52"/>
      <c r="AD120" s="52"/>
      <c r="AE120" s="52"/>
      <c r="AF120" s="52"/>
      <c r="AG120" s="52" t="s">
        <v>1697</v>
      </c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</row>
    <row r="121" spans="1:60" outlineLevel="1" x14ac:dyDescent="0.2">
      <c r="A121" s="67">
        <v>29</v>
      </c>
      <c r="B121" s="68" t="s">
        <v>5030</v>
      </c>
      <c r="C121" s="69" t="s">
        <v>5031</v>
      </c>
      <c r="D121" s="63" t="s">
        <v>640</v>
      </c>
      <c r="E121" s="64">
        <v>1</v>
      </c>
      <c r="F121" s="65"/>
      <c r="G121" s="66">
        <f t="shared" si="14"/>
        <v>0</v>
      </c>
      <c r="H121" s="65"/>
      <c r="I121" s="66">
        <f t="shared" si="15"/>
        <v>0</v>
      </c>
      <c r="J121" s="65"/>
      <c r="K121" s="66">
        <f t="shared" si="16"/>
        <v>0</v>
      </c>
      <c r="L121" s="66">
        <v>21</v>
      </c>
      <c r="M121" s="66">
        <f t="shared" si="17"/>
        <v>0</v>
      </c>
      <c r="N121" s="66">
        <v>0</v>
      </c>
      <c r="O121" s="66">
        <f t="shared" si="18"/>
        <v>0</v>
      </c>
      <c r="P121" s="66">
        <v>0</v>
      </c>
      <c r="Q121" s="66">
        <f t="shared" si="19"/>
        <v>0</v>
      </c>
      <c r="R121" s="66"/>
      <c r="S121" s="66" t="s">
        <v>587</v>
      </c>
      <c r="T121" s="70" t="s">
        <v>330</v>
      </c>
      <c r="U121" s="35">
        <v>0</v>
      </c>
      <c r="V121" s="35">
        <f t="shared" si="20"/>
        <v>0</v>
      </c>
      <c r="W121" s="35"/>
      <c r="X121" s="71"/>
      <c r="Y121" s="52"/>
      <c r="Z121" s="52"/>
      <c r="AA121" s="52"/>
      <c r="AB121" s="52"/>
      <c r="AC121" s="52"/>
      <c r="AD121" s="52"/>
      <c r="AE121" s="52"/>
      <c r="AF121" s="52"/>
      <c r="AG121" s="52" t="s">
        <v>1697</v>
      </c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</row>
    <row r="122" spans="1:60" outlineLevel="1" x14ac:dyDescent="0.2">
      <c r="A122" s="67">
        <v>30</v>
      </c>
      <c r="B122" s="68" t="s">
        <v>5032</v>
      </c>
      <c r="C122" s="69" t="s">
        <v>5031</v>
      </c>
      <c r="D122" s="63" t="s">
        <v>640</v>
      </c>
      <c r="E122" s="64">
        <v>19</v>
      </c>
      <c r="F122" s="65"/>
      <c r="G122" s="66">
        <f t="shared" si="14"/>
        <v>0</v>
      </c>
      <c r="H122" s="65"/>
      <c r="I122" s="66">
        <f t="shared" si="15"/>
        <v>0</v>
      </c>
      <c r="J122" s="65"/>
      <c r="K122" s="66">
        <f t="shared" si="16"/>
        <v>0</v>
      </c>
      <c r="L122" s="66">
        <v>21</v>
      </c>
      <c r="M122" s="66">
        <f t="shared" si="17"/>
        <v>0</v>
      </c>
      <c r="N122" s="66">
        <v>0</v>
      </c>
      <c r="O122" s="66">
        <f t="shared" si="18"/>
        <v>0</v>
      </c>
      <c r="P122" s="66">
        <v>0</v>
      </c>
      <c r="Q122" s="66">
        <f t="shared" si="19"/>
        <v>0</v>
      </c>
      <c r="R122" s="66"/>
      <c r="S122" s="66" t="s">
        <v>587</v>
      </c>
      <c r="T122" s="70" t="s">
        <v>330</v>
      </c>
      <c r="U122" s="35">
        <v>0</v>
      </c>
      <c r="V122" s="35">
        <f t="shared" si="20"/>
        <v>0</v>
      </c>
      <c r="W122" s="35"/>
      <c r="X122" s="71"/>
      <c r="Y122" s="52"/>
      <c r="Z122" s="52"/>
      <c r="AA122" s="52"/>
      <c r="AB122" s="52"/>
      <c r="AC122" s="52"/>
      <c r="AD122" s="52"/>
      <c r="AE122" s="52"/>
      <c r="AF122" s="52"/>
      <c r="AG122" s="52" t="s">
        <v>1697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</row>
    <row r="123" spans="1:60" outlineLevel="1" x14ac:dyDescent="0.2">
      <c r="A123" s="67">
        <v>31</v>
      </c>
      <c r="B123" s="68" t="s">
        <v>5033</v>
      </c>
      <c r="C123" s="69" t="s">
        <v>5034</v>
      </c>
      <c r="D123" s="63" t="s">
        <v>640</v>
      </c>
      <c r="E123" s="64">
        <v>30</v>
      </c>
      <c r="F123" s="65"/>
      <c r="G123" s="66">
        <f t="shared" si="14"/>
        <v>0</v>
      </c>
      <c r="H123" s="65"/>
      <c r="I123" s="66">
        <f t="shared" si="15"/>
        <v>0</v>
      </c>
      <c r="J123" s="65"/>
      <c r="K123" s="66">
        <f t="shared" si="16"/>
        <v>0</v>
      </c>
      <c r="L123" s="66">
        <v>21</v>
      </c>
      <c r="M123" s="66">
        <f t="shared" si="17"/>
        <v>0</v>
      </c>
      <c r="N123" s="66">
        <v>0</v>
      </c>
      <c r="O123" s="66">
        <f t="shared" si="18"/>
        <v>0</v>
      </c>
      <c r="P123" s="66">
        <v>0</v>
      </c>
      <c r="Q123" s="66">
        <f t="shared" si="19"/>
        <v>0</v>
      </c>
      <c r="R123" s="66"/>
      <c r="S123" s="66" t="s">
        <v>587</v>
      </c>
      <c r="T123" s="70" t="s">
        <v>330</v>
      </c>
      <c r="U123" s="35">
        <v>0</v>
      </c>
      <c r="V123" s="35">
        <f t="shared" si="20"/>
        <v>0</v>
      </c>
      <c r="W123" s="35"/>
      <c r="X123" s="71"/>
      <c r="Y123" s="52"/>
      <c r="Z123" s="52"/>
      <c r="AA123" s="52"/>
      <c r="AB123" s="52"/>
      <c r="AC123" s="52"/>
      <c r="AD123" s="52"/>
      <c r="AE123" s="52"/>
      <c r="AF123" s="52"/>
      <c r="AG123" s="52" t="s">
        <v>1697</v>
      </c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</row>
    <row r="124" spans="1:60" outlineLevel="1" x14ac:dyDescent="0.2">
      <c r="A124" s="67">
        <v>32</v>
      </c>
      <c r="B124" s="68" t="s">
        <v>5035</v>
      </c>
      <c r="C124" s="69" t="s">
        <v>5036</v>
      </c>
      <c r="D124" s="63" t="s">
        <v>640</v>
      </c>
      <c r="E124" s="64">
        <v>1</v>
      </c>
      <c r="F124" s="65"/>
      <c r="G124" s="66">
        <f t="shared" si="14"/>
        <v>0</v>
      </c>
      <c r="H124" s="65"/>
      <c r="I124" s="66">
        <f t="shared" si="15"/>
        <v>0</v>
      </c>
      <c r="J124" s="65"/>
      <c r="K124" s="66">
        <f t="shared" si="16"/>
        <v>0</v>
      </c>
      <c r="L124" s="66">
        <v>21</v>
      </c>
      <c r="M124" s="66">
        <f t="shared" si="17"/>
        <v>0</v>
      </c>
      <c r="N124" s="66">
        <v>0</v>
      </c>
      <c r="O124" s="66">
        <f t="shared" si="18"/>
        <v>0</v>
      </c>
      <c r="P124" s="66">
        <v>0</v>
      </c>
      <c r="Q124" s="66">
        <f t="shared" si="19"/>
        <v>0</v>
      </c>
      <c r="R124" s="66"/>
      <c r="S124" s="66" t="s">
        <v>587</v>
      </c>
      <c r="T124" s="70" t="s">
        <v>330</v>
      </c>
      <c r="U124" s="35">
        <v>0</v>
      </c>
      <c r="V124" s="35">
        <f t="shared" si="20"/>
        <v>0</v>
      </c>
      <c r="W124" s="35"/>
      <c r="X124" s="71"/>
      <c r="Y124" s="52"/>
      <c r="Z124" s="52"/>
      <c r="AA124" s="52"/>
      <c r="AB124" s="52"/>
      <c r="AC124" s="52"/>
      <c r="AD124" s="52"/>
      <c r="AE124" s="52"/>
      <c r="AF124" s="52"/>
      <c r="AG124" s="52" t="s">
        <v>1697</v>
      </c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</row>
    <row r="125" spans="1:60" outlineLevel="1" x14ac:dyDescent="0.2">
      <c r="A125" s="67">
        <v>33</v>
      </c>
      <c r="B125" s="68" t="s">
        <v>5037</v>
      </c>
      <c r="C125" s="69" t="s">
        <v>5036</v>
      </c>
      <c r="D125" s="63" t="s">
        <v>640</v>
      </c>
      <c r="E125" s="64">
        <v>7</v>
      </c>
      <c r="F125" s="65"/>
      <c r="G125" s="66">
        <f t="shared" si="14"/>
        <v>0</v>
      </c>
      <c r="H125" s="65"/>
      <c r="I125" s="66">
        <f t="shared" si="15"/>
        <v>0</v>
      </c>
      <c r="J125" s="65"/>
      <c r="K125" s="66">
        <f t="shared" si="16"/>
        <v>0</v>
      </c>
      <c r="L125" s="66">
        <v>21</v>
      </c>
      <c r="M125" s="66">
        <f t="shared" si="17"/>
        <v>0</v>
      </c>
      <c r="N125" s="66">
        <v>0</v>
      </c>
      <c r="O125" s="66">
        <f t="shared" si="18"/>
        <v>0</v>
      </c>
      <c r="P125" s="66">
        <v>0</v>
      </c>
      <c r="Q125" s="66">
        <f t="shared" si="19"/>
        <v>0</v>
      </c>
      <c r="R125" s="66"/>
      <c r="S125" s="66" t="s">
        <v>587</v>
      </c>
      <c r="T125" s="70" t="s">
        <v>330</v>
      </c>
      <c r="U125" s="35">
        <v>0</v>
      </c>
      <c r="V125" s="35">
        <f t="shared" si="20"/>
        <v>0</v>
      </c>
      <c r="W125" s="35"/>
      <c r="X125" s="71"/>
      <c r="Y125" s="52"/>
      <c r="Z125" s="52"/>
      <c r="AA125" s="52"/>
      <c r="AB125" s="52"/>
      <c r="AC125" s="52"/>
      <c r="AD125" s="52"/>
      <c r="AE125" s="52"/>
      <c r="AF125" s="52"/>
      <c r="AG125" s="52" t="s">
        <v>1697</v>
      </c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</row>
    <row r="126" spans="1:60" outlineLevel="1" x14ac:dyDescent="0.2">
      <c r="A126" s="67">
        <v>34</v>
      </c>
      <c r="B126" s="68" t="s">
        <v>5038</v>
      </c>
      <c r="C126" s="69" t="s">
        <v>5039</v>
      </c>
      <c r="D126" s="63" t="s">
        <v>640</v>
      </c>
      <c r="E126" s="64">
        <v>8</v>
      </c>
      <c r="F126" s="65"/>
      <c r="G126" s="66">
        <f t="shared" si="14"/>
        <v>0</v>
      </c>
      <c r="H126" s="65"/>
      <c r="I126" s="66">
        <f t="shared" si="15"/>
        <v>0</v>
      </c>
      <c r="J126" s="65"/>
      <c r="K126" s="66">
        <f t="shared" si="16"/>
        <v>0</v>
      </c>
      <c r="L126" s="66">
        <v>21</v>
      </c>
      <c r="M126" s="66">
        <f t="shared" si="17"/>
        <v>0</v>
      </c>
      <c r="N126" s="66">
        <v>0</v>
      </c>
      <c r="O126" s="66">
        <f t="shared" si="18"/>
        <v>0</v>
      </c>
      <c r="P126" s="66">
        <v>0</v>
      </c>
      <c r="Q126" s="66">
        <f t="shared" si="19"/>
        <v>0</v>
      </c>
      <c r="R126" s="66"/>
      <c r="S126" s="66" t="s">
        <v>587</v>
      </c>
      <c r="T126" s="70" t="s">
        <v>330</v>
      </c>
      <c r="U126" s="35">
        <v>0</v>
      </c>
      <c r="V126" s="35">
        <f t="shared" si="20"/>
        <v>0</v>
      </c>
      <c r="W126" s="35"/>
      <c r="X126" s="71"/>
      <c r="Y126" s="52"/>
      <c r="Z126" s="52"/>
      <c r="AA126" s="52"/>
      <c r="AB126" s="52"/>
      <c r="AC126" s="52"/>
      <c r="AD126" s="52"/>
      <c r="AE126" s="52"/>
      <c r="AF126" s="52"/>
      <c r="AG126" s="52" t="s">
        <v>1697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</row>
    <row r="127" spans="1:60" outlineLevel="1" x14ac:dyDescent="0.2">
      <c r="A127" s="67">
        <v>35</v>
      </c>
      <c r="B127" s="68" t="s">
        <v>5040</v>
      </c>
      <c r="C127" s="69" t="s">
        <v>5041</v>
      </c>
      <c r="D127" s="63" t="s">
        <v>640</v>
      </c>
      <c r="E127" s="64">
        <v>4</v>
      </c>
      <c r="F127" s="65"/>
      <c r="G127" s="66">
        <f t="shared" si="14"/>
        <v>0</v>
      </c>
      <c r="H127" s="65"/>
      <c r="I127" s="66">
        <f t="shared" si="15"/>
        <v>0</v>
      </c>
      <c r="J127" s="65"/>
      <c r="K127" s="66">
        <f t="shared" si="16"/>
        <v>0</v>
      </c>
      <c r="L127" s="66">
        <v>21</v>
      </c>
      <c r="M127" s="66">
        <f t="shared" si="17"/>
        <v>0</v>
      </c>
      <c r="N127" s="66">
        <v>0</v>
      </c>
      <c r="O127" s="66">
        <f t="shared" si="18"/>
        <v>0</v>
      </c>
      <c r="P127" s="66">
        <v>0</v>
      </c>
      <c r="Q127" s="66">
        <f t="shared" si="19"/>
        <v>0</v>
      </c>
      <c r="R127" s="66"/>
      <c r="S127" s="66" t="s">
        <v>587</v>
      </c>
      <c r="T127" s="70" t="s">
        <v>330</v>
      </c>
      <c r="U127" s="35">
        <v>0</v>
      </c>
      <c r="V127" s="35">
        <f t="shared" si="20"/>
        <v>0</v>
      </c>
      <c r="W127" s="35"/>
      <c r="X127" s="71"/>
      <c r="Y127" s="52"/>
      <c r="Z127" s="52"/>
      <c r="AA127" s="52"/>
      <c r="AB127" s="52"/>
      <c r="AC127" s="52"/>
      <c r="AD127" s="52"/>
      <c r="AE127" s="52"/>
      <c r="AF127" s="52"/>
      <c r="AG127" s="52" t="s">
        <v>2953</v>
      </c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</row>
    <row r="128" spans="1:60" outlineLevel="1" x14ac:dyDescent="0.2">
      <c r="A128" s="67">
        <v>36</v>
      </c>
      <c r="B128" s="68" t="s">
        <v>5042</v>
      </c>
      <c r="C128" s="69" t="s">
        <v>5043</v>
      </c>
      <c r="D128" s="63" t="s">
        <v>640</v>
      </c>
      <c r="E128" s="64">
        <v>3</v>
      </c>
      <c r="F128" s="65"/>
      <c r="G128" s="66">
        <f t="shared" si="14"/>
        <v>0</v>
      </c>
      <c r="H128" s="65"/>
      <c r="I128" s="66">
        <f t="shared" si="15"/>
        <v>0</v>
      </c>
      <c r="J128" s="65"/>
      <c r="K128" s="66">
        <f t="shared" si="16"/>
        <v>0</v>
      </c>
      <c r="L128" s="66">
        <v>21</v>
      </c>
      <c r="M128" s="66">
        <f t="shared" si="17"/>
        <v>0</v>
      </c>
      <c r="N128" s="66">
        <v>0</v>
      </c>
      <c r="O128" s="66">
        <f t="shared" si="18"/>
        <v>0</v>
      </c>
      <c r="P128" s="66">
        <v>0</v>
      </c>
      <c r="Q128" s="66">
        <f t="shared" si="19"/>
        <v>0</v>
      </c>
      <c r="R128" s="66"/>
      <c r="S128" s="66" t="s">
        <v>587</v>
      </c>
      <c r="T128" s="70" t="s">
        <v>330</v>
      </c>
      <c r="U128" s="35">
        <v>0</v>
      </c>
      <c r="V128" s="35">
        <f t="shared" si="20"/>
        <v>0</v>
      </c>
      <c r="W128" s="35"/>
      <c r="X128" s="71"/>
      <c r="Y128" s="52"/>
      <c r="Z128" s="52"/>
      <c r="AA128" s="52"/>
      <c r="AB128" s="52"/>
      <c r="AC128" s="52"/>
      <c r="AD128" s="52"/>
      <c r="AE128" s="52"/>
      <c r="AF128" s="52"/>
      <c r="AG128" s="52" t="s">
        <v>2953</v>
      </c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</row>
    <row r="129" spans="1:60" outlineLevel="1" x14ac:dyDescent="0.2">
      <c r="A129" s="67">
        <v>37</v>
      </c>
      <c r="B129" s="68" t="s">
        <v>5044</v>
      </c>
      <c r="C129" s="69" t="s">
        <v>5045</v>
      </c>
      <c r="D129" s="63" t="s">
        <v>640</v>
      </c>
      <c r="E129" s="64">
        <v>9</v>
      </c>
      <c r="F129" s="65"/>
      <c r="G129" s="66">
        <f t="shared" si="14"/>
        <v>0</v>
      </c>
      <c r="H129" s="65"/>
      <c r="I129" s="66">
        <f t="shared" si="15"/>
        <v>0</v>
      </c>
      <c r="J129" s="65"/>
      <c r="K129" s="66">
        <f t="shared" si="16"/>
        <v>0</v>
      </c>
      <c r="L129" s="66">
        <v>21</v>
      </c>
      <c r="M129" s="66">
        <f t="shared" si="17"/>
        <v>0</v>
      </c>
      <c r="N129" s="66">
        <v>0</v>
      </c>
      <c r="O129" s="66">
        <f t="shared" si="18"/>
        <v>0</v>
      </c>
      <c r="P129" s="66">
        <v>0</v>
      </c>
      <c r="Q129" s="66">
        <f t="shared" si="19"/>
        <v>0</v>
      </c>
      <c r="R129" s="66"/>
      <c r="S129" s="66" t="s">
        <v>587</v>
      </c>
      <c r="T129" s="70" t="s">
        <v>330</v>
      </c>
      <c r="U129" s="35">
        <v>0</v>
      </c>
      <c r="V129" s="35">
        <f t="shared" si="20"/>
        <v>0</v>
      </c>
      <c r="W129" s="35"/>
      <c r="X129" s="71"/>
      <c r="Y129" s="52"/>
      <c r="Z129" s="52"/>
      <c r="AA129" s="52"/>
      <c r="AB129" s="52"/>
      <c r="AC129" s="52"/>
      <c r="AD129" s="52"/>
      <c r="AE129" s="52"/>
      <c r="AF129" s="52"/>
      <c r="AG129" s="52" t="s">
        <v>2953</v>
      </c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</row>
    <row r="130" spans="1:60" outlineLevel="1" x14ac:dyDescent="0.2">
      <c r="A130" s="67">
        <v>38</v>
      </c>
      <c r="B130" s="68" t="s">
        <v>5046</v>
      </c>
      <c r="C130" s="69" t="s">
        <v>5047</v>
      </c>
      <c r="D130" s="63" t="s">
        <v>640</v>
      </c>
      <c r="E130" s="64">
        <v>2</v>
      </c>
      <c r="F130" s="65"/>
      <c r="G130" s="66">
        <f t="shared" si="14"/>
        <v>0</v>
      </c>
      <c r="H130" s="65"/>
      <c r="I130" s="66">
        <f t="shared" si="15"/>
        <v>0</v>
      </c>
      <c r="J130" s="65"/>
      <c r="K130" s="66">
        <f t="shared" si="16"/>
        <v>0</v>
      </c>
      <c r="L130" s="66">
        <v>21</v>
      </c>
      <c r="M130" s="66">
        <f t="shared" si="17"/>
        <v>0</v>
      </c>
      <c r="N130" s="66">
        <v>0</v>
      </c>
      <c r="O130" s="66">
        <f t="shared" si="18"/>
        <v>0</v>
      </c>
      <c r="P130" s="66">
        <v>0</v>
      </c>
      <c r="Q130" s="66">
        <f t="shared" si="19"/>
        <v>0</v>
      </c>
      <c r="R130" s="66"/>
      <c r="S130" s="66" t="s">
        <v>587</v>
      </c>
      <c r="T130" s="70" t="s">
        <v>330</v>
      </c>
      <c r="U130" s="35">
        <v>0</v>
      </c>
      <c r="V130" s="35">
        <f t="shared" si="20"/>
        <v>0</v>
      </c>
      <c r="W130" s="35"/>
      <c r="X130" s="71"/>
      <c r="Y130" s="52"/>
      <c r="Z130" s="52"/>
      <c r="AA130" s="52"/>
      <c r="AB130" s="52"/>
      <c r="AC130" s="52"/>
      <c r="AD130" s="52"/>
      <c r="AE130" s="52"/>
      <c r="AF130" s="52"/>
      <c r="AG130" s="52" t="s">
        <v>2953</v>
      </c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</row>
    <row r="131" spans="1:60" outlineLevel="1" x14ac:dyDescent="0.2">
      <c r="A131" s="67">
        <v>39</v>
      </c>
      <c r="B131" s="68" t="s">
        <v>5048</v>
      </c>
      <c r="C131" s="69" t="s">
        <v>5049</v>
      </c>
      <c r="D131" s="63" t="s">
        <v>640</v>
      </c>
      <c r="E131" s="64">
        <v>2</v>
      </c>
      <c r="F131" s="65"/>
      <c r="G131" s="66">
        <f t="shared" si="14"/>
        <v>0</v>
      </c>
      <c r="H131" s="65"/>
      <c r="I131" s="66">
        <f t="shared" si="15"/>
        <v>0</v>
      </c>
      <c r="J131" s="65"/>
      <c r="K131" s="66">
        <f t="shared" si="16"/>
        <v>0</v>
      </c>
      <c r="L131" s="66">
        <v>21</v>
      </c>
      <c r="M131" s="66">
        <f t="shared" si="17"/>
        <v>0</v>
      </c>
      <c r="N131" s="66">
        <v>0</v>
      </c>
      <c r="O131" s="66">
        <f t="shared" si="18"/>
        <v>0</v>
      </c>
      <c r="P131" s="66">
        <v>0</v>
      </c>
      <c r="Q131" s="66">
        <f t="shared" si="19"/>
        <v>0</v>
      </c>
      <c r="R131" s="66"/>
      <c r="S131" s="66" t="s">
        <v>587</v>
      </c>
      <c r="T131" s="70" t="s">
        <v>330</v>
      </c>
      <c r="U131" s="35">
        <v>0</v>
      </c>
      <c r="V131" s="35">
        <f t="shared" si="20"/>
        <v>0</v>
      </c>
      <c r="W131" s="35"/>
      <c r="X131" s="71"/>
      <c r="Y131" s="52"/>
      <c r="Z131" s="52"/>
      <c r="AA131" s="52"/>
      <c r="AB131" s="52"/>
      <c r="AC131" s="52"/>
      <c r="AD131" s="52"/>
      <c r="AE131" s="52"/>
      <c r="AF131" s="52"/>
      <c r="AG131" s="52" t="s">
        <v>1697</v>
      </c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</row>
    <row r="132" spans="1:60" outlineLevel="1" x14ac:dyDescent="0.2">
      <c r="A132" s="67">
        <v>40</v>
      </c>
      <c r="B132" s="68" t="s">
        <v>5050</v>
      </c>
      <c r="C132" s="69" t="s">
        <v>5051</v>
      </c>
      <c r="D132" s="63" t="s">
        <v>640</v>
      </c>
      <c r="E132" s="64">
        <v>1</v>
      </c>
      <c r="F132" s="65"/>
      <c r="G132" s="66">
        <f t="shared" si="14"/>
        <v>0</v>
      </c>
      <c r="H132" s="65"/>
      <c r="I132" s="66">
        <f t="shared" si="15"/>
        <v>0</v>
      </c>
      <c r="J132" s="65"/>
      <c r="K132" s="66">
        <f t="shared" si="16"/>
        <v>0</v>
      </c>
      <c r="L132" s="66">
        <v>21</v>
      </c>
      <c r="M132" s="66">
        <f t="shared" si="17"/>
        <v>0</v>
      </c>
      <c r="N132" s="66">
        <v>0</v>
      </c>
      <c r="O132" s="66">
        <f t="shared" si="18"/>
        <v>0</v>
      </c>
      <c r="P132" s="66">
        <v>0</v>
      </c>
      <c r="Q132" s="66">
        <f t="shared" si="19"/>
        <v>0</v>
      </c>
      <c r="R132" s="66"/>
      <c r="S132" s="66" t="s">
        <v>587</v>
      </c>
      <c r="T132" s="70" t="s">
        <v>330</v>
      </c>
      <c r="U132" s="35">
        <v>0</v>
      </c>
      <c r="V132" s="35">
        <f t="shared" si="20"/>
        <v>0</v>
      </c>
      <c r="W132" s="35"/>
      <c r="X132" s="71"/>
      <c r="Y132" s="52"/>
      <c r="Z132" s="52"/>
      <c r="AA132" s="52"/>
      <c r="AB132" s="52"/>
      <c r="AC132" s="52"/>
      <c r="AD132" s="52"/>
      <c r="AE132" s="52"/>
      <c r="AF132" s="52"/>
      <c r="AG132" s="52" t="s">
        <v>1697</v>
      </c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</row>
    <row r="133" spans="1:60" outlineLevel="1" x14ac:dyDescent="0.2">
      <c r="A133" s="67">
        <v>41</v>
      </c>
      <c r="B133" s="68" t="s">
        <v>5052</v>
      </c>
      <c r="C133" s="69" t="s">
        <v>5053</v>
      </c>
      <c r="D133" s="63" t="s">
        <v>640</v>
      </c>
      <c r="E133" s="64">
        <v>1</v>
      </c>
      <c r="F133" s="65"/>
      <c r="G133" s="66">
        <f t="shared" si="14"/>
        <v>0</v>
      </c>
      <c r="H133" s="65"/>
      <c r="I133" s="66">
        <f t="shared" si="15"/>
        <v>0</v>
      </c>
      <c r="J133" s="65"/>
      <c r="K133" s="66">
        <f t="shared" si="16"/>
        <v>0</v>
      </c>
      <c r="L133" s="66">
        <v>21</v>
      </c>
      <c r="M133" s="66">
        <f t="shared" si="17"/>
        <v>0</v>
      </c>
      <c r="N133" s="66">
        <v>0</v>
      </c>
      <c r="O133" s="66">
        <f t="shared" si="18"/>
        <v>0</v>
      </c>
      <c r="P133" s="66">
        <v>0</v>
      </c>
      <c r="Q133" s="66">
        <f t="shared" si="19"/>
        <v>0</v>
      </c>
      <c r="R133" s="66"/>
      <c r="S133" s="66" t="s">
        <v>587</v>
      </c>
      <c r="T133" s="70" t="s">
        <v>330</v>
      </c>
      <c r="U133" s="35">
        <v>0</v>
      </c>
      <c r="V133" s="35">
        <f t="shared" si="20"/>
        <v>0</v>
      </c>
      <c r="W133" s="35"/>
      <c r="X133" s="71"/>
      <c r="Y133" s="52"/>
      <c r="Z133" s="52"/>
      <c r="AA133" s="52"/>
      <c r="AB133" s="52"/>
      <c r="AC133" s="52"/>
      <c r="AD133" s="52"/>
      <c r="AE133" s="52"/>
      <c r="AF133" s="52"/>
      <c r="AG133" s="52" t="s">
        <v>1697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</row>
    <row r="134" spans="1:60" outlineLevel="1" x14ac:dyDescent="0.2">
      <c r="A134" s="67">
        <v>42</v>
      </c>
      <c r="B134" s="68" t="s">
        <v>5054</v>
      </c>
      <c r="C134" s="69" t="s">
        <v>5055</v>
      </c>
      <c r="D134" s="63" t="s">
        <v>640</v>
      </c>
      <c r="E134" s="64">
        <v>12</v>
      </c>
      <c r="F134" s="65"/>
      <c r="G134" s="66">
        <f t="shared" si="14"/>
        <v>0</v>
      </c>
      <c r="H134" s="65"/>
      <c r="I134" s="66">
        <f t="shared" si="15"/>
        <v>0</v>
      </c>
      <c r="J134" s="65"/>
      <c r="K134" s="66">
        <f t="shared" si="16"/>
        <v>0</v>
      </c>
      <c r="L134" s="66">
        <v>21</v>
      </c>
      <c r="M134" s="66">
        <f t="shared" si="17"/>
        <v>0</v>
      </c>
      <c r="N134" s="66">
        <v>0</v>
      </c>
      <c r="O134" s="66">
        <f t="shared" si="18"/>
        <v>0</v>
      </c>
      <c r="P134" s="66">
        <v>0</v>
      </c>
      <c r="Q134" s="66">
        <f t="shared" si="19"/>
        <v>0</v>
      </c>
      <c r="R134" s="66"/>
      <c r="S134" s="66" t="s">
        <v>587</v>
      </c>
      <c r="T134" s="70" t="s">
        <v>330</v>
      </c>
      <c r="U134" s="35">
        <v>0</v>
      </c>
      <c r="V134" s="35">
        <f t="shared" si="20"/>
        <v>0</v>
      </c>
      <c r="W134" s="35"/>
      <c r="X134" s="71"/>
      <c r="Y134" s="52"/>
      <c r="Z134" s="52"/>
      <c r="AA134" s="52"/>
      <c r="AB134" s="52"/>
      <c r="AC134" s="52"/>
      <c r="AD134" s="52"/>
      <c r="AE134" s="52"/>
      <c r="AF134" s="52"/>
      <c r="AG134" s="52" t="s">
        <v>1697</v>
      </c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</row>
    <row r="135" spans="1:60" outlineLevel="1" x14ac:dyDescent="0.2">
      <c r="A135" s="67">
        <v>43</v>
      </c>
      <c r="B135" s="68" t="s">
        <v>5056</v>
      </c>
      <c r="C135" s="69" t="s">
        <v>5057</v>
      </c>
      <c r="D135" s="63" t="s">
        <v>640</v>
      </c>
      <c r="E135" s="64">
        <v>10</v>
      </c>
      <c r="F135" s="65"/>
      <c r="G135" s="66">
        <f t="shared" si="14"/>
        <v>0</v>
      </c>
      <c r="H135" s="65"/>
      <c r="I135" s="66">
        <f t="shared" si="15"/>
        <v>0</v>
      </c>
      <c r="J135" s="65"/>
      <c r="K135" s="66">
        <f t="shared" si="16"/>
        <v>0</v>
      </c>
      <c r="L135" s="66">
        <v>21</v>
      </c>
      <c r="M135" s="66">
        <f t="shared" si="17"/>
        <v>0</v>
      </c>
      <c r="N135" s="66">
        <v>0</v>
      </c>
      <c r="O135" s="66">
        <f t="shared" si="18"/>
        <v>0</v>
      </c>
      <c r="P135" s="66">
        <v>0</v>
      </c>
      <c r="Q135" s="66">
        <f t="shared" si="19"/>
        <v>0</v>
      </c>
      <c r="R135" s="66"/>
      <c r="S135" s="66" t="s">
        <v>587</v>
      </c>
      <c r="T135" s="70" t="s">
        <v>330</v>
      </c>
      <c r="U135" s="35">
        <v>0</v>
      </c>
      <c r="V135" s="35">
        <f t="shared" si="20"/>
        <v>0</v>
      </c>
      <c r="W135" s="35"/>
      <c r="X135" s="71"/>
      <c r="Y135" s="52"/>
      <c r="Z135" s="52"/>
      <c r="AA135" s="52"/>
      <c r="AB135" s="52"/>
      <c r="AC135" s="52"/>
      <c r="AD135" s="52"/>
      <c r="AE135" s="52"/>
      <c r="AF135" s="52"/>
      <c r="AG135" s="52" t="s">
        <v>1697</v>
      </c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</row>
    <row r="136" spans="1:60" outlineLevel="1" x14ac:dyDescent="0.2">
      <c r="A136" s="67">
        <v>44</v>
      </c>
      <c r="B136" s="68" t="s">
        <v>5058</v>
      </c>
      <c r="C136" s="69" t="s">
        <v>5059</v>
      </c>
      <c r="D136" s="63" t="s">
        <v>640</v>
      </c>
      <c r="E136" s="64">
        <v>7</v>
      </c>
      <c r="F136" s="65"/>
      <c r="G136" s="66">
        <f t="shared" si="14"/>
        <v>0</v>
      </c>
      <c r="H136" s="65"/>
      <c r="I136" s="66">
        <f t="shared" si="15"/>
        <v>0</v>
      </c>
      <c r="J136" s="65"/>
      <c r="K136" s="66">
        <f t="shared" si="16"/>
        <v>0</v>
      </c>
      <c r="L136" s="66">
        <v>21</v>
      </c>
      <c r="M136" s="66">
        <f t="shared" si="17"/>
        <v>0</v>
      </c>
      <c r="N136" s="66">
        <v>0</v>
      </c>
      <c r="O136" s="66">
        <f t="shared" si="18"/>
        <v>0</v>
      </c>
      <c r="P136" s="66">
        <v>0</v>
      </c>
      <c r="Q136" s="66">
        <f t="shared" si="19"/>
        <v>0</v>
      </c>
      <c r="R136" s="66"/>
      <c r="S136" s="66" t="s">
        <v>587</v>
      </c>
      <c r="T136" s="70" t="s">
        <v>330</v>
      </c>
      <c r="U136" s="35">
        <v>0</v>
      </c>
      <c r="V136" s="35">
        <f t="shared" si="20"/>
        <v>0</v>
      </c>
      <c r="W136" s="35"/>
      <c r="X136" s="71"/>
      <c r="Y136" s="52"/>
      <c r="Z136" s="52"/>
      <c r="AA136" s="52"/>
      <c r="AB136" s="52"/>
      <c r="AC136" s="52"/>
      <c r="AD136" s="52"/>
      <c r="AE136" s="52"/>
      <c r="AF136" s="52"/>
      <c r="AG136" s="52" t="s">
        <v>1697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</row>
    <row r="137" spans="1:60" outlineLevel="1" x14ac:dyDescent="0.2">
      <c r="A137" s="67">
        <v>45</v>
      </c>
      <c r="B137" s="68" t="s">
        <v>5060</v>
      </c>
      <c r="C137" s="69" t="s">
        <v>5061</v>
      </c>
      <c r="D137" s="63" t="s">
        <v>640</v>
      </c>
      <c r="E137" s="64">
        <v>2</v>
      </c>
      <c r="F137" s="65"/>
      <c r="G137" s="66">
        <f t="shared" si="14"/>
        <v>0</v>
      </c>
      <c r="H137" s="65"/>
      <c r="I137" s="66">
        <f t="shared" si="15"/>
        <v>0</v>
      </c>
      <c r="J137" s="65"/>
      <c r="K137" s="66">
        <f t="shared" si="16"/>
        <v>0</v>
      </c>
      <c r="L137" s="66">
        <v>21</v>
      </c>
      <c r="M137" s="66">
        <f t="shared" si="17"/>
        <v>0</v>
      </c>
      <c r="N137" s="66">
        <v>0</v>
      </c>
      <c r="O137" s="66">
        <f t="shared" si="18"/>
        <v>0</v>
      </c>
      <c r="P137" s="66">
        <v>0</v>
      </c>
      <c r="Q137" s="66">
        <f t="shared" si="19"/>
        <v>0</v>
      </c>
      <c r="R137" s="66"/>
      <c r="S137" s="66" t="s">
        <v>587</v>
      </c>
      <c r="T137" s="70" t="s">
        <v>330</v>
      </c>
      <c r="U137" s="35">
        <v>0</v>
      </c>
      <c r="V137" s="35">
        <f t="shared" si="20"/>
        <v>0</v>
      </c>
      <c r="W137" s="35"/>
      <c r="X137" s="71"/>
      <c r="Y137" s="52"/>
      <c r="Z137" s="52"/>
      <c r="AA137" s="52"/>
      <c r="AB137" s="52"/>
      <c r="AC137" s="52"/>
      <c r="AD137" s="52"/>
      <c r="AE137" s="52"/>
      <c r="AF137" s="52"/>
      <c r="AG137" s="52" t="s">
        <v>1697</v>
      </c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</row>
    <row r="138" spans="1:60" outlineLevel="1" x14ac:dyDescent="0.2">
      <c r="A138" s="67">
        <v>46</v>
      </c>
      <c r="B138" s="68" t="s">
        <v>5062</v>
      </c>
      <c r="C138" s="69" t="s">
        <v>5063</v>
      </c>
      <c r="D138" s="63" t="s">
        <v>640</v>
      </c>
      <c r="E138" s="64">
        <v>1</v>
      </c>
      <c r="F138" s="65"/>
      <c r="G138" s="66">
        <f t="shared" si="14"/>
        <v>0</v>
      </c>
      <c r="H138" s="65"/>
      <c r="I138" s="66">
        <f t="shared" si="15"/>
        <v>0</v>
      </c>
      <c r="J138" s="65"/>
      <c r="K138" s="66">
        <f t="shared" si="16"/>
        <v>0</v>
      </c>
      <c r="L138" s="66">
        <v>21</v>
      </c>
      <c r="M138" s="66">
        <f t="shared" si="17"/>
        <v>0</v>
      </c>
      <c r="N138" s="66">
        <v>0</v>
      </c>
      <c r="O138" s="66">
        <f t="shared" si="18"/>
        <v>0</v>
      </c>
      <c r="P138" s="66">
        <v>0</v>
      </c>
      <c r="Q138" s="66">
        <f t="shared" si="19"/>
        <v>0</v>
      </c>
      <c r="R138" s="66"/>
      <c r="S138" s="66" t="s">
        <v>587</v>
      </c>
      <c r="T138" s="70" t="s">
        <v>330</v>
      </c>
      <c r="U138" s="35">
        <v>0</v>
      </c>
      <c r="V138" s="35">
        <f t="shared" si="20"/>
        <v>0</v>
      </c>
      <c r="W138" s="35"/>
      <c r="X138" s="71"/>
      <c r="Y138" s="52"/>
      <c r="Z138" s="52"/>
      <c r="AA138" s="52"/>
      <c r="AB138" s="52"/>
      <c r="AC138" s="52"/>
      <c r="AD138" s="52"/>
      <c r="AE138" s="52"/>
      <c r="AF138" s="52"/>
      <c r="AG138" s="52" t="s">
        <v>2953</v>
      </c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</row>
    <row r="139" spans="1:60" outlineLevel="1" x14ac:dyDescent="0.2">
      <c r="A139" s="67">
        <v>47</v>
      </c>
      <c r="B139" s="68" t="s">
        <v>5064</v>
      </c>
      <c r="C139" s="69" t="s">
        <v>5065</v>
      </c>
      <c r="D139" s="63" t="s">
        <v>640</v>
      </c>
      <c r="E139" s="64">
        <v>1</v>
      </c>
      <c r="F139" s="65"/>
      <c r="G139" s="66">
        <f t="shared" si="14"/>
        <v>0</v>
      </c>
      <c r="H139" s="65"/>
      <c r="I139" s="66">
        <f t="shared" si="15"/>
        <v>0</v>
      </c>
      <c r="J139" s="65"/>
      <c r="K139" s="66">
        <f t="shared" si="16"/>
        <v>0</v>
      </c>
      <c r="L139" s="66">
        <v>21</v>
      </c>
      <c r="M139" s="66">
        <f t="shared" si="17"/>
        <v>0</v>
      </c>
      <c r="N139" s="66">
        <v>0</v>
      </c>
      <c r="O139" s="66">
        <f t="shared" si="18"/>
        <v>0</v>
      </c>
      <c r="P139" s="66">
        <v>0</v>
      </c>
      <c r="Q139" s="66">
        <f t="shared" si="19"/>
        <v>0</v>
      </c>
      <c r="R139" s="66"/>
      <c r="S139" s="66" t="s">
        <v>587</v>
      </c>
      <c r="T139" s="70" t="s">
        <v>330</v>
      </c>
      <c r="U139" s="35">
        <v>0</v>
      </c>
      <c r="V139" s="35">
        <f t="shared" si="20"/>
        <v>0</v>
      </c>
      <c r="W139" s="35"/>
      <c r="X139" s="71"/>
      <c r="Y139" s="52"/>
      <c r="Z139" s="52"/>
      <c r="AA139" s="52"/>
      <c r="AB139" s="52"/>
      <c r="AC139" s="52"/>
      <c r="AD139" s="52"/>
      <c r="AE139" s="52"/>
      <c r="AF139" s="52"/>
      <c r="AG139" s="52" t="s">
        <v>2953</v>
      </c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</row>
    <row r="140" spans="1:60" outlineLevel="1" x14ac:dyDescent="0.2">
      <c r="A140" s="67">
        <v>48</v>
      </c>
      <c r="B140" s="68" t="s">
        <v>5066</v>
      </c>
      <c r="C140" s="69" t="s">
        <v>5067</v>
      </c>
      <c r="D140" s="63" t="s">
        <v>640</v>
      </c>
      <c r="E140" s="64">
        <v>2</v>
      </c>
      <c r="F140" s="65"/>
      <c r="G140" s="66">
        <f t="shared" si="14"/>
        <v>0</v>
      </c>
      <c r="H140" s="65"/>
      <c r="I140" s="66">
        <f t="shared" si="15"/>
        <v>0</v>
      </c>
      <c r="J140" s="65"/>
      <c r="K140" s="66">
        <f t="shared" si="16"/>
        <v>0</v>
      </c>
      <c r="L140" s="66">
        <v>21</v>
      </c>
      <c r="M140" s="66">
        <f t="shared" si="17"/>
        <v>0</v>
      </c>
      <c r="N140" s="66">
        <v>0</v>
      </c>
      <c r="O140" s="66">
        <f t="shared" si="18"/>
        <v>0</v>
      </c>
      <c r="P140" s="66">
        <v>0</v>
      </c>
      <c r="Q140" s="66">
        <f t="shared" si="19"/>
        <v>0</v>
      </c>
      <c r="R140" s="66"/>
      <c r="S140" s="66" t="s">
        <v>587</v>
      </c>
      <c r="T140" s="70" t="s">
        <v>330</v>
      </c>
      <c r="U140" s="35">
        <v>0</v>
      </c>
      <c r="V140" s="35">
        <f t="shared" si="20"/>
        <v>0</v>
      </c>
      <c r="W140" s="35"/>
      <c r="X140" s="71"/>
      <c r="Y140" s="52"/>
      <c r="Z140" s="52"/>
      <c r="AA140" s="52"/>
      <c r="AB140" s="52"/>
      <c r="AC140" s="52"/>
      <c r="AD140" s="52"/>
      <c r="AE140" s="52"/>
      <c r="AF140" s="52"/>
      <c r="AG140" s="52" t="s">
        <v>2953</v>
      </c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</row>
    <row r="141" spans="1:60" outlineLevel="1" x14ac:dyDescent="0.2">
      <c r="A141" s="67">
        <v>49</v>
      </c>
      <c r="B141" s="68" t="s">
        <v>5068</v>
      </c>
      <c r="C141" s="69" t="s">
        <v>5069</v>
      </c>
      <c r="D141" s="63" t="s">
        <v>640</v>
      </c>
      <c r="E141" s="64">
        <v>1</v>
      </c>
      <c r="F141" s="65"/>
      <c r="G141" s="66">
        <f t="shared" si="14"/>
        <v>0</v>
      </c>
      <c r="H141" s="65"/>
      <c r="I141" s="66">
        <f t="shared" si="15"/>
        <v>0</v>
      </c>
      <c r="J141" s="65"/>
      <c r="K141" s="66">
        <f t="shared" si="16"/>
        <v>0</v>
      </c>
      <c r="L141" s="66">
        <v>21</v>
      </c>
      <c r="M141" s="66">
        <f t="shared" si="17"/>
        <v>0</v>
      </c>
      <c r="N141" s="66">
        <v>0</v>
      </c>
      <c r="O141" s="66">
        <f t="shared" si="18"/>
        <v>0</v>
      </c>
      <c r="P141" s="66">
        <v>0</v>
      </c>
      <c r="Q141" s="66">
        <f t="shared" si="19"/>
        <v>0</v>
      </c>
      <c r="R141" s="66"/>
      <c r="S141" s="66" t="s">
        <v>587</v>
      </c>
      <c r="T141" s="70" t="s">
        <v>330</v>
      </c>
      <c r="U141" s="35">
        <v>0</v>
      </c>
      <c r="V141" s="35">
        <f t="shared" si="20"/>
        <v>0</v>
      </c>
      <c r="W141" s="35"/>
      <c r="X141" s="71"/>
      <c r="Y141" s="52"/>
      <c r="Z141" s="52"/>
      <c r="AA141" s="52"/>
      <c r="AB141" s="52"/>
      <c r="AC141" s="52"/>
      <c r="AD141" s="52"/>
      <c r="AE141" s="52"/>
      <c r="AF141" s="52"/>
      <c r="AG141" s="52" t="s">
        <v>2953</v>
      </c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</row>
    <row r="142" spans="1:60" outlineLevel="1" x14ac:dyDescent="0.2">
      <c r="A142" s="67">
        <v>50</v>
      </c>
      <c r="B142" s="68" t="s">
        <v>5070</v>
      </c>
      <c r="C142" s="69" t="s">
        <v>5071</v>
      </c>
      <c r="D142" s="63" t="s">
        <v>640</v>
      </c>
      <c r="E142" s="64">
        <v>1</v>
      </c>
      <c r="F142" s="65"/>
      <c r="G142" s="66">
        <f t="shared" si="14"/>
        <v>0</v>
      </c>
      <c r="H142" s="65"/>
      <c r="I142" s="66">
        <f t="shared" si="15"/>
        <v>0</v>
      </c>
      <c r="J142" s="65"/>
      <c r="K142" s="66">
        <f t="shared" si="16"/>
        <v>0</v>
      </c>
      <c r="L142" s="66">
        <v>21</v>
      </c>
      <c r="M142" s="66">
        <f t="shared" si="17"/>
        <v>0</v>
      </c>
      <c r="N142" s="66">
        <v>0</v>
      </c>
      <c r="O142" s="66">
        <f t="shared" si="18"/>
        <v>0</v>
      </c>
      <c r="P142" s="66">
        <v>0</v>
      </c>
      <c r="Q142" s="66">
        <f t="shared" si="19"/>
        <v>0</v>
      </c>
      <c r="R142" s="66"/>
      <c r="S142" s="66" t="s">
        <v>587</v>
      </c>
      <c r="T142" s="70" t="s">
        <v>330</v>
      </c>
      <c r="U142" s="35">
        <v>0</v>
      </c>
      <c r="V142" s="35">
        <f t="shared" si="20"/>
        <v>0</v>
      </c>
      <c r="W142" s="35"/>
      <c r="X142" s="71"/>
      <c r="Y142" s="52"/>
      <c r="Z142" s="52"/>
      <c r="AA142" s="52"/>
      <c r="AB142" s="52"/>
      <c r="AC142" s="52"/>
      <c r="AD142" s="52"/>
      <c r="AE142" s="52"/>
      <c r="AF142" s="52"/>
      <c r="AG142" s="52" t="s">
        <v>2953</v>
      </c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</row>
    <row r="143" spans="1:60" outlineLevel="1" x14ac:dyDescent="0.2">
      <c r="A143" s="67">
        <v>51</v>
      </c>
      <c r="B143" s="68" t="s">
        <v>5072</v>
      </c>
      <c r="C143" s="69" t="s">
        <v>5073</v>
      </c>
      <c r="D143" s="63" t="s">
        <v>640</v>
      </c>
      <c r="E143" s="64">
        <v>1</v>
      </c>
      <c r="F143" s="65"/>
      <c r="G143" s="66">
        <f t="shared" si="14"/>
        <v>0</v>
      </c>
      <c r="H143" s="65"/>
      <c r="I143" s="66">
        <f t="shared" si="15"/>
        <v>0</v>
      </c>
      <c r="J143" s="65"/>
      <c r="K143" s="66">
        <f t="shared" si="16"/>
        <v>0</v>
      </c>
      <c r="L143" s="66">
        <v>21</v>
      </c>
      <c r="M143" s="66">
        <f t="shared" si="17"/>
        <v>0</v>
      </c>
      <c r="N143" s="66">
        <v>0</v>
      </c>
      <c r="O143" s="66">
        <f t="shared" si="18"/>
        <v>0</v>
      </c>
      <c r="P143" s="66">
        <v>0</v>
      </c>
      <c r="Q143" s="66">
        <f t="shared" si="19"/>
        <v>0</v>
      </c>
      <c r="R143" s="66"/>
      <c r="S143" s="66" t="s">
        <v>587</v>
      </c>
      <c r="T143" s="70" t="s">
        <v>330</v>
      </c>
      <c r="U143" s="35">
        <v>0</v>
      </c>
      <c r="V143" s="35">
        <f t="shared" si="20"/>
        <v>0</v>
      </c>
      <c r="W143" s="35"/>
      <c r="X143" s="71"/>
      <c r="Y143" s="52"/>
      <c r="Z143" s="52"/>
      <c r="AA143" s="52"/>
      <c r="AB143" s="52"/>
      <c r="AC143" s="52"/>
      <c r="AD143" s="52"/>
      <c r="AE143" s="52"/>
      <c r="AF143" s="52"/>
      <c r="AG143" s="52" t="s">
        <v>2953</v>
      </c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</row>
    <row r="144" spans="1:60" outlineLevel="1" x14ac:dyDescent="0.2">
      <c r="A144" s="67">
        <v>52</v>
      </c>
      <c r="B144" s="68" t="s">
        <v>5074</v>
      </c>
      <c r="C144" s="69" t="s">
        <v>5075</v>
      </c>
      <c r="D144" s="63" t="s">
        <v>640</v>
      </c>
      <c r="E144" s="64">
        <v>20</v>
      </c>
      <c r="F144" s="65"/>
      <c r="G144" s="66">
        <f t="shared" si="14"/>
        <v>0</v>
      </c>
      <c r="H144" s="65"/>
      <c r="I144" s="66">
        <f t="shared" si="15"/>
        <v>0</v>
      </c>
      <c r="J144" s="65"/>
      <c r="K144" s="66">
        <f t="shared" si="16"/>
        <v>0</v>
      </c>
      <c r="L144" s="66">
        <v>21</v>
      </c>
      <c r="M144" s="66">
        <f t="shared" si="17"/>
        <v>0</v>
      </c>
      <c r="N144" s="66">
        <v>0</v>
      </c>
      <c r="O144" s="66">
        <f t="shared" si="18"/>
        <v>0</v>
      </c>
      <c r="P144" s="66">
        <v>0</v>
      </c>
      <c r="Q144" s="66">
        <f t="shared" si="19"/>
        <v>0</v>
      </c>
      <c r="R144" s="66"/>
      <c r="S144" s="66" t="s">
        <v>587</v>
      </c>
      <c r="T144" s="70" t="s">
        <v>330</v>
      </c>
      <c r="U144" s="35">
        <v>0</v>
      </c>
      <c r="V144" s="35">
        <f t="shared" si="20"/>
        <v>0</v>
      </c>
      <c r="W144" s="35"/>
      <c r="X144" s="71"/>
      <c r="Y144" s="52"/>
      <c r="Z144" s="52"/>
      <c r="AA144" s="52"/>
      <c r="AB144" s="52"/>
      <c r="AC144" s="52"/>
      <c r="AD144" s="52"/>
      <c r="AE144" s="52"/>
      <c r="AF144" s="52"/>
      <c r="AG144" s="52" t="s">
        <v>1697</v>
      </c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</row>
    <row r="145" spans="1:60" outlineLevel="1" x14ac:dyDescent="0.2">
      <c r="A145" s="67">
        <v>53</v>
      </c>
      <c r="B145" s="68" t="s">
        <v>5076</v>
      </c>
      <c r="C145" s="69" t="s">
        <v>5077</v>
      </c>
      <c r="D145" s="63" t="s">
        <v>640</v>
      </c>
      <c r="E145" s="64">
        <v>30</v>
      </c>
      <c r="F145" s="65"/>
      <c r="G145" s="66">
        <f t="shared" si="14"/>
        <v>0</v>
      </c>
      <c r="H145" s="65"/>
      <c r="I145" s="66">
        <f t="shared" si="15"/>
        <v>0</v>
      </c>
      <c r="J145" s="65"/>
      <c r="K145" s="66">
        <f t="shared" si="16"/>
        <v>0</v>
      </c>
      <c r="L145" s="66">
        <v>21</v>
      </c>
      <c r="M145" s="66">
        <f t="shared" si="17"/>
        <v>0</v>
      </c>
      <c r="N145" s="66">
        <v>0</v>
      </c>
      <c r="O145" s="66">
        <f t="shared" si="18"/>
        <v>0</v>
      </c>
      <c r="P145" s="66">
        <v>0</v>
      </c>
      <c r="Q145" s="66">
        <f t="shared" si="19"/>
        <v>0</v>
      </c>
      <c r="R145" s="66"/>
      <c r="S145" s="66" t="s">
        <v>587</v>
      </c>
      <c r="T145" s="70" t="s">
        <v>330</v>
      </c>
      <c r="U145" s="35">
        <v>0</v>
      </c>
      <c r="V145" s="35">
        <f t="shared" si="20"/>
        <v>0</v>
      </c>
      <c r="W145" s="35"/>
      <c r="X145" s="71"/>
      <c r="Y145" s="52"/>
      <c r="Z145" s="52"/>
      <c r="AA145" s="52"/>
      <c r="AB145" s="52"/>
      <c r="AC145" s="52"/>
      <c r="AD145" s="52"/>
      <c r="AE145" s="52"/>
      <c r="AF145" s="52"/>
      <c r="AG145" s="52" t="s">
        <v>1697</v>
      </c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</row>
    <row r="146" spans="1:60" outlineLevel="1" x14ac:dyDescent="0.2">
      <c r="A146" s="67">
        <v>54</v>
      </c>
      <c r="B146" s="68" t="s">
        <v>5078</v>
      </c>
      <c r="C146" s="69" t="s">
        <v>5079</v>
      </c>
      <c r="D146" s="63" t="s">
        <v>640</v>
      </c>
      <c r="E146" s="64">
        <v>20</v>
      </c>
      <c r="F146" s="65"/>
      <c r="G146" s="66">
        <f t="shared" si="14"/>
        <v>0</v>
      </c>
      <c r="H146" s="65"/>
      <c r="I146" s="66">
        <f t="shared" si="15"/>
        <v>0</v>
      </c>
      <c r="J146" s="65"/>
      <c r="K146" s="66">
        <f t="shared" si="16"/>
        <v>0</v>
      </c>
      <c r="L146" s="66">
        <v>21</v>
      </c>
      <c r="M146" s="66">
        <f t="shared" si="17"/>
        <v>0</v>
      </c>
      <c r="N146" s="66">
        <v>0</v>
      </c>
      <c r="O146" s="66">
        <f t="shared" si="18"/>
        <v>0</v>
      </c>
      <c r="P146" s="66">
        <v>0</v>
      </c>
      <c r="Q146" s="66">
        <f t="shared" si="19"/>
        <v>0</v>
      </c>
      <c r="R146" s="66"/>
      <c r="S146" s="66" t="s">
        <v>587</v>
      </c>
      <c r="T146" s="70" t="s">
        <v>330</v>
      </c>
      <c r="U146" s="35">
        <v>0</v>
      </c>
      <c r="V146" s="35">
        <f t="shared" si="20"/>
        <v>0</v>
      </c>
      <c r="W146" s="35"/>
      <c r="X146" s="71"/>
      <c r="Y146" s="52"/>
      <c r="Z146" s="52"/>
      <c r="AA146" s="52"/>
      <c r="AB146" s="52"/>
      <c r="AC146" s="52"/>
      <c r="AD146" s="52"/>
      <c r="AE146" s="52"/>
      <c r="AF146" s="52"/>
      <c r="AG146" s="52" t="s">
        <v>1697</v>
      </c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</row>
    <row r="147" spans="1:60" ht="22.5" outlineLevel="1" x14ac:dyDescent="0.2">
      <c r="A147" s="67">
        <v>55</v>
      </c>
      <c r="B147" s="68" t="s">
        <v>5080</v>
      </c>
      <c r="C147" s="69" t="s">
        <v>5081</v>
      </c>
      <c r="D147" s="63" t="s">
        <v>640</v>
      </c>
      <c r="E147" s="64">
        <v>1</v>
      </c>
      <c r="F147" s="65"/>
      <c r="G147" s="66">
        <f t="shared" si="14"/>
        <v>0</v>
      </c>
      <c r="H147" s="65"/>
      <c r="I147" s="66">
        <f t="shared" si="15"/>
        <v>0</v>
      </c>
      <c r="J147" s="65"/>
      <c r="K147" s="66">
        <f t="shared" si="16"/>
        <v>0</v>
      </c>
      <c r="L147" s="66">
        <v>21</v>
      </c>
      <c r="M147" s="66">
        <f t="shared" si="17"/>
        <v>0</v>
      </c>
      <c r="N147" s="66">
        <v>0</v>
      </c>
      <c r="O147" s="66">
        <f t="shared" si="18"/>
        <v>0</v>
      </c>
      <c r="P147" s="66">
        <v>0</v>
      </c>
      <c r="Q147" s="66">
        <f t="shared" si="19"/>
        <v>0</v>
      </c>
      <c r="R147" s="66"/>
      <c r="S147" s="66" t="s">
        <v>587</v>
      </c>
      <c r="T147" s="70" t="s">
        <v>330</v>
      </c>
      <c r="U147" s="35">
        <v>0</v>
      </c>
      <c r="V147" s="35">
        <f t="shared" si="20"/>
        <v>0</v>
      </c>
      <c r="W147" s="35"/>
      <c r="X147" s="71"/>
      <c r="Y147" s="52"/>
      <c r="Z147" s="52"/>
      <c r="AA147" s="52"/>
      <c r="AB147" s="52"/>
      <c r="AC147" s="52"/>
      <c r="AD147" s="52"/>
      <c r="AE147" s="52"/>
      <c r="AF147" s="52"/>
      <c r="AG147" s="52" t="s">
        <v>1697</v>
      </c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</row>
    <row r="148" spans="1:60" outlineLevel="1" x14ac:dyDescent="0.2">
      <c r="A148" s="67">
        <v>56</v>
      </c>
      <c r="B148" s="68" t="s">
        <v>5082</v>
      </c>
      <c r="C148" s="69" t="s">
        <v>5083</v>
      </c>
      <c r="D148" s="63" t="s">
        <v>640</v>
      </c>
      <c r="E148" s="64">
        <v>2</v>
      </c>
      <c r="F148" s="65"/>
      <c r="G148" s="66">
        <f t="shared" si="14"/>
        <v>0</v>
      </c>
      <c r="H148" s="65"/>
      <c r="I148" s="66">
        <f t="shared" si="15"/>
        <v>0</v>
      </c>
      <c r="J148" s="65"/>
      <c r="K148" s="66">
        <f t="shared" si="16"/>
        <v>0</v>
      </c>
      <c r="L148" s="66">
        <v>21</v>
      </c>
      <c r="M148" s="66">
        <f t="shared" si="17"/>
        <v>0</v>
      </c>
      <c r="N148" s="66">
        <v>0</v>
      </c>
      <c r="O148" s="66">
        <f t="shared" si="18"/>
        <v>0</v>
      </c>
      <c r="P148" s="66">
        <v>0</v>
      </c>
      <c r="Q148" s="66">
        <f t="shared" si="19"/>
        <v>0</v>
      </c>
      <c r="R148" s="66"/>
      <c r="S148" s="66" t="s">
        <v>587</v>
      </c>
      <c r="T148" s="70" t="s">
        <v>330</v>
      </c>
      <c r="U148" s="35">
        <v>0</v>
      </c>
      <c r="V148" s="35">
        <f t="shared" si="20"/>
        <v>0</v>
      </c>
      <c r="W148" s="35"/>
      <c r="X148" s="71"/>
      <c r="Y148" s="52"/>
      <c r="Z148" s="52"/>
      <c r="AA148" s="52"/>
      <c r="AB148" s="52"/>
      <c r="AC148" s="52"/>
      <c r="AD148" s="52"/>
      <c r="AE148" s="52"/>
      <c r="AF148" s="52"/>
      <c r="AG148" s="52" t="s">
        <v>1697</v>
      </c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</row>
    <row r="149" spans="1:60" outlineLevel="1" x14ac:dyDescent="0.2">
      <c r="A149" s="67">
        <v>57</v>
      </c>
      <c r="B149" s="68" t="s">
        <v>5084</v>
      </c>
      <c r="C149" s="69" t="s">
        <v>5085</v>
      </c>
      <c r="D149" s="63" t="s">
        <v>640</v>
      </c>
      <c r="E149" s="64">
        <v>1</v>
      </c>
      <c r="F149" s="65"/>
      <c r="G149" s="66">
        <f t="shared" si="14"/>
        <v>0</v>
      </c>
      <c r="H149" s="65"/>
      <c r="I149" s="66">
        <f t="shared" si="15"/>
        <v>0</v>
      </c>
      <c r="J149" s="65"/>
      <c r="K149" s="66">
        <f t="shared" si="16"/>
        <v>0</v>
      </c>
      <c r="L149" s="66">
        <v>21</v>
      </c>
      <c r="M149" s="66">
        <f t="shared" si="17"/>
        <v>0</v>
      </c>
      <c r="N149" s="66">
        <v>0</v>
      </c>
      <c r="O149" s="66">
        <f t="shared" si="18"/>
        <v>0</v>
      </c>
      <c r="P149" s="66">
        <v>0</v>
      </c>
      <c r="Q149" s="66">
        <f t="shared" si="19"/>
        <v>0</v>
      </c>
      <c r="R149" s="66"/>
      <c r="S149" s="66" t="s">
        <v>587</v>
      </c>
      <c r="T149" s="70" t="s">
        <v>330</v>
      </c>
      <c r="U149" s="35">
        <v>0</v>
      </c>
      <c r="V149" s="35">
        <f t="shared" si="20"/>
        <v>0</v>
      </c>
      <c r="W149" s="35"/>
      <c r="X149" s="71"/>
      <c r="Y149" s="52"/>
      <c r="Z149" s="52"/>
      <c r="AA149" s="52"/>
      <c r="AB149" s="52"/>
      <c r="AC149" s="52"/>
      <c r="AD149" s="52"/>
      <c r="AE149" s="52"/>
      <c r="AF149" s="52"/>
      <c r="AG149" s="52" t="s">
        <v>1697</v>
      </c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  <row r="150" spans="1:60" ht="22.5" outlineLevel="1" x14ac:dyDescent="0.2">
      <c r="A150" s="67">
        <v>58</v>
      </c>
      <c r="B150" s="68" t="s">
        <v>5086</v>
      </c>
      <c r="C150" s="69" t="s">
        <v>5087</v>
      </c>
      <c r="D150" s="63" t="s">
        <v>640</v>
      </c>
      <c r="E150" s="64">
        <v>10</v>
      </c>
      <c r="F150" s="65"/>
      <c r="G150" s="66">
        <f t="shared" si="14"/>
        <v>0</v>
      </c>
      <c r="H150" s="65"/>
      <c r="I150" s="66">
        <f t="shared" si="15"/>
        <v>0</v>
      </c>
      <c r="J150" s="65"/>
      <c r="K150" s="66">
        <f t="shared" si="16"/>
        <v>0</v>
      </c>
      <c r="L150" s="66">
        <v>21</v>
      </c>
      <c r="M150" s="66">
        <f t="shared" si="17"/>
        <v>0</v>
      </c>
      <c r="N150" s="66">
        <v>0</v>
      </c>
      <c r="O150" s="66">
        <f t="shared" si="18"/>
        <v>0</v>
      </c>
      <c r="P150" s="66">
        <v>0</v>
      </c>
      <c r="Q150" s="66">
        <f t="shared" si="19"/>
        <v>0</v>
      </c>
      <c r="R150" s="66"/>
      <c r="S150" s="66" t="s">
        <v>587</v>
      </c>
      <c r="T150" s="70" t="s">
        <v>330</v>
      </c>
      <c r="U150" s="35">
        <v>0</v>
      </c>
      <c r="V150" s="35">
        <f t="shared" si="20"/>
        <v>0</v>
      </c>
      <c r="W150" s="35"/>
      <c r="X150" s="71"/>
      <c r="Y150" s="52"/>
      <c r="Z150" s="52"/>
      <c r="AA150" s="52"/>
      <c r="AB150" s="52"/>
      <c r="AC150" s="52"/>
      <c r="AD150" s="52"/>
      <c r="AE150" s="52"/>
      <c r="AF150" s="52"/>
      <c r="AG150" s="52" t="s">
        <v>1697</v>
      </c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</row>
    <row r="151" spans="1:60" outlineLevel="1" x14ac:dyDescent="0.2">
      <c r="A151" s="67">
        <v>59</v>
      </c>
      <c r="B151" s="68" t="s">
        <v>5088</v>
      </c>
      <c r="C151" s="69" t="s">
        <v>5089</v>
      </c>
      <c r="D151" s="63" t="s">
        <v>640</v>
      </c>
      <c r="E151" s="64">
        <v>3</v>
      </c>
      <c r="F151" s="65"/>
      <c r="G151" s="66">
        <f t="shared" si="14"/>
        <v>0</v>
      </c>
      <c r="H151" s="65"/>
      <c r="I151" s="66">
        <f t="shared" si="15"/>
        <v>0</v>
      </c>
      <c r="J151" s="65"/>
      <c r="K151" s="66">
        <f t="shared" si="16"/>
        <v>0</v>
      </c>
      <c r="L151" s="66">
        <v>21</v>
      </c>
      <c r="M151" s="66">
        <f t="shared" si="17"/>
        <v>0</v>
      </c>
      <c r="N151" s="66">
        <v>0</v>
      </c>
      <c r="O151" s="66">
        <f t="shared" si="18"/>
        <v>0</v>
      </c>
      <c r="P151" s="66">
        <v>0</v>
      </c>
      <c r="Q151" s="66">
        <f t="shared" si="19"/>
        <v>0</v>
      </c>
      <c r="R151" s="66"/>
      <c r="S151" s="66" t="s">
        <v>587</v>
      </c>
      <c r="T151" s="70" t="s">
        <v>330</v>
      </c>
      <c r="U151" s="35">
        <v>0</v>
      </c>
      <c r="V151" s="35">
        <f t="shared" si="20"/>
        <v>0</v>
      </c>
      <c r="W151" s="35"/>
      <c r="X151" s="71"/>
      <c r="Y151" s="52"/>
      <c r="Z151" s="52"/>
      <c r="AA151" s="52"/>
      <c r="AB151" s="52"/>
      <c r="AC151" s="52"/>
      <c r="AD151" s="52"/>
      <c r="AE151" s="52"/>
      <c r="AF151" s="52"/>
      <c r="AG151" s="52" t="s">
        <v>1697</v>
      </c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</row>
    <row r="152" spans="1:60" outlineLevel="1" x14ac:dyDescent="0.2">
      <c r="A152" s="67">
        <v>60</v>
      </c>
      <c r="B152" s="68" t="s">
        <v>5090</v>
      </c>
      <c r="C152" s="69" t="s">
        <v>5091</v>
      </c>
      <c r="D152" s="63" t="s">
        <v>640</v>
      </c>
      <c r="E152" s="64">
        <v>1</v>
      </c>
      <c r="F152" s="65"/>
      <c r="G152" s="66">
        <f t="shared" si="14"/>
        <v>0</v>
      </c>
      <c r="H152" s="65"/>
      <c r="I152" s="66">
        <f t="shared" si="15"/>
        <v>0</v>
      </c>
      <c r="J152" s="65"/>
      <c r="K152" s="66">
        <f t="shared" si="16"/>
        <v>0</v>
      </c>
      <c r="L152" s="66">
        <v>21</v>
      </c>
      <c r="M152" s="66">
        <f t="shared" si="17"/>
        <v>0</v>
      </c>
      <c r="N152" s="66">
        <v>0</v>
      </c>
      <c r="O152" s="66">
        <f t="shared" si="18"/>
        <v>0</v>
      </c>
      <c r="P152" s="66">
        <v>0</v>
      </c>
      <c r="Q152" s="66">
        <f t="shared" si="19"/>
        <v>0</v>
      </c>
      <c r="R152" s="66"/>
      <c r="S152" s="66" t="s">
        <v>587</v>
      </c>
      <c r="T152" s="70" t="s">
        <v>330</v>
      </c>
      <c r="U152" s="35">
        <v>0</v>
      </c>
      <c r="V152" s="35">
        <f t="shared" si="20"/>
        <v>0</v>
      </c>
      <c r="W152" s="35"/>
      <c r="X152" s="71"/>
      <c r="Y152" s="52"/>
      <c r="Z152" s="52"/>
      <c r="AA152" s="52"/>
      <c r="AB152" s="52"/>
      <c r="AC152" s="52"/>
      <c r="AD152" s="52"/>
      <c r="AE152" s="52"/>
      <c r="AF152" s="52"/>
      <c r="AG152" s="52" t="s">
        <v>1697</v>
      </c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</row>
    <row r="153" spans="1:60" outlineLevel="1" x14ac:dyDescent="0.2">
      <c r="A153" s="67">
        <v>61</v>
      </c>
      <c r="B153" s="68" t="s">
        <v>5092</v>
      </c>
      <c r="C153" s="69" t="s">
        <v>5093</v>
      </c>
      <c r="D153" s="63" t="s">
        <v>640</v>
      </c>
      <c r="E153" s="64">
        <v>1</v>
      </c>
      <c r="F153" s="65"/>
      <c r="G153" s="66">
        <f t="shared" si="14"/>
        <v>0</v>
      </c>
      <c r="H153" s="65"/>
      <c r="I153" s="66">
        <f t="shared" si="15"/>
        <v>0</v>
      </c>
      <c r="J153" s="65"/>
      <c r="K153" s="66">
        <f t="shared" si="16"/>
        <v>0</v>
      </c>
      <c r="L153" s="66">
        <v>21</v>
      </c>
      <c r="M153" s="66">
        <f t="shared" si="17"/>
        <v>0</v>
      </c>
      <c r="N153" s="66">
        <v>0</v>
      </c>
      <c r="O153" s="66">
        <f t="shared" si="18"/>
        <v>0</v>
      </c>
      <c r="P153" s="66">
        <v>0</v>
      </c>
      <c r="Q153" s="66">
        <f t="shared" si="19"/>
        <v>0</v>
      </c>
      <c r="R153" s="66"/>
      <c r="S153" s="66" t="s">
        <v>587</v>
      </c>
      <c r="T153" s="70" t="s">
        <v>330</v>
      </c>
      <c r="U153" s="35">
        <v>0</v>
      </c>
      <c r="V153" s="35">
        <f t="shared" si="20"/>
        <v>0</v>
      </c>
      <c r="W153" s="35"/>
      <c r="X153" s="71"/>
      <c r="Y153" s="52"/>
      <c r="Z153" s="52"/>
      <c r="AA153" s="52"/>
      <c r="AB153" s="52"/>
      <c r="AC153" s="52"/>
      <c r="AD153" s="52"/>
      <c r="AE153" s="52"/>
      <c r="AF153" s="52"/>
      <c r="AG153" s="52" t="s">
        <v>1697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</row>
    <row r="154" spans="1:60" ht="22.5" outlineLevel="1" x14ac:dyDescent="0.2">
      <c r="A154" s="67">
        <v>62</v>
      </c>
      <c r="B154" s="68" t="s">
        <v>5094</v>
      </c>
      <c r="C154" s="69" t="s">
        <v>5095</v>
      </c>
      <c r="D154" s="63" t="s">
        <v>640</v>
      </c>
      <c r="E154" s="64">
        <v>8</v>
      </c>
      <c r="F154" s="65"/>
      <c r="G154" s="66">
        <f t="shared" si="14"/>
        <v>0</v>
      </c>
      <c r="H154" s="65"/>
      <c r="I154" s="66">
        <f t="shared" si="15"/>
        <v>0</v>
      </c>
      <c r="J154" s="65"/>
      <c r="K154" s="66">
        <f t="shared" si="16"/>
        <v>0</v>
      </c>
      <c r="L154" s="66">
        <v>21</v>
      </c>
      <c r="M154" s="66">
        <f t="shared" si="17"/>
        <v>0</v>
      </c>
      <c r="N154" s="66">
        <v>0</v>
      </c>
      <c r="O154" s="66">
        <f t="shared" si="18"/>
        <v>0</v>
      </c>
      <c r="P154" s="66">
        <v>0</v>
      </c>
      <c r="Q154" s="66">
        <f t="shared" si="19"/>
        <v>0</v>
      </c>
      <c r="R154" s="66"/>
      <c r="S154" s="66" t="s">
        <v>587</v>
      </c>
      <c r="T154" s="70" t="s">
        <v>330</v>
      </c>
      <c r="U154" s="35">
        <v>0</v>
      </c>
      <c r="V154" s="35">
        <f t="shared" si="20"/>
        <v>0</v>
      </c>
      <c r="W154" s="35"/>
      <c r="X154" s="71"/>
      <c r="Y154" s="52"/>
      <c r="Z154" s="52"/>
      <c r="AA154" s="52"/>
      <c r="AB154" s="52"/>
      <c r="AC154" s="52"/>
      <c r="AD154" s="52"/>
      <c r="AE154" s="52"/>
      <c r="AF154" s="52"/>
      <c r="AG154" s="52" t="s">
        <v>1697</v>
      </c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</row>
    <row r="155" spans="1:60" ht="22.5" outlineLevel="1" x14ac:dyDescent="0.2">
      <c r="A155" s="67">
        <v>63</v>
      </c>
      <c r="B155" s="68" t="s">
        <v>5096</v>
      </c>
      <c r="C155" s="69" t="s">
        <v>5097</v>
      </c>
      <c r="D155" s="63" t="s">
        <v>640</v>
      </c>
      <c r="E155" s="64">
        <v>3</v>
      </c>
      <c r="F155" s="65"/>
      <c r="G155" s="66">
        <f t="shared" si="14"/>
        <v>0</v>
      </c>
      <c r="H155" s="65"/>
      <c r="I155" s="66">
        <f t="shared" si="15"/>
        <v>0</v>
      </c>
      <c r="J155" s="65"/>
      <c r="K155" s="66">
        <f t="shared" si="16"/>
        <v>0</v>
      </c>
      <c r="L155" s="66">
        <v>21</v>
      </c>
      <c r="M155" s="66">
        <f t="shared" si="17"/>
        <v>0</v>
      </c>
      <c r="N155" s="66">
        <v>0</v>
      </c>
      <c r="O155" s="66">
        <f t="shared" si="18"/>
        <v>0</v>
      </c>
      <c r="P155" s="66">
        <v>0</v>
      </c>
      <c r="Q155" s="66">
        <f t="shared" si="19"/>
        <v>0</v>
      </c>
      <c r="R155" s="66"/>
      <c r="S155" s="66" t="s">
        <v>587</v>
      </c>
      <c r="T155" s="70" t="s">
        <v>330</v>
      </c>
      <c r="U155" s="35">
        <v>0</v>
      </c>
      <c r="V155" s="35">
        <f t="shared" si="20"/>
        <v>0</v>
      </c>
      <c r="W155" s="35"/>
      <c r="X155" s="71"/>
      <c r="Y155" s="52"/>
      <c r="Z155" s="52"/>
      <c r="AA155" s="52"/>
      <c r="AB155" s="52"/>
      <c r="AC155" s="52"/>
      <c r="AD155" s="52"/>
      <c r="AE155" s="52"/>
      <c r="AF155" s="52"/>
      <c r="AG155" s="52" t="s">
        <v>2953</v>
      </c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</row>
    <row r="156" spans="1:60" ht="13.5" customHeight="1" outlineLevel="1" x14ac:dyDescent="0.2">
      <c r="A156" s="67">
        <v>64</v>
      </c>
      <c r="B156" s="68" t="s">
        <v>5098</v>
      </c>
      <c r="C156" s="69" t="s">
        <v>5099</v>
      </c>
      <c r="D156" s="63" t="s">
        <v>640</v>
      </c>
      <c r="E156" s="64">
        <v>5</v>
      </c>
      <c r="F156" s="65"/>
      <c r="G156" s="66">
        <f t="shared" si="14"/>
        <v>0</v>
      </c>
      <c r="H156" s="65"/>
      <c r="I156" s="66">
        <f t="shared" si="15"/>
        <v>0</v>
      </c>
      <c r="J156" s="65"/>
      <c r="K156" s="66">
        <f t="shared" si="16"/>
        <v>0</v>
      </c>
      <c r="L156" s="66">
        <v>21</v>
      </c>
      <c r="M156" s="66">
        <f t="shared" si="17"/>
        <v>0</v>
      </c>
      <c r="N156" s="66">
        <v>0</v>
      </c>
      <c r="O156" s="66">
        <f t="shared" si="18"/>
        <v>0</v>
      </c>
      <c r="P156" s="66">
        <v>0</v>
      </c>
      <c r="Q156" s="66">
        <f t="shared" si="19"/>
        <v>0</v>
      </c>
      <c r="R156" s="66"/>
      <c r="S156" s="66" t="s">
        <v>587</v>
      </c>
      <c r="T156" s="70" t="s">
        <v>330</v>
      </c>
      <c r="U156" s="35">
        <v>0</v>
      </c>
      <c r="V156" s="35">
        <f t="shared" si="20"/>
        <v>0</v>
      </c>
      <c r="W156" s="35"/>
      <c r="X156" s="71"/>
      <c r="Y156" s="52"/>
      <c r="Z156" s="52"/>
      <c r="AA156" s="52"/>
      <c r="AB156" s="52"/>
      <c r="AC156" s="52"/>
      <c r="AD156" s="52"/>
      <c r="AE156" s="52"/>
      <c r="AF156" s="52"/>
      <c r="AG156" s="52" t="s">
        <v>1697</v>
      </c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</row>
    <row r="157" spans="1:60" outlineLevel="1" x14ac:dyDescent="0.2">
      <c r="A157" s="67">
        <v>65</v>
      </c>
      <c r="B157" s="68" t="s">
        <v>5100</v>
      </c>
      <c r="C157" s="69" t="s">
        <v>5101</v>
      </c>
      <c r="D157" s="63" t="s">
        <v>640</v>
      </c>
      <c r="E157" s="64">
        <v>1</v>
      </c>
      <c r="F157" s="65"/>
      <c r="G157" s="66">
        <f t="shared" si="14"/>
        <v>0</v>
      </c>
      <c r="H157" s="65"/>
      <c r="I157" s="66">
        <f t="shared" si="15"/>
        <v>0</v>
      </c>
      <c r="J157" s="65"/>
      <c r="K157" s="66">
        <f t="shared" si="16"/>
        <v>0</v>
      </c>
      <c r="L157" s="66">
        <v>21</v>
      </c>
      <c r="M157" s="66">
        <f t="shared" si="17"/>
        <v>0</v>
      </c>
      <c r="N157" s="66">
        <v>0</v>
      </c>
      <c r="O157" s="66">
        <f t="shared" si="18"/>
        <v>0</v>
      </c>
      <c r="P157" s="66">
        <v>0</v>
      </c>
      <c r="Q157" s="66">
        <f t="shared" si="19"/>
        <v>0</v>
      </c>
      <c r="R157" s="66"/>
      <c r="S157" s="66" t="s">
        <v>587</v>
      </c>
      <c r="T157" s="70" t="s">
        <v>330</v>
      </c>
      <c r="U157" s="35">
        <v>0</v>
      </c>
      <c r="V157" s="35">
        <f t="shared" si="20"/>
        <v>0</v>
      </c>
      <c r="W157" s="35"/>
      <c r="X157" s="71"/>
      <c r="Y157" s="52"/>
      <c r="Z157" s="52"/>
      <c r="AA157" s="52"/>
      <c r="AB157" s="52"/>
      <c r="AC157" s="52"/>
      <c r="AD157" s="52"/>
      <c r="AE157" s="52"/>
      <c r="AF157" s="52"/>
      <c r="AG157" s="52" t="s">
        <v>490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</row>
    <row r="158" spans="1:60" outlineLevel="1" x14ac:dyDescent="0.2">
      <c r="A158" s="67">
        <v>66</v>
      </c>
      <c r="B158" s="68" t="s">
        <v>5102</v>
      </c>
      <c r="C158" s="69" t="s">
        <v>5103</v>
      </c>
      <c r="D158" s="63" t="s">
        <v>640</v>
      </c>
      <c r="E158" s="64">
        <v>12</v>
      </c>
      <c r="F158" s="65"/>
      <c r="G158" s="66">
        <f t="shared" si="14"/>
        <v>0</v>
      </c>
      <c r="H158" s="65"/>
      <c r="I158" s="66">
        <f t="shared" si="15"/>
        <v>0</v>
      </c>
      <c r="J158" s="65"/>
      <c r="K158" s="66">
        <f t="shared" si="16"/>
        <v>0</v>
      </c>
      <c r="L158" s="66">
        <v>21</v>
      </c>
      <c r="M158" s="66">
        <f t="shared" si="17"/>
        <v>0</v>
      </c>
      <c r="N158" s="66">
        <v>0</v>
      </c>
      <c r="O158" s="66">
        <f t="shared" si="18"/>
        <v>0</v>
      </c>
      <c r="P158" s="66">
        <v>0</v>
      </c>
      <c r="Q158" s="66">
        <f t="shared" si="19"/>
        <v>0</v>
      </c>
      <c r="R158" s="66"/>
      <c r="S158" s="66" t="s">
        <v>587</v>
      </c>
      <c r="T158" s="70" t="s">
        <v>330</v>
      </c>
      <c r="U158" s="35">
        <v>0</v>
      </c>
      <c r="V158" s="35">
        <f t="shared" si="20"/>
        <v>0</v>
      </c>
      <c r="W158" s="35"/>
      <c r="X158" s="71"/>
      <c r="Y158" s="52"/>
      <c r="Z158" s="52"/>
      <c r="AA158" s="52"/>
      <c r="AB158" s="52"/>
      <c r="AC158" s="52"/>
      <c r="AD158" s="52"/>
      <c r="AE158" s="52"/>
      <c r="AF158" s="52"/>
      <c r="AG158" s="52" t="s">
        <v>1697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</row>
    <row r="159" spans="1:60" outlineLevel="1" x14ac:dyDescent="0.2">
      <c r="A159" s="67">
        <v>67</v>
      </c>
      <c r="B159" s="68" t="s">
        <v>5104</v>
      </c>
      <c r="C159" s="69" t="s">
        <v>5105</v>
      </c>
      <c r="D159" s="63" t="s">
        <v>4905</v>
      </c>
      <c r="E159" s="64">
        <v>1</v>
      </c>
      <c r="F159" s="65"/>
      <c r="G159" s="66">
        <f t="shared" si="14"/>
        <v>0</v>
      </c>
      <c r="H159" s="65"/>
      <c r="I159" s="66">
        <f t="shared" si="15"/>
        <v>0</v>
      </c>
      <c r="J159" s="65"/>
      <c r="K159" s="66">
        <f t="shared" si="16"/>
        <v>0</v>
      </c>
      <c r="L159" s="66">
        <v>21</v>
      </c>
      <c r="M159" s="66">
        <f t="shared" si="17"/>
        <v>0</v>
      </c>
      <c r="N159" s="66">
        <v>0</v>
      </c>
      <c r="O159" s="66">
        <f t="shared" si="18"/>
        <v>0</v>
      </c>
      <c r="P159" s="66">
        <v>0</v>
      </c>
      <c r="Q159" s="66">
        <f t="shared" si="19"/>
        <v>0</v>
      </c>
      <c r="R159" s="66"/>
      <c r="S159" s="66" t="s">
        <v>587</v>
      </c>
      <c r="T159" s="70" t="s">
        <v>330</v>
      </c>
      <c r="U159" s="35">
        <v>0</v>
      </c>
      <c r="V159" s="35">
        <f t="shared" si="20"/>
        <v>0</v>
      </c>
      <c r="W159" s="35"/>
      <c r="X159" s="71"/>
      <c r="Y159" s="52"/>
      <c r="Z159" s="52"/>
      <c r="AA159" s="52"/>
      <c r="AB159" s="52"/>
      <c r="AC159" s="52"/>
      <c r="AD159" s="52"/>
      <c r="AE159" s="52"/>
      <c r="AF159" s="52"/>
      <c r="AG159" s="52" t="s">
        <v>2953</v>
      </c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</row>
    <row r="160" spans="1:60" outlineLevel="1" x14ac:dyDescent="0.2">
      <c r="A160" s="67">
        <v>68</v>
      </c>
      <c r="B160" s="68" t="s">
        <v>5106</v>
      </c>
      <c r="C160" s="69" t="s">
        <v>5107</v>
      </c>
      <c r="D160" s="63" t="s">
        <v>4905</v>
      </c>
      <c r="E160" s="64">
        <v>1</v>
      </c>
      <c r="F160" s="65"/>
      <c r="G160" s="66">
        <f t="shared" si="14"/>
        <v>0</v>
      </c>
      <c r="H160" s="65"/>
      <c r="I160" s="66">
        <f t="shared" si="15"/>
        <v>0</v>
      </c>
      <c r="J160" s="65"/>
      <c r="K160" s="66">
        <f t="shared" si="16"/>
        <v>0</v>
      </c>
      <c r="L160" s="66">
        <v>21</v>
      </c>
      <c r="M160" s="66">
        <f t="shared" si="17"/>
        <v>0</v>
      </c>
      <c r="N160" s="66">
        <v>0</v>
      </c>
      <c r="O160" s="66">
        <f t="shared" si="18"/>
        <v>0</v>
      </c>
      <c r="P160" s="66">
        <v>0</v>
      </c>
      <c r="Q160" s="66">
        <f t="shared" si="19"/>
        <v>0</v>
      </c>
      <c r="R160" s="66"/>
      <c r="S160" s="66" t="s">
        <v>587</v>
      </c>
      <c r="T160" s="70" t="s">
        <v>330</v>
      </c>
      <c r="U160" s="35">
        <v>0</v>
      </c>
      <c r="V160" s="35">
        <f t="shared" si="20"/>
        <v>0</v>
      </c>
      <c r="W160" s="35"/>
      <c r="X160" s="71"/>
      <c r="Y160" s="52"/>
      <c r="Z160" s="52"/>
      <c r="AA160" s="52"/>
      <c r="AB160" s="52"/>
      <c r="AC160" s="52"/>
      <c r="AD160" s="52"/>
      <c r="AE160" s="52"/>
      <c r="AF160" s="52"/>
      <c r="AG160" s="52" t="s">
        <v>2953</v>
      </c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</row>
    <row r="161" spans="1:60" outlineLevel="1" x14ac:dyDescent="0.2">
      <c r="A161" s="67">
        <v>69</v>
      </c>
      <c r="B161" s="68" t="s">
        <v>5108</v>
      </c>
      <c r="C161" s="69" t="s">
        <v>5019</v>
      </c>
      <c r="D161" s="63" t="s">
        <v>4905</v>
      </c>
      <c r="E161" s="64">
        <v>1</v>
      </c>
      <c r="F161" s="65"/>
      <c r="G161" s="66">
        <f t="shared" si="14"/>
        <v>0</v>
      </c>
      <c r="H161" s="65"/>
      <c r="I161" s="66">
        <f t="shared" si="15"/>
        <v>0</v>
      </c>
      <c r="J161" s="65"/>
      <c r="K161" s="66">
        <f t="shared" si="16"/>
        <v>0</v>
      </c>
      <c r="L161" s="66">
        <v>21</v>
      </c>
      <c r="M161" s="66">
        <f t="shared" si="17"/>
        <v>0</v>
      </c>
      <c r="N161" s="66">
        <v>0</v>
      </c>
      <c r="O161" s="66">
        <f t="shared" si="18"/>
        <v>0</v>
      </c>
      <c r="P161" s="66">
        <v>0</v>
      </c>
      <c r="Q161" s="66">
        <f t="shared" si="19"/>
        <v>0</v>
      </c>
      <c r="R161" s="66"/>
      <c r="S161" s="66" t="s">
        <v>587</v>
      </c>
      <c r="T161" s="70" t="s">
        <v>330</v>
      </c>
      <c r="U161" s="35">
        <v>0</v>
      </c>
      <c r="V161" s="35">
        <f t="shared" si="20"/>
        <v>0</v>
      </c>
      <c r="W161" s="35"/>
      <c r="X161" s="71"/>
      <c r="Y161" s="52"/>
      <c r="Z161" s="52"/>
      <c r="AA161" s="52"/>
      <c r="AB161" s="52"/>
      <c r="AC161" s="52"/>
      <c r="AD161" s="52"/>
      <c r="AE161" s="52"/>
      <c r="AF161" s="52"/>
      <c r="AG161" s="52" t="s">
        <v>2953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</row>
    <row r="162" spans="1:60" x14ac:dyDescent="0.2">
      <c r="A162" s="18" t="s">
        <v>324</v>
      </c>
      <c r="B162" s="19" t="s">
        <v>252</v>
      </c>
      <c r="C162" s="20" t="s">
        <v>253</v>
      </c>
      <c r="D162" s="21"/>
      <c r="E162" s="22"/>
      <c r="F162" s="23"/>
      <c r="G162" s="23">
        <f>SUMIF(AG163:AG224,"&lt;&gt;NOR",G163:G224)</f>
        <v>0</v>
      </c>
      <c r="H162" s="23"/>
      <c r="I162" s="23">
        <f>SUM(I163:I224)</f>
        <v>0</v>
      </c>
      <c r="J162" s="23"/>
      <c r="K162" s="23">
        <f>SUM(K163:K224)</f>
        <v>0</v>
      </c>
      <c r="L162" s="23"/>
      <c r="M162" s="23">
        <f>SUM(M163:M224)</f>
        <v>0</v>
      </c>
      <c r="N162" s="23"/>
      <c r="O162" s="23">
        <f>SUM(O163:O224)</f>
        <v>0</v>
      </c>
      <c r="P162" s="23"/>
      <c r="Q162" s="23">
        <f>SUM(Q163:Q224)</f>
        <v>0</v>
      </c>
      <c r="R162" s="23"/>
      <c r="S162" s="23"/>
      <c r="T162" s="46"/>
      <c r="U162" s="47"/>
      <c r="V162" s="47">
        <f>SUM(V163:V224)</f>
        <v>0</v>
      </c>
      <c r="W162" s="47"/>
      <c r="X162" s="48"/>
      <c r="AG162" t="s">
        <v>325</v>
      </c>
    </row>
    <row r="163" spans="1:60" outlineLevel="1" x14ac:dyDescent="0.2">
      <c r="A163" s="67">
        <v>70</v>
      </c>
      <c r="B163" s="68" t="s">
        <v>5109</v>
      </c>
      <c r="C163" s="69" t="s">
        <v>5110</v>
      </c>
      <c r="D163" s="63" t="s">
        <v>2186</v>
      </c>
      <c r="E163" s="64">
        <v>4</v>
      </c>
      <c r="F163" s="65"/>
      <c r="G163" s="66">
        <f t="shared" ref="G163:G224" si="21">ROUND(E163*F163,2)</f>
        <v>0</v>
      </c>
      <c r="H163" s="65"/>
      <c r="I163" s="66">
        <f t="shared" ref="I163:I224" si="22">ROUND(E163*H163,2)</f>
        <v>0</v>
      </c>
      <c r="J163" s="65"/>
      <c r="K163" s="66">
        <f t="shared" ref="K163:K224" si="23">ROUND(E163*J163,2)</f>
        <v>0</v>
      </c>
      <c r="L163" s="66">
        <v>21</v>
      </c>
      <c r="M163" s="66">
        <f t="shared" ref="M163:M224" si="24">G163*(1+L163/100)</f>
        <v>0</v>
      </c>
      <c r="N163" s="66">
        <v>0</v>
      </c>
      <c r="O163" s="66">
        <f t="shared" ref="O163:O224" si="25">ROUND(E163*N163,2)</f>
        <v>0</v>
      </c>
      <c r="P163" s="66">
        <v>0</v>
      </c>
      <c r="Q163" s="66">
        <f t="shared" ref="Q163:Q224" si="26">ROUND(E163*P163,2)</f>
        <v>0</v>
      </c>
      <c r="R163" s="66"/>
      <c r="S163" s="66" t="s">
        <v>587</v>
      </c>
      <c r="T163" s="70" t="s">
        <v>330</v>
      </c>
      <c r="U163" s="35">
        <v>0</v>
      </c>
      <c r="V163" s="35">
        <f t="shared" ref="V163:V224" si="27">ROUND(E163*U163,2)</f>
        <v>0</v>
      </c>
      <c r="W163" s="35"/>
      <c r="X163" s="71"/>
      <c r="Y163" s="52"/>
      <c r="Z163" s="52"/>
      <c r="AA163" s="52"/>
      <c r="AB163" s="52"/>
      <c r="AC163" s="52"/>
      <c r="AD163" s="52"/>
      <c r="AE163" s="52"/>
      <c r="AF163" s="52"/>
      <c r="AG163" s="52" t="s">
        <v>2953</v>
      </c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</row>
    <row r="164" spans="1:60" outlineLevel="1" x14ac:dyDescent="0.2">
      <c r="A164" s="67">
        <v>71</v>
      </c>
      <c r="B164" s="68" t="s">
        <v>5111</v>
      </c>
      <c r="C164" s="69" t="s">
        <v>5112</v>
      </c>
      <c r="D164" s="63" t="s">
        <v>2186</v>
      </c>
      <c r="E164" s="64">
        <v>4</v>
      </c>
      <c r="F164" s="65"/>
      <c r="G164" s="66">
        <f t="shared" si="21"/>
        <v>0</v>
      </c>
      <c r="H164" s="65"/>
      <c r="I164" s="66">
        <f t="shared" si="22"/>
        <v>0</v>
      </c>
      <c r="J164" s="65"/>
      <c r="K164" s="66">
        <f t="shared" si="23"/>
        <v>0</v>
      </c>
      <c r="L164" s="66">
        <v>21</v>
      </c>
      <c r="M164" s="66">
        <f t="shared" si="24"/>
        <v>0</v>
      </c>
      <c r="N164" s="66">
        <v>0</v>
      </c>
      <c r="O164" s="66">
        <f t="shared" si="25"/>
        <v>0</v>
      </c>
      <c r="P164" s="66">
        <v>0</v>
      </c>
      <c r="Q164" s="66">
        <f t="shared" si="26"/>
        <v>0</v>
      </c>
      <c r="R164" s="66"/>
      <c r="S164" s="66" t="s">
        <v>587</v>
      </c>
      <c r="T164" s="70" t="s">
        <v>330</v>
      </c>
      <c r="U164" s="35">
        <v>0</v>
      </c>
      <c r="V164" s="35">
        <f t="shared" si="27"/>
        <v>0</v>
      </c>
      <c r="W164" s="35"/>
      <c r="X164" s="71"/>
      <c r="Y164" s="52"/>
      <c r="Z164" s="52"/>
      <c r="AA164" s="52"/>
      <c r="AB164" s="52"/>
      <c r="AC164" s="52"/>
      <c r="AD164" s="52"/>
      <c r="AE164" s="52"/>
      <c r="AF164" s="52"/>
      <c r="AG164" s="52" t="s">
        <v>2953</v>
      </c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</row>
    <row r="165" spans="1:60" outlineLevel="1" x14ac:dyDescent="0.2">
      <c r="A165" s="67">
        <v>72</v>
      </c>
      <c r="B165" s="68" t="s">
        <v>5113</v>
      </c>
      <c r="C165" s="69" t="s">
        <v>5114</v>
      </c>
      <c r="D165" s="63" t="s">
        <v>2186</v>
      </c>
      <c r="E165" s="64">
        <v>44</v>
      </c>
      <c r="F165" s="65"/>
      <c r="G165" s="66">
        <f t="shared" si="21"/>
        <v>0</v>
      </c>
      <c r="H165" s="65"/>
      <c r="I165" s="66">
        <f t="shared" si="22"/>
        <v>0</v>
      </c>
      <c r="J165" s="65"/>
      <c r="K165" s="66">
        <f t="shared" si="23"/>
        <v>0</v>
      </c>
      <c r="L165" s="66">
        <v>21</v>
      </c>
      <c r="M165" s="66">
        <f t="shared" si="24"/>
        <v>0</v>
      </c>
      <c r="N165" s="66">
        <v>0</v>
      </c>
      <c r="O165" s="66">
        <f t="shared" si="25"/>
        <v>0</v>
      </c>
      <c r="P165" s="66">
        <v>0</v>
      </c>
      <c r="Q165" s="66">
        <f t="shared" si="26"/>
        <v>0</v>
      </c>
      <c r="R165" s="66"/>
      <c r="S165" s="66" t="s">
        <v>587</v>
      </c>
      <c r="T165" s="70" t="s">
        <v>330</v>
      </c>
      <c r="U165" s="35">
        <v>0</v>
      </c>
      <c r="V165" s="35">
        <f t="shared" si="27"/>
        <v>0</v>
      </c>
      <c r="W165" s="35"/>
      <c r="X165" s="71"/>
      <c r="Y165" s="52"/>
      <c r="Z165" s="52"/>
      <c r="AA165" s="52"/>
      <c r="AB165" s="52"/>
      <c r="AC165" s="52"/>
      <c r="AD165" s="52"/>
      <c r="AE165" s="52"/>
      <c r="AF165" s="52"/>
      <c r="AG165" s="52" t="s">
        <v>2953</v>
      </c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</row>
    <row r="166" spans="1:60" outlineLevel="1" x14ac:dyDescent="0.2">
      <c r="A166" s="67">
        <v>73</v>
      </c>
      <c r="B166" s="68" t="s">
        <v>5115</v>
      </c>
      <c r="C166" s="69" t="s">
        <v>5116</v>
      </c>
      <c r="D166" s="63" t="s">
        <v>2186</v>
      </c>
      <c r="E166" s="64">
        <v>40</v>
      </c>
      <c r="F166" s="65"/>
      <c r="G166" s="66">
        <f t="shared" si="21"/>
        <v>0</v>
      </c>
      <c r="H166" s="65"/>
      <c r="I166" s="66">
        <f t="shared" si="22"/>
        <v>0</v>
      </c>
      <c r="J166" s="65"/>
      <c r="K166" s="66">
        <f t="shared" si="23"/>
        <v>0</v>
      </c>
      <c r="L166" s="66">
        <v>21</v>
      </c>
      <c r="M166" s="66">
        <f t="shared" si="24"/>
        <v>0</v>
      </c>
      <c r="N166" s="66">
        <v>0</v>
      </c>
      <c r="O166" s="66">
        <f t="shared" si="25"/>
        <v>0</v>
      </c>
      <c r="P166" s="66">
        <v>0</v>
      </c>
      <c r="Q166" s="66">
        <f t="shared" si="26"/>
        <v>0</v>
      </c>
      <c r="R166" s="66"/>
      <c r="S166" s="66" t="s">
        <v>587</v>
      </c>
      <c r="T166" s="70" t="s">
        <v>330</v>
      </c>
      <c r="U166" s="35">
        <v>0</v>
      </c>
      <c r="V166" s="35">
        <f t="shared" si="27"/>
        <v>0</v>
      </c>
      <c r="W166" s="35"/>
      <c r="X166" s="71"/>
      <c r="Y166" s="52"/>
      <c r="Z166" s="52"/>
      <c r="AA166" s="52"/>
      <c r="AB166" s="52"/>
      <c r="AC166" s="52"/>
      <c r="AD166" s="52"/>
      <c r="AE166" s="52"/>
      <c r="AF166" s="52"/>
      <c r="AG166" s="52" t="s">
        <v>2953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</row>
    <row r="167" spans="1:60" outlineLevel="1" x14ac:dyDescent="0.2">
      <c r="A167" s="67">
        <v>74</v>
      </c>
      <c r="B167" s="68" t="s">
        <v>5117</v>
      </c>
      <c r="C167" s="69" t="s">
        <v>5118</v>
      </c>
      <c r="D167" s="63" t="s">
        <v>2186</v>
      </c>
      <c r="E167" s="64">
        <v>80</v>
      </c>
      <c r="F167" s="65"/>
      <c r="G167" s="66">
        <f t="shared" si="21"/>
        <v>0</v>
      </c>
      <c r="H167" s="65"/>
      <c r="I167" s="66">
        <f t="shared" si="22"/>
        <v>0</v>
      </c>
      <c r="J167" s="65"/>
      <c r="K167" s="66">
        <f t="shared" si="23"/>
        <v>0</v>
      </c>
      <c r="L167" s="66">
        <v>21</v>
      </c>
      <c r="M167" s="66">
        <f t="shared" si="24"/>
        <v>0</v>
      </c>
      <c r="N167" s="66">
        <v>0</v>
      </c>
      <c r="O167" s="66">
        <f t="shared" si="25"/>
        <v>0</v>
      </c>
      <c r="P167" s="66">
        <v>0</v>
      </c>
      <c r="Q167" s="66">
        <f t="shared" si="26"/>
        <v>0</v>
      </c>
      <c r="R167" s="66"/>
      <c r="S167" s="66" t="s">
        <v>587</v>
      </c>
      <c r="T167" s="70" t="s">
        <v>330</v>
      </c>
      <c r="U167" s="35">
        <v>0</v>
      </c>
      <c r="V167" s="35">
        <f t="shared" si="27"/>
        <v>0</v>
      </c>
      <c r="W167" s="35"/>
      <c r="X167" s="71"/>
      <c r="Y167" s="52"/>
      <c r="Z167" s="52"/>
      <c r="AA167" s="52"/>
      <c r="AB167" s="52"/>
      <c r="AC167" s="52"/>
      <c r="AD167" s="52"/>
      <c r="AE167" s="52"/>
      <c r="AF167" s="52"/>
      <c r="AG167" s="52" t="s">
        <v>2953</v>
      </c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</row>
    <row r="168" spans="1:60" outlineLevel="1" x14ac:dyDescent="0.2">
      <c r="A168" s="67">
        <v>75</v>
      </c>
      <c r="B168" s="68" t="s">
        <v>5119</v>
      </c>
      <c r="C168" s="69" t="s">
        <v>5120</v>
      </c>
      <c r="D168" s="63" t="s">
        <v>2186</v>
      </c>
      <c r="E168" s="64">
        <v>16</v>
      </c>
      <c r="F168" s="65"/>
      <c r="G168" s="66">
        <f t="shared" si="21"/>
        <v>0</v>
      </c>
      <c r="H168" s="65"/>
      <c r="I168" s="66">
        <f t="shared" si="22"/>
        <v>0</v>
      </c>
      <c r="J168" s="65"/>
      <c r="K168" s="66">
        <f t="shared" si="23"/>
        <v>0</v>
      </c>
      <c r="L168" s="66">
        <v>21</v>
      </c>
      <c r="M168" s="66">
        <f t="shared" si="24"/>
        <v>0</v>
      </c>
      <c r="N168" s="66">
        <v>0</v>
      </c>
      <c r="O168" s="66">
        <f t="shared" si="25"/>
        <v>0</v>
      </c>
      <c r="P168" s="66">
        <v>0</v>
      </c>
      <c r="Q168" s="66">
        <f t="shared" si="26"/>
        <v>0</v>
      </c>
      <c r="R168" s="66"/>
      <c r="S168" s="66" t="s">
        <v>587</v>
      </c>
      <c r="T168" s="70" t="s">
        <v>330</v>
      </c>
      <c r="U168" s="35">
        <v>0</v>
      </c>
      <c r="V168" s="35">
        <f t="shared" si="27"/>
        <v>0</v>
      </c>
      <c r="W168" s="35"/>
      <c r="X168" s="71"/>
      <c r="Y168" s="52"/>
      <c r="Z168" s="52"/>
      <c r="AA168" s="52"/>
      <c r="AB168" s="52"/>
      <c r="AC168" s="52"/>
      <c r="AD168" s="52"/>
      <c r="AE168" s="52"/>
      <c r="AF168" s="52"/>
      <c r="AG168" s="52" t="s">
        <v>2953</v>
      </c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</row>
    <row r="169" spans="1:60" outlineLevel="1" x14ac:dyDescent="0.2">
      <c r="A169" s="67">
        <v>76</v>
      </c>
      <c r="B169" s="68" t="s">
        <v>5121</v>
      </c>
      <c r="C169" s="69" t="s">
        <v>5122</v>
      </c>
      <c r="D169" s="63" t="s">
        <v>2186</v>
      </c>
      <c r="E169" s="64">
        <v>240</v>
      </c>
      <c r="F169" s="65"/>
      <c r="G169" s="66">
        <f t="shared" si="21"/>
        <v>0</v>
      </c>
      <c r="H169" s="65"/>
      <c r="I169" s="66">
        <f t="shared" si="22"/>
        <v>0</v>
      </c>
      <c r="J169" s="65"/>
      <c r="K169" s="66">
        <f t="shared" si="23"/>
        <v>0</v>
      </c>
      <c r="L169" s="66">
        <v>21</v>
      </c>
      <c r="M169" s="66">
        <f t="shared" si="24"/>
        <v>0</v>
      </c>
      <c r="N169" s="66">
        <v>0</v>
      </c>
      <c r="O169" s="66">
        <f t="shared" si="25"/>
        <v>0</v>
      </c>
      <c r="P169" s="66">
        <v>0</v>
      </c>
      <c r="Q169" s="66">
        <f t="shared" si="26"/>
        <v>0</v>
      </c>
      <c r="R169" s="66"/>
      <c r="S169" s="66" t="s">
        <v>587</v>
      </c>
      <c r="T169" s="70" t="s">
        <v>330</v>
      </c>
      <c r="U169" s="35">
        <v>0</v>
      </c>
      <c r="V169" s="35">
        <f t="shared" si="27"/>
        <v>0</v>
      </c>
      <c r="W169" s="35"/>
      <c r="X169" s="71"/>
      <c r="Y169" s="52"/>
      <c r="Z169" s="52"/>
      <c r="AA169" s="52"/>
      <c r="AB169" s="52"/>
      <c r="AC169" s="52"/>
      <c r="AD169" s="52"/>
      <c r="AE169" s="52"/>
      <c r="AF169" s="52"/>
      <c r="AG169" s="52" t="s">
        <v>2953</v>
      </c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</row>
    <row r="170" spans="1:60" outlineLevel="1" x14ac:dyDescent="0.2">
      <c r="A170" s="67">
        <v>77</v>
      </c>
      <c r="B170" s="68" t="s">
        <v>5123</v>
      </c>
      <c r="C170" s="69" t="s">
        <v>5124</v>
      </c>
      <c r="D170" s="63" t="s">
        <v>2186</v>
      </c>
      <c r="E170" s="64">
        <v>32</v>
      </c>
      <c r="F170" s="65"/>
      <c r="G170" s="66">
        <f t="shared" si="21"/>
        <v>0</v>
      </c>
      <c r="H170" s="65"/>
      <c r="I170" s="66">
        <f t="shared" si="22"/>
        <v>0</v>
      </c>
      <c r="J170" s="65"/>
      <c r="K170" s="66">
        <f t="shared" si="23"/>
        <v>0</v>
      </c>
      <c r="L170" s="66">
        <v>21</v>
      </c>
      <c r="M170" s="66">
        <f t="shared" si="24"/>
        <v>0</v>
      </c>
      <c r="N170" s="66">
        <v>0</v>
      </c>
      <c r="O170" s="66">
        <f t="shared" si="25"/>
        <v>0</v>
      </c>
      <c r="P170" s="66">
        <v>0</v>
      </c>
      <c r="Q170" s="66">
        <f t="shared" si="26"/>
        <v>0</v>
      </c>
      <c r="R170" s="66"/>
      <c r="S170" s="66" t="s">
        <v>587</v>
      </c>
      <c r="T170" s="70" t="s">
        <v>330</v>
      </c>
      <c r="U170" s="35">
        <v>0</v>
      </c>
      <c r="V170" s="35">
        <f t="shared" si="27"/>
        <v>0</v>
      </c>
      <c r="W170" s="35"/>
      <c r="X170" s="71"/>
      <c r="Y170" s="52"/>
      <c r="Z170" s="52"/>
      <c r="AA170" s="52"/>
      <c r="AB170" s="52"/>
      <c r="AC170" s="52"/>
      <c r="AD170" s="52"/>
      <c r="AE170" s="52"/>
      <c r="AF170" s="52"/>
      <c r="AG170" s="52" t="s">
        <v>2953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</row>
    <row r="171" spans="1:60" outlineLevel="1" x14ac:dyDescent="0.2">
      <c r="A171" s="67">
        <v>78</v>
      </c>
      <c r="B171" s="68" t="s">
        <v>5125</v>
      </c>
      <c r="C171" s="69" t="s">
        <v>5126</v>
      </c>
      <c r="D171" s="63" t="s">
        <v>640</v>
      </c>
      <c r="E171" s="64">
        <v>5</v>
      </c>
      <c r="F171" s="65"/>
      <c r="G171" s="66">
        <f t="shared" si="21"/>
        <v>0</v>
      </c>
      <c r="H171" s="65"/>
      <c r="I171" s="66">
        <f t="shared" si="22"/>
        <v>0</v>
      </c>
      <c r="J171" s="65"/>
      <c r="K171" s="66">
        <f t="shared" si="23"/>
        <v>0</v>
      </c>
      <c r="L171" s="66">
        <v>21</v>
      </c>
      <c r="M171" s="66">
        <f t="shared" si="24"/>
        <v>0</v>
      </c>
      <c r="N171" s="66">
        <v>0</v>
      </c>
      <c r="O171" s="66">
        <f t="shared" si="25"/>
        <v>0</v>
      </c>
      <c r="P171" s="66">
        <v>0</v>
      </c>
      <c r="Q171" s="66">
        <f t="shared" si="26"/>
        <v>0</v>
      </c>
      <c r="R171" s="66"/>
      <c r="S171" s="66" t="s">
        <v>587</v>
      </c>
      <c r="T171" s="70" t="s">
        <v>330</v>
      </c>
      <c r="U171" s="35"/>
      <c r="V171" s="35"/>
      <c r="W171" s="35"/>
      <c r="X171" s="71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</row>
    <row r="172" spans="1:60" outlineLevel="1" x14ac:dyDescent="0.2">
      <c r="A172" s="67">
        <v>79</v>
      </c>
      <c r="B172" s="68" t="s">
        <v>5127</v>
      </c>
      <c r="C172" s="69" t="s">
        <v>5128</v>
      </c>
      <c r="D172" s="63" t="s">
        <v>640</v>
      </c>
      <c r="E172" s="64">
        <v>5</v>
      </c>
      <c r="F172" s="65"/>
      <c r="G172" s="66">
        <f t="shared" ref="G172" si="28">ROUND(E172*F172,2)</f>
        <v>0</v>
      </c>
      <c r="H172" s="65"/>
      <c r="I172" s="66">
        <f t="shared" ref="I172" si="29">ROUND(E172*H172,2)</f>
        <v>0</v>
      </c>
      <c r="J172" s="65"/>
      <c r="K172" s="66">
        <f t="shared" ref="K172" si="30">ROUND(E172*J172,2)</f>
        <v>0</v>
      </c>
      <c r="L172" s="66">
        <v>21</v>
      </c>
      <c r="M172" s="66">
        <f t="shared" ref="M172" si="31">G172*(1+L172/100)</f>
        <v>0</v>
      </c>
      <c r="N172" s="66">
        <v>0</v>
      </c>
      <c r="O172" s="66">
        <f t="shared" ref="O172" si="32">ROUND(E172*N172,2)</f>
        <v>0</v>
      </c>
      <c r="P172" s="66">
        <v>0</v>
      </c>
      <c r="Q172" s="66">
        <f t="shared" ref="Q172" si="33">ROUND(E172*P172,2)</f>
        <v>0</v>
      </c>
      <c r="R172" s="66"/>
      <c r="S172" s="66" t="s">
        <v>587</v>
      </c>
      <c r="T172" s="70" t="s">
        <v>330</v>
      </c>
      <c r="U172" s="35"/>
      <c r="V172" s="35"/>
      <c r="W172" s="35"/>
      <c r="X172" s="71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</row>
    <row r="173" spans="1:60" outlineLevel="1" x14ac:dyDescent="0.2">
      <c r="A173" s="67">
        <v>80</v>
      </c>
      <c r="B173" s="68" t="s">
        <v>5129</v>
      </c>
      <c r="C173" s="69" t="s">
        <v>5130</v>
      </c>
      <c r="D173" s="63" t="s">
        <v>640</v>
      </c>
      <c r="E173" s="64">
        <v>15</v>
      </c>
      <c r="F173" s="65"/>
      <c r="G173" s="66">
        <f t="shared" si="21"/>
        <v>0</v>
      </c>
      <c r="H173" s="65"/>
      <c r="I173" s="66">
        <f t="shared" si="22"/>
        <v>0</v>
      </c>
      <c r="J173" s="65"/>
      <c r="K173" s="66">
        <f t="shared" si="23"/>
        <v>0</v>
      </c>
      <c r="L173" s="66">
        <v>21</v>
      </c>
      <c r="M173" s="66">
        <f t="shared" si="24"/>
        <v>0</v>
      </c>
      <c r="N173" s="66">
        <v>0</v>
      </c>
      <c r="O173" s="66">
        <f t="shared" si="25"/>
        <v>0</v>
      </c>
      <c r="P173" s="66">
        <v>0</v>
      </c>
      <c r="Q173" s="66">
        <f t="shared" si="26"/>
        <v>0</v>
      </c>
      <c r="R173" s="66"/>
      <c r="S173" s="66" t="s">
        <v>587</v>
      </c>
      <c r="T173" s="70" t="s">
        <v>330</v>
      </c>
      <c r="U173" s="35"/>
      <c r="V173" s="35"/>
      <c r="W173" s="35"/>
      <c r="X173" s="71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</row>
    <row r="174" spans="1:60" outlineLevel="1" x14ac:dyDescent="0.2">
      <c r="A174" s="67">
        <v>81</v>
      </c>
      <c r="B174" s="68" t="s">
        <v>5131</v>
      </c>
      <c r="C174" s="69" t="s">
        <v>5132</v>
      </c>
      <c r="D174" s="63" t="s">
        <v>640</v>
      </c>
      <c r="E174" s="64">
        <v>20</v>
      </c>
      <c r="F174" s="65"/>
      <c r="G174" s="66">
        <f t="shared" ref="G174" si="34">ROUND(E174*F174,2)</f>
        <v>0</v>
      </c>
      <c r="H174" s="65"/>
      <c r="I174" s="66">
        <f t="shared" ref="I174" si="35">ROUND(E174*H174,2)</f>
        <v>0</v>
      </c>
      <c r="J174" s="65"/>
      <c r="K174" s="66">
        <f t="shared" ref="K174" si="36">ROUND(E174*J174,2)</f>
        <v>0</v>
      </c>
      <c r="L174" s="66">
        <v>21</v>
      </c>
      <c r="M174" s="66">
        <f t="shared" ref="M174" si="37">G174*(1+L174/100)</f>
        <v>0</v>
      </c>
      <c r="N174" s="66">
        <v>0</v>
      </c>
      <c r="O174" s="66">
        <f t="shared" ref="O174" si="38">ROUND(E174*N174,2)</f>
        <v>0</v>
      </c>
      <c r="P174" s="66">
        <v>0</v>
      </c>
      <c r="Q174" s="66">
        <f t="shared" ref="Q174" si="39">ROUND(E174*P174,2)</f>
        <v>0</v>
      </c>
      <c r="R174" s="66"/>
      <c r="S174" s="66" t="s">
        <v>587</v>
      </c>
      <c r="T174" s="70" t="s">
        <v>330</v>
      </c>
      <c r="U174" s="35"/>
      <c r="V174" s="35"/>
      <c r="W174" s="35"/>
      <c r="X174" s="71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</row>
    <row r="175" spans="1:60" outlineLevel="1" x14ac:dyDescent="0.2">
      <c r="A175" s="67">
        <v>82</v>
      </c>
      <c r="B175" s="68" t="s">
        <v>5133</v>
      </c>
      <c r="C175" s="69" t="s">
        <v>5134</v>
      </c>
      <c r="D175" s="63" t="s">
        <v>640</v>
      </c>
      <c r="E175" s="64">
        <v>45</v>
      </c>
      <c r="F175" s="65"/>
      <c r="G175" s="66">
        <f t="shared" ref="G175" si="40">ROUND(E175*F175,2)</f>
        <v>0</v>
      </c>
      <c r="H175" s="65"/>
      <c r="I175" s="66">
        <f t="shared" ref="I175" si="41">ROUND(E175*H175,2)</f>
        <v>0</v>
      </c>
      <c r="J175" s="65"/>
      <c r="K175" s="66">
        <f t="shared" ref="K175" si="42">ROUND(E175*J175,2)</f>
        <v>0</v>
      </c>
      <c r="L175" s="66">
        <v>21</v>
      </c>
      <c r="M175" s="66">
        <f t="shared" ref="M175" si="43">G175*(1+L175/100)</f>
        <v>0</v>
      </c>
      <c r="N175" s="66">
        <v>0</v>
      </c>
      <c r="O175" s="66">
        <f t="shared" ref="O175" si="44">ROUND(E175*N175,2)</f>
        <v>0</v>
      </c>
      <c r="P175" s="66">
        <v>0</v>
      </c>
      <c r="Q175" s="66">
        <f t="shared" ref="Q175" si="45">ROUND(E175*P175,2)</f>
        <v>0</v>
      </c>
      <c r="R175" s="66"/>
      <c r="S175" s="66" t="s">
        <v>587</v>
      </c>
      <c r="T175" s="70" t="s">
        <v>330</v>
      </c>
      <c r="U175" s="35"/>
      <c r="V175" s="35"/>
      <c r="W175" s="35"/>
      <c r="X175" s="71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</row>
    <row r="176" spans="1:60" outlineLevel="1" x14ac:dyDescent="0.2">
      <c r="A176" s="67">
        <v>83</v>
      </c>
      <c r="B176" s="68" t="s">
        <v>5135</v>
      </c>
      <c r="C176" s="69" t="s">
        <v>5136</v>
      </c>
      <c r="D176" s="63" t="s">
        <v>640</v>
      </c>
      <c r="E176" s="64">
        <v>75</v>
      </c>
      <c r="F176" s="65"/>
      <c r="G176" s="66">
        <f t="shared" ref="G176" si="46">ROUND(E176*F176,2)</f>
        <v>0</v>
      </c>
      <c r="H176" s="65"/>
      <c r="I176" s="66">
        <f t="shared" ref="I176" si="47">ROUND(E176*H176,2)</f>
        <v>0</v>
      </c>
      <c r="J176" s="65"/>
      <c r="K176" s="66">
        <f t="shared" ref="K176" si="48">ROUND(E176*J176,2)</f>
        <v>0</v>
      </c>
      <c r="L176" s="66">
        <v>21</v>
      </c>
      <c r="M176" s="66">
        <f t="shared" ref="M176" si="49">G176*(1+L176/100)</f>
        <v>0</v>
      </c>
      <c r="N176" s="66">
        <v>0</v>
      </c>
      <c r="O176" s="66">
        <f t="shared" ref="O176" si="50">ROUND(E176*N176,2)</f>
        <v>0</v>
      </c>
      <c r="P176" s="66">
        <v>0</v>
      </c>
      <c r="Q176" s="66">
        <f t="shared" ref="Q176" si="51">ROUND(E176*P176,2)</f>
        <v>0</v>
      </c>
      <c r="R176" s="66"/>
      <c r="S176" s="66" t="s">
        <v>587</v>
      </c>
      <c r="T176" s="70" t="s">
        <v>330</v>
      </c>
      <c r="U176" s="35"/>
      <c r="V176" s="35"/>
      <c r="W176" s="35"/>
      <c r="X176" s="71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</row>
    <row r="177" spans="1:60" outlineLevel="1" x14ac:dyDescent="0.2">
      <c r="A177" s="67">
        <v>84</v>
      </c>
      <c r="B177" s="68" t="s">
        <v>5137</v>
      </c>
      <c r="C177" s="69" t="s">
        <v>5138</v>
      </c>
      <c r="D177" s="63" t="s">
        <v>640</v>
      </c>
      <c r="E177" s="64">
        <v>4</v>
      </c>
      <c r="F177" s="65"/>
      <c r="G177" s="66">
        <f t="shared" ref="G177" si="52">ROUND(E177*F177,2)</f>
        <v>0</v>
      </c>
      <c r="H177" s="65"/>
      <c r="I177" s="66">
        <f t="shared" ref="I177" si="53">ROUND(E177*H177,2)</f>
        <v>0</v>
      </c>
      <c r="J177" s="65"/>
      <c r="K177" s="66">
        <f t="shared" ref="K177" si="54">ROUND(E177*J177,2)</f>
        <v>0</v>
      </c>
      <c r="L177" s="66">
        <v>21</v>
      </c>
      <c r="M177" s="66">
        <f t="shared" ref="M177" si="55">G177*(1+L177/100)</f>
        <v>0</v>
      </c>
      <c r="N177" s="66">
        <v>0</v>
      </c>
      <c r="O177" s="66">
        <f t="shared" ref="O177" si="56">ROUND(E177*N177,2)</f>
        <v>0</v>
      </c>
      <c r="P177" s="66">
        <v>0</v>
      </c>
      <c r="Q177" s="66">
        <f t="shared" ref="Q177" si="57">ROUND(E177*P177,2)</f>
        <v>0</v>
      </c>
      <c r="R177" s="66"/>
      <c r="S177" s="66" t="s">
        <v>587</v>
      </c>
      <c r="T177" s="70" t="s">
        <v>330</v>
      </c>
      <c r="U177" s="35"/>
      <c r="V177" s="35"/>
      <c r="W177" s="35"/>
      <c r="X177" s="71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</row>
    <row r="178" spans="1:60" outlineLevel="1" x14ac:dyDescent="0.2">
      <c r="A178" s="67">
        <v>85</v>
      </c>
      <c r="B178" s="68" t="s">
        <v>5139</v>
      </c>
      <c r="C178" s="69" t="s">
        <v>5140</v>
      </c>
      <c r="D178" s="63" t="s">
        <v>640</v>
      </c>
      <c r="E178" s="64">
        <v>2</v>
      </c>
      <c r="F178" s="65"/>
      <c r="G178" s="66">
        <f t="shared" si="21"/>
        <v>0</v>
      </c>
      <c r="H178" s="65"/>
      <c r="I178" s="66">
        <f t="shared" si="22"/>
        <v>0</v>
      </c>
      <c r="J178" s="65"/>
      <c r="K178" s="66">
        <f t="shared" si="23"/>
        <v>0</v>
      </c>
      <c r="L178" s="66">
        <v>21</v>
      </c>
      <c r="M178" s="66">
        <f t="shared" si="24"/>
        <v>0</v>
      </c>
      <c r="N178" s="66">
        <v>0</v>
      </c>
      <c r="O178" s="66">
        <f t="shared" si="25"/>
        <v>0</v>
      </c>
      <c r="P178" s="66">
        <v>0</v>
      </c>
      <c r="Q178" s="66">
        <f t="shared" si="26"/>
        <v>0</v>
      </c>
      <c r="R178" s="66"/>
      <c r="S178" s="66" t="s">
        <v>587</v>
      </c>
      <c r="T178" s="70" t="s">
        <v>330</v>
      </c>
      <c r="U178" s="35">
        <v>0</v>
      </c>
      <c r="V178" s="35">
        <f t="shared" si="27"/>
        <v>0</v>
      </c>
      <c r="W178" s="35"/>
      <c r="X178" s="71"/>
      <c r="Y178" s="52"/>
      <c r="Z178" s="52"/>
      <c r="AA178" s="52"/>
      <c r="AB178" s="52"/>
      <c r="AC178" s="52"/>
      <c r="AD178" s="52"/>
      <c r="AE178" s="52"/>
      <c r="AF178" s="52"/>
      <c r="AG178" s="52" t="s">
        <v>1697</v>
      </c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</row>
    <row r="179" spans="1:60" outlineLevel="1" x14ac:dyDescent="0.2">
      <c r="A179" s="67">
        <v>86</v>
      </c>
      <c r="B179" s="68" t="s">
        <v>5141</v>
      </c>
      <c r="C179" s="69" t="s">
        <v>5142</v>
      </c>
      <c r="D179" s="63" t="s">
        <v>640</v>
      </c>
      <c r="E179" s="64">
        <v>3</v>
      </c>
      <c r="F179" s="65"/>
      <c r="G179" s="66">
        <f t="shared" ref="G179:G181" si="58">ROUND(E179*F179,2)</f>
        <v>0</v>
      </c>
      <c r="H179" s="65"/>
      <c r="I179" s="66">
        <f t="shared" ref="I179:I181" si="59">ROUND(E179*H179,2)</f>
        <v>0</v>
      </c>
      <c r="J179" s="65"/>
      <c r="K179" s="66">
        <f t="shared" ref="K179:K181" si="60">ROUND(E179*J179,2)</f>
        <v>0</v>
      </c>
      <c r="L179" s="66">
        <v>21</v>
      </c>
      <c r="M179" s="66">
        <f t="shared" ref="M179:M181" si="61">G179*(1+L179/100)</f>
        <v>0</v>
      </c>
      <c r="N179" s="66">
        <v>0</v>
      </c>
      <c r="O179" s="66">
        <f t="shared" ref="O179:O181" si="62">ROUND(E179*N179,2)</f>
        <v>0</v>
      </c>
      <c r="P179" s="66">
        <v>0</v>
      </c>
      <c r="Q179" s="66">
        <f t="shared" ref="Q179:Q181" si="63">ROUND(E179*P179,2)</f>
        <v>0</v>
      </c>
      <c r="R179" s="66"/>
      <c r="S179" s="66" t="s">
        <v>587</v>
      </c>
      <c r="T179" s="70" t="s">
        <v>330</v>
      </c>
      <c r="U179" s="35"/>
      <c r="V179" s="35"/>
      <c r="W179" s="35"/>
      <c r="X179" s="71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</row>
    <row r="180" spans="1:60" outlineLevel="1" x14ac:dyDescent="0.2">
      <c r="A180" s="67">
        <v>87</v>
      </c>
      <c r="B180" s="68" t="s">
        <v>5143</v>
      </c>
      <c r="C180" s="69" t="s">
        <v>5144</v>
      </c>
      <c r="D180" s="63" t="s">
        <v>640</v>
      </c>
      <c r="E180" s="64">
        <v>1</v>
      </c>
      <c r="F180" s="65"/>
      <c r="G180" s="66">
        <f t="shared" si="58"/>
        <v>0</v>
      </c>
      <c r="H180" s="65"/>
      <c r="I180" s="66">
        <f t="shared" si="59"/>
        <v>0</v>
      </c>
      <c r="J180" s="65"/>
      <c r="K180" s="66">
        <f t="shared" si="60"/>
        <v>0</v>
      </c>
      <c r="L180" s="66">
        <v>21</v>
      </c>
      <c r="M180" s="66">
        <f t="shared" si="61"/>
        <v>0</v>
      </c>
      <c r="N180" s="66">
        <v>0</v>
      </c>
      <c r="O180" s="66">
        <f t="shared" si="62"/>
        <v>0</v>
      </c>
      <c r="P180" s="66">
        <v>0</v>
      </c>
      <c r="Q180" s="66">
        <f t="shared" si="63"/>
        <v>0</v>
      </c>
      <c r="R180" s="66"/>
      <c r="S180" s="66" t="s">
        <v>587</v>
      </c>
      <c r="T180" s="70" t="s">
        <v>330</v>
      </c>
      <c r="U180" s="35"/>
      <c r="V180" s="35"/>
      <c r="W180" s="35"/>
      <c r="X180" s="71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</row>
    <row r="181" spans="1:60" outlineLevel="1" x14ac:dyDescent="0.2">
      <c r="A181" s="67">
        <v>88</v>
      </c>
      <c r="B181" s="68" t="s">
        <v>5145</v>
      </c>
      <c r="C181" s="69" t="s">
        <v>5146</v>
      </c>
      <c r="D181" s="63" t="s">
        <v>640</v>
      </c>
      <c r="E181" s="64">
        <v>2</v>
      </c>
      <c r="F181" s="65"/>
      <c r="G181" s="66">
        <f t="shared" si="58"/>
        <v>0</v>
      </c>
      <c r="H181" s="65"/>
      <c r="I181" s="66">
        <f t="shared" si="59"/>
        <v>0</v>
      </c>
      <c r="J181" s="65"/>
      <c r="K181" s="66">
        <f t="shared" si="60"/>
        <v>0</v>
      </c>
      <c r="L181" s="66">
        <v>21</v>
      </c>
      <c r="M181" s="66">
        <f t="shared" si="61"/>
        <v>0</v>
      </c>
      <c r="N181" s="66">
        <v>0</v>
      </c>
      <c r="O181" s="66">
        <f t="shared" si="62"/>
        <v>0</v>
      </c>
      <c r="P181" s="66">
        <v>0</v>
      </c>
      <c r="Q181" s="66">
        <f t="shared" si="63"/>
        <v>0</v>
      </c>
      <c r="R181" s="66"/>
      <c r="S181" s="66" t="s">
        <v>587</v>
      </c>
      <c r="T181" s="70" t="s">
        <v>330</v>
      </c>
      <c r="U181" s="35"/>
      <c r="V181" s="35"/>
      <c r="W181" s="35"/>
      <c r="X181" s="71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</row>
    <row r="182" spans="1:60" outlineLevel="1" x14ac:dyDescent="0.2">
      <c r="A182" s="67">
        <v>89</v>
      </c>
      <c r="B182" s="68" t="s">
        <v>5147</v>
      </c>
      <c r="C182" s="69" t="s">
        <v>5148</v>
      </c>
      <c r="D182" s="63" t="s">
        <v>640</v>
      </c>
      <c r="E182" s="64">
        <v>1</v>
      </c>
      <c r="F182" s="65"/>
      <c r="G182" s="66">
        <f t="shared" ref="G182" si="64">ROUND(E182*F182,2)</f>
        <v>0</v>
      </c>
      <c r="H182" s="65"/>
      <c r="I182" s="66">
        <f t="shared" ref="I182" si="65">ROUND(E182*H182,2)</f>
        <v>0</v>
      </c>
      <c r="J182" s="65"/>
      <c r="K182" s="66">
        <f t="shared" ref="K182" si="66">ROUND(E182*J182,2)</f>
        <v>0</v>
      </c>
      <c r="L182" s="66">
        <v>21</v>
      </c>
      <c r="M182" s="66">
        <f t="shared" ref="M182" si="67">G182*(1+L182/100)</f>
        <v>0</v>
      </c>
      <c r="N182" s="66">
        <v>0</v>
      </c>
      <c r="O182" s="66">
        <f t="shared" ref="O182" si="68">ROUND(E182*N182,2)</f>
        <v>0</v>
      </c>
      <c r="P182" s="66">
        <v>0</v>
      </c>
      <c r="Q182" s="66">
        <f t="shared" ref="Q182" si="69">ROUND(E182*P182,2)</f>
        <v>0</v>
      </c>
      <c r="R182" s="66"/>
      <c r="S182" s="66" t="s">
        <v>587</v>
      </c>
      <c r="T182" s="70" t="s">
        <v>330</v>
      </c>
      <c r="U182" s="35"/>
      <c r="V182" s="35"/>
      <c r="W182" s="35"/>
      <c r="X182" s="71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</row>
    <row r="183" spans="1:60" outlineLevel="1" x14ac:dyDescent="0.2">
      <c r="A183" s="67">
        <v>90</v>
      </c>
      <c r="B183" s="68" t="s">
        <v>5149</v>
      </c>
      <c r="C183" s="69" t="s">
        <v>5150</v>
      </c>
      <c r="D183" s="63" t="s">
        <v>640</v>
      </c>
      <c r="E183" s="64">
        <v>1</v>
      </c>
      <c r="F183" s="65"/>
      <c r="G183" s="66">
        <f t="shared" ref="G183" si="70">ROUND(E183*F183,2)</f>
        <v>0</v>
      </c>
      <c r="H183" s="65"/>
      <c r="I183" s="66">
        <f t="shared" ref="I183" si="71">ROUND(E183*H183,2)</f>
        <v>0</v>
      </c>
      <c r="J183" s="65"/>
      <c r="K183" s="66">
        <f t="shared" ref="K183" si="72">ROUND(E183*J183,2)</f>
        <v>0</v>
      </c>
      <c r="L183" s="66">
        <v>21</v>
      </c>
      <c r="M183" s="66">
        <f t="shared" ref="M183" si="73">G183*(1+L183/100)</f>
        <v>0</v>
      </c>
      <c r="N183" s="66">
        <v>0</v>
      </c>
      <c r="O183" s="66">
        <f t="shared" ref="O183" si="74">ROUND(E183*N183,2)</f>
        <v>0</v>
      </c>
      <c r="P183" s="66">
        <v>0</v>
      </c>
      <c r="Q183" s="66">
        <f t="shared" ref="Q183" si="75">ROUND(E183*P183,2)</f>
        <v>0</v>
      </c>
      <c r="R183" s="66"/>
      <c r="S183" s="66" t="s">
        <v>587</v>
      </c>
      <c r="T183" s="70" t="s">
        <v>330</v>
      </c>
      <c r="U183" s="35"/>
      <c r="V183" s="35"/>
      <c r="W183" s="35"/>
      <c r="X183" s="71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</row>
    <row r="184" spans="1:60" outlineLevel="1" x14ac:dyDescent="0.2">
      <c r="A184" s="67">
        <v>91</v>
      </c>
      <c r="B184" s="68" t="s">
        <v>5151</v>
      </c>
      <c r="C184" s="69" t="s">
        <v>5152</v>
      </c>
      <c r="D184" s="63" t="s">
        <v>640</v>
      </c>
      <c r="E184" s="64">
        <v>2</v>
      </c>
      <c r="F184" s="65"/>
      <c r="G184" s="66">
        <f t="shared" si="21"/>
        <v>0</v>
      </c>
      <c r="H184" s="65"/>
      <c r="I184" s="66">
        <f t="shared" si="22"/>
        <v>0</v>
      </c>
      <c r="J184" s="65"/>
      <c r="K184" s="66">
        <f t="shared" si="23"/>
        <v>0</v>
      </c>
      <c r="L184" s="66">
        <v>21</v>
      </c>
      <c r="M184" s="66">
        <f t="shared" si="24"/>
        <v>0</v>
      </c>
      <c r="N184" s="66">
        <v>0</v>
      </c>
      <c r="O184" s="66">
        <f t="shared" si="25"/>
        <v>0</v>
      </c>
      <c r="P184" s="66">
        <v>0</v>
      </c>
      <c r="Q184" s="66">
        <f t="shared" si="26"/>
        <v>0</v>
      </c>
      <c r="R184" s="66"/>
      <c r="S184" s="66" t="s">
        <v>587</v>
      </c>
      <c r="T184" s="70" t="s">
        <v>330</v>
      </c>
      <c r="U184" s="35"/>
      <c r="V184" s="35"/>
      <c r="W184" s="35"/>
      <c r="X184" s="71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</row>
    <row r="185" spans="1:60" outlineLevel="1" x14ac:dyDescent="0.2">
      <c r="A185" s="67">
        <v>92</v>
      </c>
      <c r="B185" s="68" t="s">
        <v>5153</v>
      </c>
      <c r="C185" s="69" t="s">
        <v>5154</v>
      </c>
      <c r="D185" s="63" t="s">
        <v>640</v>
      </c>
      <c r="E185" s="64">
        <v>2</v>
      </c>
      <c r="F185" s="65"/>
      <c r="G185" s="66">
        <f t="shared" ref="G185" si="76">ROUND(E185*F185,2)</f>
        <v>0</v>
      </c>
      <c r="H185" s="65"/>
      <c r="I185" s="66">
        <f t="shared" ref="I185" si="77">ROUND(E185*H185,2)</f>
        <v>0</v>
      </c>
      <c r="J185" s="65"/>
      <c r="K185" s="66">
        <f t="shared" ref="K185" si="78">ROUND(E185*J185,2)</f>
        <v>0</v>
      </c>
      <c r="L185" s="66">
        <v>21</v>
      </c>
      <c r="M185" s="66">
        <f t="shared" ref="M185" si="79">G185*(1+L185/100)</f>
        <v>0</v>
      </c>
      <c r="N185" s="66">
        <v>0</v>
      </c>
      <c r="O185" s="66">
        <f t="shared" ref="O185" si="80">ROUND(E185*N185,2)</f>
        <v>0</v>
      </c>
      <c r="P185" s="66">
        <v>0</v>
      </c>
      <c r="Q185" s="66">
        <f t="shared" ref="Q185" si="81">ROUND(E185*P185,2)</f>
        <v>0</v>
      </c>
      <c r="R185" s="66"/>
      <c r="S185" s="66" t="s">
        <v>587</v>
      </c>
      <c r="T185" s="70" t="s">
        <v>330</v>
      </c>
      <c r="U185" s="35"/>
      <c r="V185" s="35"/>
      <c r="W185" s="35"/>
      <c r="X185" s="71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</row>
    <row r="186" spans="1:60" outlineLevel="1" x14ac:dyDescent="0.2">
      <c r="A186" s="67">
        <v>93</v>
      </c>
      <c r="B186" s="68" t="s">
        <v>5155</v>
      </c>
      <c r="C186" s="69" t="s">
        <v>5156</v>
      </c>
      <c r="D186" s="63" t="s">
        <v>640</v>
      </c>
      <c r="E186" s="64">
        <v>3</v>
      </c>
      <c r="F186" s="65"/>
      <c r="G186" s="66">
        <f t="shared" ref="G186" si="82">ROUND(E186*F186,2)</f>
        <v>0</v>
      </c>
      <c r="H186" s="65"/>
      <c r="I186" s="66">
        <f t="shared" ref="I186" si="83">ROUND(E186*H186,2)</f>
        <v>0</v>
      </c>
      <c r="J186" s="65"/>
      <c r="K186" s="66">
        <f t="shared" ref="K186" si="84">ROUND(E186*J186,2)</f>
        <v>0</v>
      </c>
      <c r="L186" s="66">
        <v>21</v>
      </c>
      <c r="M186" s="66">
        <f t="shared" ref="M186" si="85">G186*(1+L186/100)</f>
        <v>0</v>
      </c>
      <c r="N186" s="66">
        <v>0</v>
      </c>
      <c r="O186" s="66">
        <f t="shared" ref="O186" si="86">ROUND(E186*N186,2)</f>
        <v>0</v>
      </c>
      <c r="P186" s="66">
        <v>0</v>
      </c>
      <c r="Q186" s="66">
        <f t="shared" ref="Q186" si="87">ROUND(E186*P186,2)</f>
        <v>0</v>
      </c>
      <c r="R186" s="66"/>
      <c r="S186" s="66" t="s">
        <v>587</v>
      </c>
      <c r="T186" s="70" t="s">
        <v>330</v>
      </c>
      <c r="U186" s="35"/>
      <c r="V186" s="35"/>
      <c r="W186" s="35"/>
      <c r="X186" s="71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</row>
    <row r="187" spans="1:60" outlineLevel="1" x14ac:dyDescent="0.2">
      <c r="A187" s="67">
        <v>94</v>
      </c>
      <c r="B187" s="68" t="s">
        <v>5157</v>
      </c>
      <c r="C187" s="69" t="s">
        <v>5158</v>
      </c>
      <c r="D187" s="63" t="s">
        <v>640</v>
      </c>
      <c r="E187" s="64">
        <v>25</v>
      </c>
      <c r="F187" s="65"/>
      <c r="G187" s="66">
        <f t="shared" si="21"/>
        <v>0</v>
      </c>
      <c r="H187" s="65"/>
      <c r="I187" s="66">
        <f t="shared" si="22"/>
        <v>0</v>
      </c>
      <c r="J187" s="65"/>
      <c r="K187" s="66">
        <f t="shared" si="23"/>
        <v>0</v>
      </c>
      <c r="L187" s="66">
        <v>21</v>
      </c>
      <c r="M187" s="66">
        <f t="shared" si="24"/>
        <v>0</v>
      </c>
      <c r="N187" s="66">
        <v>0</v>
      </c>
      <c r="O187" s="66">
        <f t="shared" si="25"/>
        <v>0</v>
      </c>
      <c r="P187" s="66">
        <v>0</v>
      </c>
      <c r="Q187" s="66">
        <f t="shared" si="26"/>
        <v>0</v>
      </c>
      <c r="R187" s="66"/>
      <c r="S187" s="66" t="s">
        <v>587</v>
      </c>
      <c r="T187" s="70" t="s">
        <v>330</v>
      </c>
      <c r="U187" s="35"/>
      <c r="V187" s="35"/>
      <c r="W187" s="35"/>
      <c r="X187" s="71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</row>
    <row r="188" spans="1:60" outlineLevel="1" x14ac:dyDescent="0.2">
      <c r="A188" s="67">
        <v>95</v>
      </c>
      <c r="B188" s="68" t="s">
        <v>5159</v>
      </c>
      <c r="C188" s="69" t="s">
        <v>5160</v>
      </c>
      <c r="D188" s="63" t="s">
        <v>640</v>
      </c>
      <c r="E188" s="64">
        <v>4</v>
      </c>
      <c r="F188" s="65"/>
      <c r="G188" s="66">
        <f t="shared" ref="G188:G190" si="88">ROUND(E188*F188,2)</f>
        <v>0</v>
      </c>
      <c r="H188" s="65"/>
      <c r="I188" s="66">
        <f t="shared" ref="I188:I190" si="89">ROUND(E188*H188,2)</f>
        <v>0</v>
      </c>
      <c r="J188" s="65"/>
      <c r="K188" s="66">
        <v>0</v>
      </c>
      <c r="L188" s="66">
        <v>21</v>
      </c>
      <c r="M188" s="66">
        <f t="shared" ref="M188:M190" si="90">G188*(1+L188/100)</f>
        <v>0</v>
      </c>
      <c r="N188" s="66">
        <v>0</v>
      </c>
      <c r="O188" s="66">
        <v>0</v>
      </c>
      <c r="P188" s="66">
        <v>0</v>
      </c>
      <c r="Q188" s="66">
        <f t="shared" ref="Q188:Q190" si="91">ROUND(E188*P188,2)</f>
        <v>0</v>
      </c>
      <c r="R188" s="66"/>
      <c r="S188" s="66" t="s">
        <v>587</v>
      </c>
      <c r="T188" s="70" t="s">
        <v>330</v>
      </c>
      <c r="U188" s="35"/>
      <c r="V188" s="35"/>
      <c r="W188" s="35"/>
      <c r="X188" s="71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</row>
    <row r="189" spans="1:60" outlineLevel="1" x14ac:dyDescent="0.2">
      <c r="A189" s="67">
        <v>96</v>
      </c>
      <c r="B189" s="68" t="s">
        <v>5161</v>
      </c>
      <c r="C189" s="69" t="s">
        <v>5162</v>
      </c>
      <c r="D189" s="63" t="s">
        <v>640</v>
      </c>
      <c r="E189" s="64">
        <v>1</v>
      </c>
      <c r="F189" s="65"/>
      <c r="G189" s="66">
        <f t="shared" ref="G189" si="92">ROUND(E189*F189,2)</f>
        <v>0</v>
      </c>
      <c r="H189" s="65"/>
      <c r="I189" s="66">
        <f t="shared" ref="I189" si="93">ROUND(E189*H189,2)</f>
        <v>0</v>
      </c>
      <c r="J189" s="65"/>
      <c r="K189" s="66">
        <f t="shared" ref="K189" si="94">ROUND(E189*J189,2)</f>
        <v>0</v>
      </c>
      <c r="L189" s="66">
        <v>21</v>
      </c>
      <c r="M189" s="66">
        <f t="shared" ref="M189" si="95">G189*(1+L189/100)</f>
        <v>0</v>
      </c>
      <c r="N189" s="66">
        <v>0</v>
      </c>
      <c r="O189" s="66">
        <f t="shared" ref="O189" si="96">ROUND(E189*N189,2)</f>
        <v>0</v>
      </c>
      <c r="P189" s="66">
        <v>0</v>
      </c>
      <c r="Q189" s="66">
        <f t="shared" ref="Q189" si="97">ROUND(E189*P189,2)</f>
        <v>0</v>
      </c>
      <c r="R189" s="66"/>
      <c r="S189" s="66" t="s">
        <v>587</v>
      </c>
      <c r="T189" s="70" t="s">
        <v>330</v>
      </c>
      <c r="U189" s="35"/>
      <c r="V189" s="35"/>
      <c r="W189" s="35"/>
      <c r="X189" s="71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</row>
    <row r="190" spans="1:60" outlineLevel="1" x14ac:dyDescent="0.2">
      <c r="A190" s="67">
        <v>97</v>
      </c>
      <c r="B190" s="68" t="s">
        <v>5163</v>
      </c>
      <c r="C190" s="69" t="s">
        <v>5164</v>
      </c>
      <c r="D190" s="63" t="s">
        <v>640</v>
      </c>
      <c r="E190" s="64">
        <v>10</v>
      </c>
      <c r="F190" s="65"/>
      <c r="G190" s="66">
        <f t="shared" si="88"/>
        <v>0</v>
      </c>
      <c r="H190" s="65"/>
      <c r="I190" s="66">
        <f t="shared" si="89"/>
        <v>0</v>
      </c>
      <c r="J190" s="65"/>
      <c r="K190">
        <v>0</v>
      </c>
      <c r="L190" s="66">
        <v>21</v>
      </c>
      <c r="M190" s="66">
        <f t="shared" si="90"/>
        <v>0</v>
      </c>
      <c r="N190" s="66">
        <v>0</v>
      </c>
      <c r="O190">
        <v>0</v>
      </c>
      <c r="P190" s="66">
        <v>0</v>
      </c>
      <c r="Q190" s="66">
        <f t="shared" si="91"/>
        <v>0</v>
      </c>
      <c r="R190" s="66"/>
      <c r="S190" s="66" t="s">
        <v>587</v>
      </c>
      <c r="T190" s="70" t="s">
        <v>330</v>
      </c>
      <c r="U190" s="35"/>
      <c r="V190" s="35"/>
      <c r="W190" s="35"/>
      <c r="X190" s="71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</row>
    <row r="191" spans="1:60" outlineLevel="1" x14ac:dyDescent="0.2">
      <c r="A191" s="67">
        <v>98</v>
      </c>
      <c r="B191" s="68" t="s">
        <v>5165</v>
      </c>
      <c r="C191" s="69" t="s">
        <v>5166</v>
      </c>
      <c r="D191" s="63" t="s">
        <v>640</v>
      </c>
      <c r="E191" s="64">
        <v>4</v>
      </c>
      <c r="F191" s="65"/>
      <c r="G191" s="66">
        <f t="shared" si="21"/>
        <v>0</v>
      </c>
      <c r="H191" s="65"/>
      <c r="I191" s="66">
        <f t="shared" si="22"/>
        <v>0</v>
      </c>
      <c r="J191" s="65"/>
      <c r="K191" s="66">
        <f t="shared" si="23"/>
        <v>0</v>
      </c>
      <c r="L191" s="66">
        <v>21</v>
      </c>
      <c r="M191" s="66">
        <f t="shared" si="24"/>
        <v>0</v>
      </c>
      <c r="N191" s="66">
        <v>0</v>
      </c>
      <c r="O191" s="66">
        <f t="shared" si="25"/>
        <v>0</v>
      </c>
      <c r="P191" s="66">
        <v>0</v>
      </c>
      <c r="Q191" s="66">
        <f t="shared" si="26"/>
        <v>0</v>
      </c>
      <c r="R191" s="66"/>
      <c r="S191" s="66" t="s">
        <v>587</v>
      </c>
      <c r="T191" s="70" t="s">
        <v>330</v>
      </c>
      <c r="U191" s="35">
        <v>0</v>
      </c>
      <c r="V191" s="35">
        <f t="shared" si="27"/>
        <v>0</v>
      </c>
      <c r="W191" s="35"/>
      <c r="X191" s="71"/>
      <c r="Y191" s="52"/>
      <c r="Z191" s="52"/>
      <c r="AA191" s="52"/>
      <c r="AB191" s="52"/>
      <c r="AC191" s="52"/>
      <c r="AD191" s="52"/>
      <c r="AE191" s="52"/>
      <c r="AF191" s="52"/>
      <c r="AG191" s="52" t="s">
        <v>1697</v>
      </c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</row>
    <row r="192" spans="1:60" ht="12.75" customHeight="1" outlineLevel="1" x14ac:dyDescent="0.2">
      <c r="A192" s="67">
        <v>99</v>
      </c>
      <c r="B192" s="68" t="s">
        <v>5167</v>
      </c>
      <c r="C192" s="69" t="s">
        <v>5168</v>
      </c>
      <c r="D192" s="63" t="s">
        <v>640</v>
      </c>
      <c r="E192" s="64">
        <v>2</v>
      </c>
      <c r="F192" s="65"/>
      <c r="G192" s="66">
        <f t="shared" ref="G192" si="98">ROUND(E192*F192,2)</f>
        <v>0</v>
      </c>
      <c r="H192" s="65"/>
      <c r="I192" s="66">
        <f t="shared" ref="I192" si="99">ROUND(E192*H192,2)</f>
        <v>0</v>
      </c>
      <c r="J192" s="65"/>
      <c r="K192" s="66">
        <f t="shared" ref="K192" si="100">ROUND(E192*J192,2)</f>
        <v>0</v>
      </c>
      <c r="L192" s="66">
        <v>21</v>
      </c>
      <c r="M192" s="66">
        <f t="shared" ref="M192" si="101">G192*(1+L192/100)</f>
        <v>0</v>
      </c>
      <c r="N192" s="66">
        <v>0</v>
      </c>
      <c r="O192" s="66">
        <f t="shared" ref="O192" si="102">ROUND(E192*N192,2)</f>
        <v>0</v>
      </c>
      <c r="P192" s="66">
        <v>0</v>
      </c>
      <c r="Q192" s="66">
        <f t="shared" ref="Q192" si="103">ROUND(E192*P192,2)</f>
        <v>0</v>
      </c>
      <c r="R192" s="66"/>
      <c r="S192" s="66" t="s">
        <v>587</v>
      </c>
      <c r="T192" s="70" t="s">
        <v>330</v>
      </c>
      <c r="U192" s="35"/>
      <c r="V192" s="35"/>
      <c r="W192" s="35"/>
      <c r="X192" s="71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</row>
    <row r="193" spans="1:60" ht="22.5" outlineLevel="1" x14ac:dyDescent="0.2">
      <c r="A193" s="67">
        <v>100</v>
      </c>
      <c r="B193" s="68" t="s">
        <v>5169</v>
      </c>
      <c r="C193" s="69" t="s">
        <v>5170</v>
      </c>
      <c r="D193" s="63" t="s">
        <v>4905</v>
      </c>
      <c r="E193" s="64">
        <v>1</v>
      </c>
      <c r="F193" s="65"/>
      <c r="G193" s="66">
        <f t="shared" si="21"/>
        <v>0</v>
      </c>
      <c r="H193" s="65"/>
      <c r="I193" s="66">
        <f t="shared" si="22"/>
        <v>0</v>
      </c>
      <c r="J193" s="65"/>
      <c r="K193" s="66">
        <f t="shared" si="23"/>
        <v>0</v>
      </c>
      <c r="L193" s="66">
        <v>21</v>
      </c>
      <c r="M193" s="66">
        <f t="shared" si="24"/>
        <v>0</v>
      </c>
      <c r="N193" s="66">
        <v>0</v>
      </c>
      <c r="O193" s="66">
        <f t="shared" si="25"/>
        <v>0</v>
      </c>
      <c r="P193" s="66">
        <v>0</v>
      </c>
      <c r="Q193" s="66">
        <f t="shared" si="26"/>
        <v>0</v>
      </c>
      <c r="R193" s="66"/>
      <c r="S193" s="66" t="s">
        <v>587</v>
      </c>
      <c r="T193" s="70" t="s">
        <v>330</v>
      </c>
      <c r="U193" s="35">
        <v>0</v>
      </c>
      <c r="V193" s="35">
        <f t="shared" si="27"/>
        <v>0</v>
      </c>
      <c r="W193" s="35"/>
      <c r="X193" s="71"/>
      <c r="Y193" s="52"/>
      <c r="Z193" s="52"/>
      <c r="AA193" s="52"/>
      <c r="AB193" s="52"/>
      <c r="AC193" s="52"/>
      <c r="AD193" s="52"/>
      <c r="AE193" s="52"/>
      <c r="AF193" s="52"/>
      <c r="AG193" s="52" t="s">
        <v>1697</v>
      </c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</row>
    <row r="194" spans="1:60" outlineLevel="1" x14ac:dyDescent="0.2">
      <c r="A194" s="67">
        <v>101</v>
      </c>
      <c r="B194" s="68" t="s">
        <v>5171</v>
      </c>
      <c r="C194" s="69" t="s">
        <v>5172</v>
      </c>
      <c r="D194" s="63" t="s">
        <v>2186</v>
      </c>
      <c r="E194" s="64">
        <v>1</v>
      </c>
      <c r="F194" s="65"/>
      <c r="G194" s="66">
        <f t="shared" si="21"/>
        <v>0</v>
      </c>
      <c r="H194" s="65"/>
      <c r="I194" s="66">
        <f t="shared" si="22"/>
        <v>0</v>
      </c>
      <c r="J194" s="65"/>
      <c r="K194" s="66">
        <f t="shared" si="23"/>
        <v>0</v>
      </c>
      <c r="L194" s="66">
        <v>21</v>
      </c>
      <c r="M194" s="66">
        <f t="shared" si="24"/>
        <v>0</v>
      </c>
      <c r="N194" s="66">
        <v>0</v>
      </c>
      <c r="O194" s="66">
        <f t="shared" si="25"/>
        <v>0</v>
      </c>
      <c r="P194" s="66">
        <v>0</v>
      </c>
      <c r="Q194" s="66">
        <f t="shared" si="26"/>
        <v>0</v>
      </c>
      <c r="R194" s="66"/>
      <c r="S194" s="66" t="s">
        <v>587</v>
      </c>
      <c r="T194" s="70" t="s">
        <v>330</v>
      </c>
      <c r="U194" s="35">
        <v>0</v>
      </c>
      <c r="V194" s="35">
        <f t="shared" si="27"/>
        <v>0</v>
      </c>
      <c r="W194" s="35"/>
      <c r="X194" s="71"/>
      <c r="Y194" s="52"/>
      <c r="Z194" s="52"/>
      <c r="AA194" s="52"/>
      <c r="AB194" s="52"/>
      <c r="AC194" s="52"/>
      <c r="AD194" s="52"/>
      <c r="AE194" s="52"/>
      <c r="AF194" s="52"/>
      <c r="AG194" s="52" t="s">
        <v>2953</v>
      </c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</row>
    <row r="195" spans="1:60" outlineLevel="1" x14ac:dyDescent="0.2">
      <c r="A195" s="67">
        <v>102</v>
      </c>
      <c r="B195" s="68" t="s">
        <v>5173</v>
      </c>
      <c r="C195" s="69" t="s">
        <v>5174</v>
      </c>
      <c r="D195" s="63" t="s">
        <v>2186</v>
      </c>
      <c r="E195" s="64">
        <v>1</v>
      </c>
      <c r="F195" s="65"/>
      <c r="G195" s="66">
        <f t="shared" si="21"/>
        <v>0</v>
      </c>
      <c r="H195" s="65"/>
      <c r="I195" s="66">
        <f t="shared" si="22"/>
        <v>0</v>
      </c>
      <c r="J195" s="65"/>
      <c r="K195" s="66">
        <f t="shared" si="23"/>
        <v>0</v>
      </c>
      <c r="L195" s="66">
        <v>21</v>
      </c>
      <c r="M195" s="66">
        <f t="shared" si="24"/>
        <v>0</v>
      </c>
      <c r="N195" s="66">
        <v>0</v>
      </c>
      <c r="O195" s="66">
        <f t="shared" si="25"/>
        <v>0</v>
      </c>
      <c r="P195" s="66">
        <v>0</v>
      </c>
      <c r="Q195" s="66">
        <f t="shared" si="26"/>
        <v>0</v>
      </c>
      <c r="R195" s="66"/>
      <c r="S195" s="66" t="s">
        <v>587</v>
      </c>
      <c r="T195" s="70" t="s">
        <v>330</v>
      </c>
      <c r="U195" s="35">
        <v>0</v>
      </c>
      <c r="V195" s="35">
        <f t="shared" si="27"/>
        <v>0</v>
      </c>
      <c r="W195" s="35"/>
      <c r="X195" s="71"/>
      <c r="Y195" s="52"/>
      <c r="Z195" s="52"/>
      <c r="AA195" s="52"/>
      <c r="AB195" s="52"/>
      <c r="AC195" s="52"/>
      <c r="AD195" s="52"/>
      <c r="AE195" s="52"/>
      <c r="AF195" s="52"/>
      <c r="AG195" s="52" t="s">
        <v>2953</v>
      </c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</row>
    <row r="196" spans="1:60" outlineLevel="1" x14ac:dyDescent="0.2">
      <c r="A196" s="67">
        <v>103</v>
      </c>
      <c r="B196" s="68" t="s">
        <v>5175</v>
      </c>
      <c r="C196" s="69" t="s">
        <v>5176</v>
      </c>
      <c r="D196" s="63" t="s">
        <v>2186</v>
      </c>
      <c r="E196" s="64">
        <v>3</v>
      </c>
      <c r="F196" s="65"/>
      <c r="G196" s="66">
        <f t="shared" si="21"/>
        <v>0</v>
      </c>
      <c r="H196" s="65"/>
      <c r="I196" s="66">
        <f t="shared" si="22"/>
        <v>0</v>
      </c>
      <c r="J196" s="65"/>
      <c r="K196" s="66">
        <f t="shared" si="23"/>
        <v>0</v>
      </c>
      <c r="L196" s="66">
        <v>21</v>
      </c>
      <c r="M196" s="66">
        <f t="shared" si="24"/>
        <v>0</v>
      </c>
      <c r="N196" s="66">
        <v>0</v>
      </c>
      <c r="O196" s="66">
        <f t="shared" si="25"/>
        <v>0</v>
      </c>
      <c r="P196" s="66">
        <v>0</v>
      </c>
      <c r="Q196" s="66">
        <f t="shared" si="26"/>
        <v>0</v>
      </c>
      <c r="R196" s="66"/>
      <c r="S196" s="66" t="s">
        <v>587</v>
      </c>
      <c r="T196" s="70" t="s">
        <v>330</v>
      </c>
      <c r="U196" s="35">
        <v>0</v>
      </c>
      <c r="V196" s="35">
        <f t="shared" si="27"/>
        <v>0</v>
      </c>
      <c r="W196" s="35"/>
      <c r="X196" s="71"/>
      <c r="Y196" s="52"/>
      <c r="Z196" s="52"/>
      <c r="AA196" s="52"/>
      <c r="AB196" s="52"/>
      <c r="AC196" s="52"/>
      <c r="AD196" s="52"/>
      <c r="AE196" s="52"/>
      <c r="AF196" s="52"/>
      <c r="AG196" s="52" t="s">
        <v>2953</v>
      </c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</row>
    <row r="197" spans="1:60" outlineLevel="1" x14ac:dyDescent="0.2">
      <c r="A197" s="67">
        <v>104</v>
      </c>
      <c r="B197" s="68" t="s">
        <v>5177</v>
      </c>
      <c r="C197" s="69" t="s">
        <v>5178</v>
      </c>
      <c r="D197" s="63" t="s">
        <v>2186</v>
      </c>
      <c r="E197" s="64">
        <v>30</v>
      </c>
      <c r="F197" s="65"/>
      <c r="G197" s="66">
        <f t="shared" si="21"/>
        <v>0</v>
      </c>
      <c r="H197" s="65"/>
      <c r="I197" s="66">
        <f t="shared" si="22"/>
        <v>0</v>
      </c>
      <c r="J197" s="65"/>
      <c r="K197" s="66">
        <f t="shared" si="23"/>
        <v>0</v>
      </c>
      <c r="L197" s="66">
        <v>21</v>
      </c>
      <c r="M197" s="66">
        <f t="shared" si="24"/>
        <v>0</v>
      </c>
      <c r="N197" s="66">
        <v>0</v>
      </c>
      <c r="O197" s="66">
        <f t="shared" si="25"/>
        <v>0</v>
      </c>
      <c r="P197" s="66">
        <v>0</v>
      </c>
      <c r="Q197" s="66">
        <f t="shared" si="26"/>
        <v>0</v>
      </c>
      <c r="R197" s="66"/>
      <c r="S197" s="66" t="s">
        <v>587</v>
      </c>
      <c r="T197" s="70" t="s">
        <v>330</v>
      </c>
      <c r="U197" s="35">
        <v>0</v>
      </c>
      <c r="V197" s="35">
        <f t="shared" si="27"/>
        <v>0</v>
      </c>
      <c r="W197" s="35"/>
      <c r="X197" s="71"/>
      <c r="Y197" s="52"/>
      <c r="Z197" s="52"/>
      <c r="AA197" s="52"/>
      <c r="AB197" s="52"/>
      <c r="AC197" s="52"/>
      <c r="AD197" s="52"/>
      <c r="AE197" s="52"/>
      <c r="AF197" s="52"/>
      <c r="AG197" s="52" t="s">
        <v>2953</v>
      </c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</row>
    <row r="198" spans="1:60" outlineLevel="1" x14ac:dyDescent="0.2">
      <c r="A198" s="67">
        <v>105</v>
      </c>
      <c r="B198" s="68" t="s">
        <v>5179</v>
      </c>
      <c r="C198" s="69" t="s">
        <v>5180</v>
      </c>
      <c r="D198" s="63" t="s">
        <v>2186</v>
      </c>
      <c r="E198" s="64">
        <v>45</v>
      </c>
      <c r="F198" s="65"/>
      <c r="G198" s="66">
        <f t="shared" si="21"/>
        <v>0</v>
      </c>
      <c r="H198" s="65"/>
      <c r="I198" s="66">
        <f t="shared" si="22"/>
        <v>0</v>
      </c>
      <c r="J198" s="65"/>
      <c r="K198" s="66">
        <f t="shared" si="23"/>
        <v>0</v>
      </c>
      <c r="L198" s="66">
        <v>21</v>
      </c>
      <c r="M198" s="66">
        <f t="shared" si="24"/>
        <v>0</v>
      </c>
      <c r="N198" s="66">
        <v>0</v>
      </c>
      <c r="O198" s="66">
        <f t="shared" si="25"/>
        <v>0</v>
      </c>
      <c r="P198" s="66">
        <v>0</v>
      </c>
      <c r="Q198" s="66">
        <f t="shared" si="26"/>
        <v>0</v>
      </c>
      <c r="R198" s="66"/>
      <c r="S198" s="66" t="s">
        <v>587</v>
      </c>
      <c r="T198" s="70" t="s">
        <v>330</v>
      </c>
      <c r="U198" s="35">
        <v>0</v>
      </c>
      <c r="V198" s="35">
        <f t="shared" si="27"/>
        <v>0</v>
      </c>
      <c r="W198" s="35"/>
      <c r="X198" s="71"/>
      <c r="Y198" s="52"/>
      <c r="Z198" s="52"/>
      <c r="AA198" s="52"/>
      <c r="AB198" s="52"/>
      <c r="AC198" s="52"/>
      <c r="AD198" s="52"/>
      <c r="AE198" s="52"/>
      <c r="AF198" s="52"/>
      <c r="AG198" s="52" t="s">
        <v>2953</v>
      </c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</row>
    <row r="199" spans="1:60" outlineLevel="1" x14ac:dyDescent="0.2">
      <c r="A199" s="67">
        <v>106</v>
      </c>
      <c r="B199" s="68" t="s">
        <v>5181</v>
      </c>
      <c r="C199" s="69" t="s">
        <v>5182</v>
      </c>
      <c r="D199" s="63" t="s">
        <v>2186</v>
      </c>
      <c r="E199" s="64">
        <v>36</v>
      </c>
      <c r="F199" s="65"/>
      <c r="G199" s="66">
        <f t="shared" si="21"/>
        <v>0</v>
      </c>
      <c r="H199" s="65"/>
      <c r="I199" s="66">
        <f t="shared" si="22"/>
        <v>0</v>
      </c>
      <c r="J199" s="65"/>
      <c r="K199" s="66">
        <f t="shared" si="23"/>
        <v>0</v>
      </c>
      <c r="L199" s="66">
        <v>21</v>
      </c>
      <c r="M199" s="66">
        <f t="shared" si="24"/>
        <v>0</v>
      </c>
      <c r="N199" s="66">
        <v>0</v>
      </c>
      <c r="O199" s="66">
        <f t="shared" si="25"/>
        <v>0</v>
      </c>
      <c r="P199" s="66">
        <v>0</v>
      </c>
      <c r="Q199" s="66">
        <f t="shared" si="26"/>
        <v>0</v>
      </c>
      <c r="R199" s="66"/>
      <c r="S199" s="66" t="s">
        <v>587</v>
      </c>
      <c r="T199" s="70" t="s">
        <v>330</v>
      </c>
      <c r="U199" s="35">
        <v>0</v>
      </c>
      <c r="V199" s="35">
        <f t="shared" si="27"/>
        <v>0</v>
      </c>
      <c r="W199" s="35"/>
      <c r="X199" s="71"/>
      <c r="Y199" s="52"/>
      <c r="Z199" s="52"/>
      <c r="AA199" s="52"/>
      <c r="AB199" s="52"/>
      <c r="AC199" s="52"/>
      <c r="AD199" s="52"/>
      <c r="AE199" s="52"/>
      <c r="AF199" s="52"/>
      <c r="AG199" s="52" t="s">
        <v>2953</v>
      </c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</row>
    <row r="200" spans="1:60" outlineLevel="1" x14ac:dyDescent="0.2">
      <c r="A200" s="67">
        <v>107</v>
      </c>
      <c r="B200" s="68" t="s">
        <v>5183</v>
      </c>
      <c r="C200" s="69" t="s">
        <v>5184</v>
      </c>
      <c r="D200" s="63" t="s">
        <v>2186</v>
      </c>
      <c r="E200" s="64">
        <v>30</v>
      </c>
      <c r="F200" s="65"/>
      <c r="G200" s="66">
        <f t="shared" si="21"/>
        <v>0</v>
      </c>
      <c r="H200" s="65"/>
      <c r="I200" s="66">
        <f t="shared" si="22"/>
        <v>0</v>
      </c>
      <c r="J200" s="65"/>
      <c r="K200" s="66">
        <f t="shared" si="23"/>
        <v>0</v>
      </c>
      <c r="L200" s="66">
        <v>21</v>
      </c>
      <c r="M200" s="66">
        <f t="shared" si="24"/>
        <v>0</v>
      </c>
      <c r="N200" s="66">
        <v>0</v>
      </c>
      <c r="O200" s="66">
        <f t="shared" si="25"/>
        <v>0</v>
      </c>
      <c r="P200" s="66">
        <v>0</v>
      </c>
      <c r="Q200" s="66">
        <f t="shared" si="26"/>
        <v>0</v>
      </c>
      <c r="R200" s="66"/>
      <c r="S200" s="66" t="s">
        <v>587</v>
      </c>
      <c r="T200" s="70" t="s">
        <v>330</v>
      </c>
      <c r="U200" s="35">
        <v>0</v>
      </c>
      <c r="V200" s="35">
        <f t="shared" si="27"/>
        <v>0</v>
      </c>
      <c r="W200" s="35"/>
      <c r="X200" s="71"/>
      <c r="Y200" s="52"/>
      <c r="Z200" s="52"/>
      <c r="AA200" s="52"/>
      <c r="AB200" s="52"/>
      <c r="AC200" s="52"/>
      <c r="AD200" s="52"/>
      <c r="AE200" s="52"/>
      <c r="AF200" s="52"/>
      <c r="AG200" s="52" t="s">
        <v>2953</v>
      </c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</row>
    <row r="201" spans="1:60" outlineLevel="1" x14ac:dyDescent="0.2">
      <c r="A201" s="67">
        <v>108</v>
      </c>
      <c r="B201" s="68" t="s">
        <v>5185</v>
      </c>
      <c r="C201" s="69" t="s">
        <v>5186</v>
      </c>
      <c r="D201" s="63" t="s">
        <v>640</v>
      </c>
      <c r="E201" s="64">
        <v>9</v>
      </c>
      <c r="F201" s="65"/>
      <c r="G201" s="66">
        <f t="shared" ref="G201" si="104">ROUND(E201*F201,2)</f>
        <v>0</v>
      </c>
      <c r="H201" s="65"/>
      <c r="I201" s="66">
        <f t="shared" ref="I201" si="105">ROUND(E201*H201,2)</f>
        <v>0</v>
      </c>
      <c r="J201" s="65"/>
      <c r="K201" s="66">
        <f t="shared" ref="K201" si="106">ROUND(E201*J201,2)</f>
        <v>0</v>
      </c>
      <c r="L201" s="66">
        <v>21</v>
      </c>
      <c r="M201" s="66">
        <f t="shared" ref="M201" si="107">G201*(1+L201/100)</f>
        <v>0</v>
      </c>
      <c r="N201" s="66">
        <v>0</v>
      </c>
      <c r="O201" s="66">
        <f t="shared" ref="O201" si="108">ROUND(E201*N201,2)</f>
        <v>0</v>
      </c>
      <c r="P201" s="66">
        <v>0</v>
      </c>
      <c r="Q201" s="66">
        <f t="shared" ref="Q201" si="109">ROUND(E201*P201,2)</f>
        <v>0</v>
      </c>
      <c r="R201" s="66"/>
      <c r="S201" s="66" t="s">
        <v>587</v>
      </c>
      <c r="T201" s="70" t="s">
        <v>330</v>
      </c>
      <c r="U201" s="35">
        <v>0</v>
      </c>
      <c r="V201" s="35">
        <f t="shared" ref="V201" si="110">ROUND(E201*U201,2)</f>
        <v>0</v>
      </c>
      <c r="W201" s="35"/>
      <c r="X201" s="71"/>
      <c r="Y201" s="52"/>
      <c r="Z201" s="52"/>
      <c r="AA201" s="52"/>
      <c r="AB201" s="52"/>
      <c r="AC201" s="52"/>
      <c r="AD201" s="52"/>
      <c r="AE201" s="52"/>
      <c r="AF201" s="52"/>
      <c r="AG201" s="52" t="s">
        <v>1697</v>
      </c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</row>
    <row r="202" spans="1:60" outlineLevel="1" x14ac:dyDescent="0.2">
      <c r="A202" s="67">
        <v>109</v>
      </c>
      <c r="B202" s="68" t="s">
        <v>5187</v>
      </c>
      <c r="C202" s="69" t="s">
        <v>5188</v>
      </c>
      <c r="D202" s="63" t="s">
        <v>640</v>
      </c>
      <c r="E202" s="64">
        <v>14</v>
      </c>
      <c r="F202" s="65"/>
      <c r="G202" s="66">
        <f t="shared" si="21"/>
        <v>0</v>
      </c>
      <c r="H202" s="65"/>
      <c r="I202" s="66">
        <f t="shared" si="22"/>
        <v>0</v>
      </c>
      <c r="J202" s="65"/>
      <c r="K202" s="66">
        <f t="shared" si="23"/>
        <v>0</v>
      </c>
      <c r="L202" s="66">
        <v>21</v>
      </c>
      <c r="M202" s="66">
        <f t="shared" si="24"/>
        <v>0</v>
      </c>
      <c r="N202" s="66">
        <v>0</v>
      </c>
      <c r="O202" s="66">
        <f t="shared" si="25"/>
        <v>0</v>
      </c>
      <c r="P202" s="66">
        <v>0</v>
      </c>
      <c r="Q202" s="66">
        <f t="shared" si="26"/>
        <v>0</v>
      </c>
      <c r="R202" s="66"/>
      <c r="S202" s="66" t="s">
        <v>587</v>
      </c>
      <c r="T202" s="70" t="s">
        <v>330</v>
      </c>
      <c r="U202" s="35">
        <v>0</v>
      </c>
      <c r="V202" s="35">
        <f t="shared" si="27"/>
        <v>0</v>
      </c>
      <c r="W202" s="35"/>
      <c r="X202" s="71"/>
      <c r="Y202" s="52"/>
      <c r="Z202" s="52"/>
      <c r="AA202" s="52"/>
      <c r="AB202" s="52"/>
      <c r="AC202" s="52"/>
      <c r="AD202" s="52"/>
      <c r="AE202" s="52"/>
      <c r="AF202" s="52"/>
      <c r="AG202" s="52" t="s">
        <v>1697</v>
      </c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</row>
    <row r="203" spans="1:60" outlineLevel="1" x14ac:dyDescent="0.2">
      <c r="A203" s="67">
        <v>110</v>
      </c>
      <c r="B203" s="68" t="s">
        <v>5189</v>
      </c>
      <c r="C203" s="69" t="s">
        <v>5190</v>
      </c>
      <c r="D203" s="63" t="s">
        <v>640</v>
      </c>
      <c r="E203" s="64">
        <v>15</v>
      </c>
      <c r="F203" s="65"/>
      <c r="G203" s="66">
        <f t="shared" si="21"/>
        <v>0</v>
      </c>
      <c r="H203" s="65"/>
      <c r="I203" s="66">
        <f t="shared" si="22"/>
        <v>0</v>
      </c>
      <c r="J203" s="65"/>
      <c r="K203" s="66">
        <f t="shared" si="23"/>
        <v>0</v>
      </c>
      <c r="L203" s="66">
        <v>21</v>
      </c>
      <c r="M203" s="66">
        <f t="shared" si="24"/>
        <v>0</v>
      </c>
      <c r="N203" s="66">
        <v>0</v>
      </c>
      <c r="O203" s="66">
        <f t="shared" si="25"/>
        <v>0</v>
      </c>
      <c r="P203" s="66">
        <v>0</v>
      </c>
      <c r="Q203" s="66">
        <f t="shared" si="26"/>
        <v>0</v>
      </c>
      <c r="R203" s="66"/>
      <c r="S203" s="66" t="s">
        <v>587</v>
      </c>
      <c r="T203" s="70" t="s">
        <v>330</v>
      </c>
      <c r="U203" s="35">
        <v>0</v>
      </c>
      <c r="V203" s="35">
        <f t="shared" si="27"/>
        <v>0</v>
      </c>
      <c r="W203" s="35"/>
      <c r="X203" s="71"/>
      <c r="Y203" s="52"/>
      <c r="Z203" s="52"/>
      <c r="AA203" s="52"/>
      <c r="AB203" s="52"/>
      <c r="AC203" s="52"/>
      <c r="AD203" s="52"/>
      <c r="AE203" s="52"/>
      <c r="AF203" s="52"/>
      <c r="AG203" s="52" t="s">
        <v>1697</v>
      </c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</row>
    <row r="204" spans="1:60" outlineLevel="1" x14ac:dyDescent="0.2">
      <c r="A204" s="67">
        <v>111</v>
      </c>
      <c r="B204" s="68" t="s">
        <v>5191</v>
      </c>
      <c r="C204" s="69" t="s">
        <v>5192</v>
      </c>
      <c r="D204" s="63" t="s">
        <v>640</v>
      </c>
      <c r="E204" s="64">
        <v>12</v>
      </c>
      <c r="F204" s="65"/>
      <c r="G204" s="66">
        <f t="shared" si="21"/>
        <v>0</v>
      </c>
      <c r="H204" s="65"/>
      <c r="I204" s="66">
        <f t="shared" si="22"/>
        <v>0</v>
      </c>
      <c r="J204" s="65"/>
      <c r="K204" s="66">
        <f t="shared" si="23"/>
        <v>0</v>
      </c>
      <c r="L204" s="66">
        <v>21</v>
      </c>
      <c r="M204" s="66">
        <f t="shared" si="24"/>
        <v>0</v>
      </c>
      <c r="N204" s="66">
        <v>0</v>
      </c>
      <c r="O204" s="66">
        <f t="shared" si="25"/>
        <v>0</v>
      </c>
      <c r="P204" s="66">
        <v>0</v>
      </c>
      <c r="Q204" s="66">
        <f t="shared" si="26"/>
        <v>0</v>
      </c>
      <c r="R204" s="66"/>
      <c r="S204" s="66" t="s">
        <v>587</v>
      </c>
      <c r="T204" s="70" t="s">
        <v>330</v>
      </c>
      <c r="U204" s="35">
        <v>0</v>
      </c>
      <c r="V204" s="35">
        <f t="shared" si="27"/>
        <v>0</v>
      </c>
      <c r="W204" s="35"/>
      <c r="X204" s="71"/>
      <c r="Y204" s="52"/>
      <c r="Z204" s="52"/>
      <c r="AA204" s="52"/>
      <c r="AB204" s="52"/>
      <c r="AC204" s="52"/>
      <c r="AD204" s="52"/>
      <c r="AE204" s="52"/>
      <c r="AF204" s="52"/>
      <c r="AG204" s="52" t="s">
        <v>1697</v>
      </c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</row>
    <row r="205" spans="1:60" outlineLevel="1" x14ac:dyDescent="0.2">
      <c r="A205" s="67">
        <v>112</v>
      </c>
      <c r="B205" s="68" t="s">
        <v>5193</v>
      </c>
      <c r="C205" s="69" t="s">
        <v>5194</v>
      </c>
      <c r="D205" s="63" t="s">
        <v>640</v>
      </c>
      <c r="E205" s="64">
        <v>18</v>
      </c>
      <c r="F205" s="65"/>
      <c r="G205" s="66">
        <f t="shared" ref="G205" si="111">ROUND(E205*F205,2)</f>
        <v>0</v>
      </c>
      <c r="H205" s="65"/>
      <c r="I205" s="66">
        <f t="shared" ref="I205" si="112">ROUND(E205*H205,2)</f>
        <v>0</v>
      </c>
      <c r="J205" s="65"/>
      <c r="K205" s="66">
        <f t="shared" ref="K205" si="113">ROUND(E205*J205,2)</f>
        <v>0</v>
      </c>
      <c r="L205" s="66">
        <v>21</v>
      </c>
      <c r="M205" s="66">
        <f t="shared" ref="M205" si="114">G205*(1+L205/100)</f>
        <v>0</v>
      </c>
      <c r="N205" s="66">
        <v>0</v>
      </c>
      <c r="O205" s="66">
        <f t="shared" ref="O205" si="115">ROUND(E205*N205,2)</f>
        <v>0</v>
      </c>
      <c r="P205" s="66">
        <v>0</v>
      </c>
      <c r="Q205" s="66">
        <f t="shared" ref="Q205" si="116">ROUND(E205*P205,2)</f>
        <v>0</v>
      </c>
      <c r="R205" s="66"/>
      <c r="S205" s="66" t="s">
        <v>587</v>
      </c>
      <c r="T205" s="70" t="s">
        <v>330</v>
      </c>
      <c r="U205" s="35">
        <v>0</v>
      </c>
      <c r="V205" s="35">
        <f t="shared" ref="V205" si="117">ROUND(E205*U205,2)</f>
        <v>0</v>
      </c>
      <c r="W205" s="35"/>
      <c r="X205" s="71"/>
      <c r="Y205" s="52"/>
      <c r="Z205" s="52"/>
      <c r="AA205" s="52"/>
      <c r="AB205" s="52"/>
      <c r="AC205" s="52"/>
      <c r="AD205" s="52"/>
      <c r="AE205" s="52"/>
      <c r="AF205" s="52"/>
      <c r="AG205" s="52" t="s">
        <v>1697</v>
      </c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</row>
    <row r="206" spans="1:60" outlineLevel="1" x14ac:dyDescent="0.2">
      <c r="A206" s="67">
        <v>113</v>
      </c>
      <c r="B206" s="68" t="s">
        <v>5195</v>
      </c>
      <c r="C206" s="69" t="s">
        <v>5196</v>
      </c>
      <c r="D206" s="63" t="s">
        <v>640</v>
      </c>
      <c r="E206" s="64">
        <v>16</v>
      </c>
      <c r="F206" s="65"/>
      <c r="G206" s="66">
        <f t="shared" ref="G206" si="118">ROUND(E206*F206,2)</f>
        <v>0</v>
      </c>
      <c r="H206" s="65"/>
      <c r="I206" s="66">
        <f t="shared" ref="I206" si="119">ROUND(E206*H206,2)</f>
        <v>0</v>
      </c>
      <c r="J206" s="65"/>
      <c r="K206" s="66">
        <f t="shared" ref="K206" si="120">ROUND(E206*J206,2)</f>
        <v>0</v>
      </c>
      <c r="L206" s="66">
        <v>21</v>
      </c>
      <c r="M206" s="66">
        <f t="shared" ref="M206" si="121">G206*(1+L206/100)</f>
        <v>0</v>
      </c>
      <c r="N206" s="66">
        <v>0</v>
      </c>
      <c r="O206" s="66">
        <f t="shared" ref="O206" si="122">ROUND(E206*N206,2)</f>
        <v>0</v>
      </c>
      <c r="P206" s="66">
        <v>0</v>
      </c>
      <c r="Q206" s="66">
        <f t="shared" ref="Q206" si="123">ROUND(E206*P206,2)</f>
        <v>0</v>
      </c>
      <c r="R206" s="66"/>
      <c r="S206" s="66" t="s">
        <v>587</v>
      </c>
      <c r="T206" s="70" t="s">
        <v>330</v>
      </c>
      <c r="U206" s="35">
        <v>0</v>
      </c>
      <c r="V206" s="35">
        <f t="shared" ref="V206" si="124">ROUND(E206*U206,2)</f>
        <v>0</v>
      </c>
      <c r="W206" s="35"/>
      <c r="X206" s="71"/>
      <c r="Y206" s="52"/>
      <c r="Z206" s="52"/>
      <c r="AA206" s="52"/>
      <c r="AB206" s="52"/>
      <c r="AC206" s="52"/>
      <c r="AD206" s="52"/>
      <c r="AE206" s="52"/>
      <c r="AF206" s="52"/>
      <c r="AG206" s="52" t="s">
        <v>1697</v>
      </c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</row>
    <row r="207" spans="1:60" outlineLevel="1" x14ac:dyDescent="0.2">
      <c r="A207" s="67">
        <v>114</v>
      </c>
      <c r="B207" s="68" t="s">
        <v>5197</v>
      </c>
      <c r="C207" s="69" t="s">
        <v>5198</v>
      </c>
      <c r="D207" s="63" t="s">
        <v>640</v>
      </c>
      <c r="E207" s="64">
        <v>12</v>
      </c>
      <c r="F207" s="65"/>
      <c r="G207" s="66">
        <f t="shared" si="21"/>
        <v>0</v>
      </c>
      <c r="H207" s="65"/>
      <c r="I207" s="66">
        <f t="shared" si="22"/>
        <v>0</v>
      </c>
      <c r="J207" s="65"/>
      <c r="K207" s="66">
        <f t="shared" si="23"/>
        <v>0</v>
      </c>
      <c r="L207" s="66">
        <v>21</v>
      </c>
      <c r="M207" s="66">
        <f t="shared" si="24"/>
        <v>0</v>
      </c>
      <c r="N207" s="66">
        <v>0</v>
      </c>
      <c r="O207" s="66">
        <f t="shared" si="25"/>
        <v>0</v>
      </c>
      <c r="P207" s="66">
        <v>0</v>
      </c>
      <c r="Q207" s="66">
        <f t="shared" si="26"/>
        <v>0</v>
      </c>
      <c r="R207" s="66"/>
      <c r="S207" s="66" t="s">
        <v>587</v>
      </c>
      <c r="T207" s="70" t="s">
        <v>330</v>
      </c>
      <c r="U207" s="35">
        <v>0</v>
      </c>
      <c r="V207" s="35">
        <f t="shared" si="27"/>
        <v>0</v>
      </c>
      <c r="W207" s="35"/>
      <c r="X207" s="71"/>
      <c r="Y207" s="52"/>
      <c r="Z207" s="52"/>
      <c r="AA207" s="52"/>
      <c r="AB207" s="52"/>
      <c r="AC207" s="52"/>
      <c r="AD207" s="52"/>
      <c r="AE207" s="52"/>
      <c r="AF207" s="52"/>
      <c r="AG207" s="52" t="s">
        <v>1697</v>
      </c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</row>
    <row r="208" spans="1:60" outlineLevel="1" x14ac:dyDescent="0.2">
      <c r="A208" s="67">
        <v>115</v>
      </c>
      <c r="B208" s="68" t="s">
        <v>5199</v>
      </c>
      <c r="C208" s="69" t="s">
        <v>5200</v>
      </c>
      <c r="D208" s="63" t="s">
        <v>640</v>
      </c>
      <c r="E208" s="64">
        <v>4</v>
      </c>
      <c r="F208" s="65"/>
      <c r="G208" s="66">
        <f t="shared" si="21"/>
        <v>0</v>
      </c>
      <c r="H208" s="65"/>
      <c r="I208" s="66">
        <f t="shared" si="22"/>
        <v>0</v>
      </c>
      <c r="J208" s="65"/>
      <c r="K208" s="66">
        <f t="shared" si="23"/>
        <v>0</v>
      </c>
      <c r="L208" s="66">
        <v>21</v>
      </c>
      <c r="M208" s="66">
        <f t="shared" si="24"/>
        <v>0</v>
      </c>
      <c r="N208" s="66">
        <v>0</v>
      </c>
      <c r="O208" s="66">
        <f t="shared" si="25"/>
        <v>0</v>
      </c>
      <c r="P208" s="66">
        <v>0</v>
      </c>
      <c r="Q208" s="66">
        <f t="shared" si="26"/>
        <v>0</v>
      </c>
      <c r="R208" s="66"/>
      <c r="S208" s="66" t="s">
        <v>587</v>
      </c>
      <c r="T208" s="70" t="s">
        <v>330</v>
      </c>
      <c r="U208" s="35">
        <v>0</v>
      </c>
      <c r="V208" s="35">
        <f t="shared" si="27"/>
        <v>0</v>
      </c>
      <c r="W208" s="35"/>
      <c r="X208" s="71"/>
      <c r="Y208" s="52"/>
      <c r="Z208" s="52"/>
      <c r="AA208" s="52"/>
      <c r="AB208" s="52"/>
      <c r="AC208" s="52"/>
      <c r="AD208" s="52"/>
      <c r="AE208" s="52"/>
      <c r="AF208" s="52"/>
      <c r="AG208" s="52" t="s">
        <v>1697</v>
      </c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</row>
    <row r="209" spans="1:60" outlineLevel="1" x14ac:dyDescent="0.2">
      <c r="A209" s="67">
        <v>116</v>
      </c>
      <c r="B209" s="68" t="s">
        <v>5201</v>
      </c>
      <c r="C209" s="69" t="s">
        <v>5202</v>
      </c>
      <c r="D209" s="63" t="s">
        <v>640</v>
      </c>
      <c r="E209" s="64">
        <v>4</v>
      </c>
      <c r="F209" s="65"/>
      <c r="G209" s="66">
        <f t="shared" si="21"/>
        <v>0</v>
      </c>
      <c r="H209" s="65"/>
      <c r="I209" s="66">
        <f t="shared" si="22"/>
        <v>0</v>
      </c>
      <c r="J209" s="65"/>
      <c r="K209" s="66">
        <f t="shared" si="23"/>
        <v>0</v>
      </c>
      <c r="L209" s="66">
        <v>21</v>
      </c>
      <c r="M209" s="66">
        <f t="shared" si="24"/>
        <v>0</v>
      </c>
      <c r="N209" s="66">
        <v>0</v>
      </c>
      <c r="O209" s="66">
        <f t="shared" si="25"/>
        <v>0</v>
      </c>
      <c r="P209" s="66">
        <v>0</v>
      </c>
      <c r="Q209" s="66">
        <f t="shared" si="26"/>
        <v>0</v>
      </c>
      <c r="R209" s="66"/>
      <c r="S209" s="66" t="s">
        <v>587</v>
      </c>
      <c r="T209" s="70" t="s">
        <v>330</v>
      </c>
      <c r="U209" s="35">
        <v>0</v>
      </c>
      <c r="V209" s="35">
        <f t="shared" si="27"/>
        <v>0</v>
      </c>
      <c r="W209" s="35"/>
      <c r="X209" s="71"/>
      <c r="Y209" s="52"/>
      <c r="Z209" s="52"/>
      <c r="AA209" s="52"/>
      <c r="AB209" s="52"/>
      <c r="AC209" s="52"/>
      <c r="AD209" s="52"/>
      <c r="AE209" s="52"/>
      <c r="AF209" s="52"/>
      <c r="AG209" s="52" t="s">
        <v>1697</v>
      </c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</row>
    <row r="210" spans="1:60" outlineLevel="1" x14ac:dyDescent="0.2">
      <c r="A210" s="67">
        <v>117</v>
      </c>
      <c r="B210" s="68" t="s">
        <v>5203</v>
      </c>
      <c r="C210" s="69" t="s">
        <v>5204</v>
      </c>
      <c r="D210" s="63" t="s">
        <v>640</v>
      </c>
      <c r="E210" s="64">
        <v>6</v>
      </c>
      <c r="F210" s="65"/>
      <c r="G210" s="66">
        <f t="shared" si="21"/>
        <v>0</v>
      </c>
      <c r="H210" s="65"/>
      <c r="I210" s="66">
        <f t="shared" si="22"/>
        <v>0</v>
      </c>
      <c r="J210" s="65"/>
      <c r="K210" s="66">
        <f t="shared" si="23"/>
        <v>0</v>
      </c>
      <c r="L210" s="66">
        <v>21</v>
      </c>
      <c r="M210" s="66">
        <f t="shared" si="24"/>
        <v>0</v>
      </c>
      <c r="N210" s="66">
        <v>0</v>
      </c>
      <c r="O210" s="66">
        <f t="shared" si="25"/>
        <v>0</v>
      </c>
      <c r="P210" s="66">
        <v>0</v>
      </c>
      <c r="Q210" s="66">
        <f t="shared" si="26"/>
        <v>0</v>
      </c>
      <c r="R210" s="66"/>
      <c r="S210" s="66" t="s">
        <v>587</v>
      </c>
      <c r="T210" s="70" t="s">
        <v>330</v>
      </c>
      <c r="U210" s="35">
        <v>0</v>
      </c>
      <c r="V210" s="35">
        <f t="shared" si="27"/>
        <v>0</v>
      </c>
      <c r="W210" s="35"/>
      <c r="X210" s="71"/>
      <c r="Y210" s="52"/>
      <c r="Z210" s="52"/>
      <c r="AA210" s="52"/>
      <c r="AB210" s="52"/>
      <c r="AC210" s="52"/>
      <c r="AD210" s="52"/>
      <c r="AE210" s="52"/>
      <c r="AF210" s="52"/>
      <c r="AG210" s="52" t="s">
        <v>1697</v>
      </c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</row>
    <row r="211" spans="1:60" outlineLevel="1" x14ac:dyDescent="0.2">
      <c r="A211" s="67">
        <v>118</v>
      </c>
      <c r="B211" s="68" t="s">
        <v>5205</v>
      </c>
      <c r="C211" s="69" t="s">
        <v>5206</v>
      </c>
      <c r="D211" s="63" t="s">
        <v>640</v>
      </c>
      <c r="E211" s="64">
        <v>2</v>
      </c>
      <c r="F211" s="65"/>
      <c r="G211" s="66">
        <f t="shared" si="21"/>
        <v>0</v>
      </c>
      <c r="H211" s="65"/>
      <c r="I211" s="66">
        <f t="shared" si="22"/>
        <v>0</v>
      </c>
      <c r="J211" s="65"/>
      <c r="K211" s="66">
        <f t="shared" si="23"/>
        <v>0</v>
      </c>
      <c r="L211" s="66">
        <v>21</v>
      </c>
      <c r="M211" s="66">
        <f t="shared" si="24"/>
        <v>0</v>
      </c>
      <c r="N211" s="66">
        <v>0</v>
      </c>
      <c r="O211" s="66">
        <f t="shared" si="25"/>
        <v>0</v>
      </c>
      <c r="P211" s="66">
        <v>0</v>
      </c>
      <c r="Q211" s="66">
        <f t="shared" si="26"/>
        <v>0</v>
      </c>
      <c r="R211" s="66"/>
      <c r="S211" s="66" t="s">
        <v>587</v>
      </c>
      <c r="T211" s="70" t="s">
        <v>330</v>
      </c>
      <c r="U211" s="35">
        <v>0</v>
      </c>
      <c r="V211" s="35">
        <f t="shared" si="27"/>
        <v>0</v>
      </c>
      <c r="W211" s="35"/>
      <c r="X211" s="71"/>
      <c r="Y211" s="52"/>
      <c r="Z211" s="52"/>
      <c r="AA211" s="52"/>
      <c r="AB211" s="52"/>
      <c r="AC211" s="52"/>
      <c r="AD211" s="52"/>
      <c r="AE211" s="52"/>
      <c r="AF211" s="52"/>
      <c r="AG211" s="52" t="s">
        <v>1697</v>
      </c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</row>
    <row r="212" spans="1:60" outlineLevel="1" x14ac:dyDescent="0.2">
      <c r="A212" s="67">
        <v>119</v>
      </c>
      <c r="B212" s="68" t="s">
        <v>5207</v>
      </c>
      <c r="C212" s="69" t="s">
        <v>5208</v>
      </c>
      <c r="D212" s="63" t="s">
        <v>640</v>
      </c>
      <c r="E212" s="64">
        <v>4</v>
      </c>
      <c r="F212" s="65"/>
      <c r="G212" s="66">
        <f t="shared" si="21"/>
        <v>0</v>
      </c>
      <c r="H212" s="65"/>
      <c r="I212" s="66">
        <f t="shared" si="22"/>
        <v>0</v>
      </c>
      <c r="J212" s="65"/>
      <c r="K212" s="66">
        <f t="shared" si="23"/>
        <v>0</v>
      </c>
      <c r="L212" s="66">
        <v>21</v>
      </c>
      <c r="M212" s="66">
        <f t="shared" si="24"/>
        <v>0</v>
      </c>
      <c r="N212" s="66">
        <v>0</v>
      </c>
      <c r="O212" s="66">
        <f t="shared" si="25"/>
        <v>0</v>
      </c>
      <c r="P212" s="66">
        <v>0</v>
      </c>
      <c r="Q212" s="66">
        <f t="shared" si="26"/>
        <v>0</v>
      </c>
      <c r="R212" s="66"/>
      <c r="S212" s="66" t="s">
        <v>587</v>
      </c>
      <c r="T212" s="70" t="s">
        <v>330</v>
      </c>
      <c r="U212" s="35">
        <v>0</v>
      </c>
      <c r="V212" s="35">
        <f t="shared" si="27"/>
        <v>0</v>
      </c>
      <c r="W212" s="35"/>
      <c r="X212" s="71"/>
      <c r="Y212" s="52"/>
      <c r="Z212" s="52"/>
      <c r="AA212" s="52"/>
      <c r="AB212" s="52"/>
      <c r="AC212" s="52"/>
      <c r="AD212" s="52"/>
      <c r="AE212" s="52"/>
      <c r="AF212" s="52"/>
      <c r="AG212" s="52" t="s">
        <v>1697</v>
      </c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</row>
    <row r="213" spans="1:60" outlineLevel="1" x14ac:dyDescent="0.2">
      <c r="A213" s="67">
        <v>120</v>
      </c>
      <c r="B213" s="68" t="s">
        <v>5209</v>
      </c>
      <c r="C213" s="69" t="s">
        <v>5210</v>
      </c>
      <c r="D213" s="63" t="s">
        <v>640</v>
      </c>
      <c r="E213" s="64">
        <v>2</v>
      </c>
      <c r="F213" s="65"/>
      <c r="G213" s="66">
        <f t="shared" ref="G213" si="125">ROUND(E213*F213,2)</f>
        <v>0</v>
      </c>
      <c r="H213" s="65"/>
      <c r="I213" s="66">
        <f t="shared" ref="I213" si="126">ROUND(E213*H213,2)</f>
        <v>0</v>
      </c>
      <c r="J213" s="65"/>
      <c r="K213" s="66">
        <f t="shared" ref="K213" si="127">ROUND(E213*J213,2)</f>
        <v>0</v>
      </c>
      <c r="L213" s="66">
        <v>21</v>
      </c>
      <c r="M213" s="66">
        <f t="shared" ref="M213" si="128">G213*(1+L213/100)</f>
        <v>0</v>
      </c>
      <c r="N213" s="66">
        <v>0</v>
      </c>
      <c r="O213" s="66">
        <f t="shared" ref="O213" si="129">ROUND(E213*N213,2)</f>
        <v>0</v>
      </c>
      <c r="P213" s="66">
        <v>0</v>
      </c>
      <c r="Q213" s="66">
        <f t="shared" ref="Q213" si="130">ROUND(E213*P213,2)</f>
        <v>0</v>
      </c>
      <c r="R213" s="66"/>
      <c r="S213" s="66" t="s">
        <v>587</v>
      </c>
      <c r="T213" s="70" t="s">
        <v>330</v>
      </c>
      <c r="U213" s="35">
        <v>0</v>
      </c>
      <c r="V213" s="35">
        <f t="shared" ref="V213" si="131">ROUND(E213*U213,2)</f>
        <v>0</v>
      </c>
      <c r="W213" s="35"/>
      <c r="X213" s="71"/>
      <c r="Y213" s="52"/>
      <c r="Z213" s="52"/>
      <c r="AA213" s="52"/>
      <c r="AB213" s="52"/>
      <c r="AC213" s="52"/>
      <c r="AD213" s="52"/>
      <c r="AE213" s="52"/>
      <c r="AF213" s="52"/>
      <c r="AG213" s="52" t="s">
        <v>1697</v>
      </c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</row>
    <row r="214" spans="1:60" outlineLevel="1" x14ac:dyDescent="0.2">
      <c r="A214" s="67">
        <v>121</v>
      </c>
      <c r="B214" s="68" t="s">
        <v>5211</v>
      </c>
      <c r="C214" s="69" t="s">
        <v>5212</v>
      </c>
      <c r="D214" s="63" t="s">
        <v>640</v>
      </c>
      <c r="E214" s="64">
        <v>4</v>
      </c>
      <c r="F214" s="65"/>
      <c r="G214" s="66">
        <f t="shared" si="21"/>
        <v>0</v>
      </c>
      <c r="H214" s="65"/>
      <c r="I214" s="66">
        <f t="shared" si="22"/>
        <v>0</v>
      </c>
      <c r="J214" s="65"/>
      <c r="K214" s="66">
        <f t="shared" si="23"/>
        <v>0</v>
      </c>
      <c r="L214" s="66">
        <v>21</v>
      </c>
      <c r="M214" s="66">
        <f t="shared" si="24"/>
        <v>0</v>
      </c>
      <c r="N214" s="66">
        <v>0</v>
      </c>
      <c r="O214" s="66">
        <f t="shared" si="25"/>
        <v>0</v>
      </c>
      <c r="P214" s="66">
        <v>0</v>
      </c>
      <c r="Q214" s="66">
        <f t="shared" si="26"/>
        <v>0</v>
      </c>
      <c r="R214" s="66"/>
      <c r="S214" s="66" t="s">
        <v>587</v>
      </c>
      <c r="T214" s="70" t="s">
        <v>330</v>
      </c>
      <c r="U214" s="35">
        <v>0</v>
      </c>
      <c r="V214" s="35">
        <f t="shared" si="27"/>
        <v>0</v>
      </c>
      <c r="W214" s="35"/>
      <c r="X214" s="71"/>
      <c r="Y214" s="52"/>
      <c r="Z214" s="52"/>
      <c r="AA214" s="52"/>
      <c r="AB214" s="52"/>
      <c r="AC214" s="52"/>
      <c r="AD214" s="52"/>
      <c r="AE214" s="52"/>
      <c r="AF214" s="52"/>
      <c r="AG214" s="52" t="s">
        <v>1697</v>
      </c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</row>
    <row r="215" spans="1:60" outlineLevel="1" x14ac:dyDescent="0.2">
      <c r="A215" s="67">
        <v>122</v>
      </c>
      <c r="B215" s="68" t="s">
        <v>5213</v>
      </c>
      <c r="C215" s="69" t="s">
        <v>5214</v>
      </c>
      <c r="D215" s="63" t="s">
        <v>640</v>
      </c>
      <c r="E215" s="64">
        <v>2</v>
      </c>
      <c r="F215" s="65"/>
      <c r="G215" s="66">
        <f t="shared" si="21"/>
        <v>0</v>
      </c>
      <c r="H215" s="65"/>
      <c r="I215" s="66">
        <f t="shared" si="22"/>
        <v>0</v>
      </c>
      <c r="J215" s="65"/>
      <c r="K215" s="66">
        <f t="shared" si="23"/>
        <v>0</v>
      </c>
      <c r="L215" s="66">
        <v>21</v>
      </c>
      <c r="M215" s="66">
        <f t="shared" si="24"/>
        <v>0</v>
      </c>
      <c r="N215" s="66">
        <v>0</v>
      </c>
      <c r="O215" s="66">
        <f t="shared" si="25"/>
        <v>0</v>
      </c>
      <c r="P215" s="66">
        <v>0</v>
      </c>
      <c r="Q215" s="66">
        <f t="shared" si="26"/>
        <v>0</v>
      </c>
      <c r="R215" s="66"/>
      <c r="S215" s="66" t="s">
        <v>587</v>
      </c>
      <c r="T215" s="70" t="s">
        <v>330</v>
      </c>
      <c r="U215" s="35">
        <v>0</v>
      </c>
      <c r="V215" s="35">
        <f t="shared" si="27"/>
        <v>0</v>
      </c>
      <c r="W215" s="35"/>
      <c r="X215" s="71"/>
      <c r="Y215" s="52"/>
      <c r="Z215" s="52"/>
      <c r="AA215" s="52"/>
      <c r="AB215" s="52"/>
      <c r="AC215" s="52"/>
      <c r="AD215" s="52"/>
      <c r="AE215" s="52"/>
      <c r="AF215" s="52"/>
      <c r="AG215" s="52" t="s">
        <v>1697</v>
      </c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</row>
    <row r="216" spans="1:60" ht="25.5" customHeight="1" outlineLevel="1" x14ac:dyDescent="0.2">
      <c r="A216" s="67">
        <v>123</v>
      </c>
      <c r="B216" s="68" t="s">
        <v>5215</v>
      </c>
      <c r="C216" s="69" t="s">
        <v>5216</v>
      </c>
      <c r="D216" s="63" t="s">
        <v>640</v>
      </c>
      <c r="E216" s="64">
        <v>2</v>
      </c>
      <c r="F216" s="65"/>
      <c r="G216" s="66">
        <f t="shared" si="21"/>
        <v>0</v>
      </c>
      <c r="H216" s="65"/>
      <c r="I216" s="66">
        <f t="shared" si="22"/>
        <v>0</v>
      </c>
      <c r="J216" s="65"/>
      <c r="K216" s="66">
        <f t="shared" si="23"/>
        <v>0</v>
      </c>
      <c r="L216" s="66">
        <v>21</v>
      </c>
      <c r="M216" s="66">
        <f t="shared" si="24"/>
        <v>0</v>
      </c>
      <c r="N216" s="66">
        <v>0</v>
      </c>
      <c r="O216" s="66">
        <f t="shared" si="25"/>
        <v>0</v>
      </c>
      <c r="P216" s="66">
        <v>0</v>
      </c>
      <c r="Q216" s="66">
        <f t="shared" si="26"/>
        <v>0</v>
      </c>
      <c r="R216" s="66"/>
      <c r="S216" s="66" t="s">
        <v>587</v>
      </c>
      <c r="T216" s="70" t="s">
        <v>330</v>
      </c>
      <c r="U216" s="35"/>
      <c r="V216" s="35"/>
      <c r="W216" s="35"/>
      <c r="X216" s="71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</row>
    <row r="217" spans="1:60" ht="22.5" outlineLevel="1" x14ac:dyDescent="0.2">
      <c r="A217" s="67">
        <v>124</v>
      </c>
      <c r="B217" s="68" t="s">
        <v>5217</v>
      </c>
      <c r="C217" s="69" t="s">
        <v>5218</v>
      </c>
      <c r="D217" s="63" t="s">
        <v>4905</v>
      </c>
      <c r="E217" s="64">
        <v>1</v>
      </c>
      <c r="F217" s="65"/>
      <c r="G217" s="66">
        <f t="shared" si="21"/>
        <v>0</v>
      </c>
      <c r="H217" s="65"/>
      <c r="I217" s="66">
        <f t="shared" si="22"/>
        <v>0</v>
      </c>
      <c r="J217" s="65"/>
      <c r="K217" s="66">
        <f t="shared" si="23"/>
        <v>0</v>
      </c>
      <c r="L217" s="66">
        <v>21</v>
      </c>
      <c r="M217" s="66">
        <f t="shared" si="24"/>
        <v>0</v>
      </c>
      <c r="N217" s="66">
        <v>0</v>
      </c>
      <c r="O217" s="66">
        <f t="shared" si="25"/>
        <v>0</v>
      </c>
      <c r="P217" s="66">
        <v>0</v>
      </c>
      <c r="Q217" s="66">
        <f t="shared" si="26"/>
        <v>0</v>
      </c>
      <c r="R217" s="66"/>
      <c r="S217" s="66" t="s">
        <v>587</v>
      </c>
      <c r="T217" s="70" t="s">
        <v>330</v>
      </c>
      <c r="U217" s="35">
        <v>0</v>
      </c>
      <c r="V217" s="35">
        <f t="shared" si="27"/>
        <v>0</v>
      </c>
      <c r="W217" s="35"/>
      <c r="X217" s="71"/>
      <c r="Y217" s="52"/>
      <c r="Z217" s="52"/>
      <c r="AA217" s="52"/>
      <c r="AB217" s="52"/>
      <c r="AC217" s="52"/>
      <c r="AD217" s="52"/>
      <c r="AE217" s="52"/>
      <c r="AF217" s="52"/>
      <c r="AG217" s="52" t="s">
        <v>1697</v>
      </c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</row>
    <row r="218" spans="1:60" ht="22.5" outlineLevel="1" x14ac:dyDescent="0.2">
      <c r="A218" s="67">
        <v>125</v>
      </c>
      <c r="B218" s="68" t="s">
        <v>5219</v>
      </c>
      <c r="C218" s="69" t="s">
        <v>5220</v>
      </c>
      <c r="D218" s="63" t="s">
        <v>4905</v>
      </c>
      <c r="E218" s="64">
        <v>1</v>
      </c>
      <c r="F218" s="65"/>
      <c r="G218" s="66">
        <f t="shared" si="21"/>
        <v>0</v>
      </c>
      <c r="H218" s="65"/>
      <c r="I218" s="66">
        <f t="shared" si="22"/>
        <v>0</v>
      </c>
      <c r="J218" s="65"/>
      <c r="K218" s="66">
        <f t="shared" si="23"/>
        <v>0</v>
      </c>
      <c r="L218" s="66">
        <v>21</v>
      </c>
      <c r="M218" s="66">
        <f t="shared" si="24"/>
        <v>0</v>
      </c>
      <c r="N218" s="66">
        <v>0</v>
      </c>
      <c r="O218" s="66">
        <f t="shared" si="25"/>
        <v>0</v>
      </c>
      <c r="P218" s="66">
        <v>0</v>
      </c>
      <c r="Q218" s="66">
        <f t="shared" si="26"/>
        <v>0</v>
      </c>
      <c r="R218" s="66"/>
      <c r="S218" s="66" t="s">
        <v>587</v>
      </c>
      <c r="T218" s="70" t="s">
        <v>330</v>
      </c>
      <c r="U218" s="35">
        <v>0</v>
      </c>
      <c r="V218" s="35">
        <f t="shared" si="27"/>
        <v>0</v>
      </c>
      <c r="W218" s="35"/>
      <c r="X218" s="71"/>
      <c r="Y218" s="52"/>
      <c r="Z218" s="52"/>
      <c r="AA218" s="52"/>
      <c r="AB218" s="52"/>
      <c r="AC218" s="52"/>
      <c r="AD218" s="52"/>
      <c r="AE218" s="52"/>
      <c r="AF218" s="52"/>
      <c r="AG218" s="52" t="s">
        <v>1697</v>
      </c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</row>
    <row r="219" spans="1:60" outlineLevel="1" x14ac:dyDescent="0.2">
      <c r="A219" s="67">
        <v>126</v>
      </c>
      <c r="B219" s="68" t="s">
        <v>5221</v>
      </c>
      <c r="C219" s="69" t="s">
        <v>5222</v>
      </c>
      <c r="D219" s="63" t="s">
        <v>4905</v>
      </c>
      <c r="E219" s="64">
        <v>1</v>
      </c>
      <c r="F219" s="65"/>
      <c r="G219" s="66">
        <f t="shared" si="21"/>
        <v>0</v>
      </c>
      <c r="H219" s="65"/>
      <c r="I219" s="66">
        <f t="shared" si="22"/>
        <v>0</v>
      </c>
      <c r="J219" s="65"/>
      <c r="K219" s="66">
        <f t="shared" si="23"/>
        <v>0</v>
      </c>
      <c r="L219" s="66">
        <v>21</v>
      </c>
      <c r="M219" s="66">
        <f t="shared" si="24"/>
        <v>0</v>
      </c>
      <c r="N219" s="66">
        <v>0</v>
      </c>
      <c r="O219" s="66">
        <f t="shared" si="25"/>
        <v>0</v>
      </c>
      <c r="P219" s="66">
        <v>0</v>
      </c>
      <c r="Q219" s="66">
        <f t="shared" si="26"/>
        <v>0</v>
      </c>
      <c r="R219" s="66"/>
      <c r="S219" s="66" t="s">
        <v>587</v>
      </c>
      <c r="T219" s="70" t="s">
        <v>330</v>
      </c>
      <c r="U219" s="35">
        <v>0</v>
      </c>
      <c r="V219" s="35">
        <f t="shared" si="27"/>
        <v>0</v>
      </c>
      <c r="W219" s="35"/>
      <c r="X219" s="71"/>
      <c r="Y219" s="52"/>
      <c r="Z219" s="52"/>
      <c r="AA219" s="52"/>
      <c r="AB219" s="52"/>
      <c r="AC219" s="52"/>
      <c r="AD219" s="52"/>
      <c r="AE219" s="52"/>
      <c r="AF219" s="52"/>
      <c r="AG219" s="52" t="s">
        <v>1697</v>
      </c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</row>
    <row r="220" spans="1:60" outlineLevel="1" x14ac:dyDescent="0.2">
      <c r="A220" s="67">
        <v>127</v>
      </c>
      <c r="B220" s="68" t="s">
        <v>5223</v>
      </c>
      <c r="C220" s="69" t="s">
        <v>5224</v>
      </c>
      <c r="D220" s="63" t="s">
        <v>4905</v>
      </c>
      <c r="E220" s="64">
        <v>1</v>
      </c>
      <c r="F220" s="65"/>
      <c r="G220" s="66">
        <f t="shared" si="21"/>
        <v>0</v>
      </c>
      <c r="H220" s="65"/>
      <c r="I220" s="66">
        <f t="shared" si="22"/>
        <v>0</v>
      </c>
      <c r="J220" s="65"/>
      <c r="K220" s="66">
        <f t="shared" si="23"/>
        <v>0</v>
      </c>
      <c r="L220" s="66">
        <v>21</v>
      </c>
      <c r="M220" s="66">
        <f t="shared" si="24"/>
        <v>0</v>
      </c>
      <c r="N220" s="66">
        <v>0</v>
      </c>
      <c r="O220" s="66">
        <f t="shared" si="25"/>
        <v>0</v>
      </c>
      <c r="P220" s="66">
        <v>0</v>
      </c>
      <c r="Q220" s="66">
        <f t="shared" si="26"/>
        <v>0</v>
      </c>
      <c r="R220" s="66"/>
      <c r="S220" s="66" t="s">
        <v>587</v>
      </c>
      <c r="T220" s="70" t="s">
        <v>330</v>
      </c>
      <c r="U220" s="35">
        <v>0</v>
      </c>
      <c r="V220" s="35">
        <f t="shared" si="27"/>
        <v>0</v>
      </c>
      <c r="W220" s="35"/>
      <c r="X220" s="71"/>
      <c r="Y220" s="52"/>
      <c r="Z220" s="52"/>
      <c r="AA220" s="52"/>
      <c r="AB220" s="52"/>
      <c r="AC220" s="52"/>
      <c r="AD220" s="52"/>
      <c r="AE220" s="52"/>
      <c r="AF220" s="52"/>
      <c r="AG220" s="52" t="s">
        <v>1697</v>
      </c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</row>
    <row r="221" spans="1:60" outlineLevel="1" x14ac:dyDescent="0.2">
      <c r="A221" s="67">
        <v>128</v>
      </c>
      <c r="B221" s="68" t="s">
        <v>5225</v>
      </c>
      <c r="C221" s="69" t="s">
        <v>310</v>
      </c>
      <c r="D221" s="63" t="s">
        <v>4905</v>
      </c>
      <c r="E221" s="64">
        <v>1</v>
      </c>
      <c r="F221" s="65"/>
      <c r="G221" s="66">
        <f t="shared" si="21"/>
        <v>0</v>
      </c>
      <c r="H221" s="65"/>
      <c r="I221" s="66">
        <f t="shared" si="22"/>
        <v>0</v>
      </c>
      <c r="J221" s="65"/>
      <c r="K221" s="66">
        <f t="shared" si="23"/>
        <v>0</v>
      </c>
      <c r="L221" s="66">
        <v>21</v>
      </c>
      <c r="M221" s="66">
        <f t="shared" si="24"/>
        <v>0</v>
      </c>
      <c r="N221" s="66">
        <v>0</v>
      </c>
      <c r="O221" s="66">
        <f t="shared" si="25"/>
        <v>0</v>
      </c>
      <c r="P221" s="66">
        <v>0</v>
      </c>
      <c r="Q221" s="66">
        <f t="shared" si="26"/>
        <v>0</v>
      </c>
      <c r="R221" s="66"/>
      <c r="S221" s="66" t="s">
        <v>587</v>
      </c>
      <c r="T221" s="70" t="s">
        <v>330</v>
      </c>
      <c r="U221" s="35">
        <v>0</v>
      </c>
      <c r="V221" s="35">
        <f t="shared" si="27"/>
        <v>0</v>
      </c>
      <c r="W221" s="35"/>
      <c r="X221" s="71"/>
      <c r="Y221" s="52"/>
      <c r="Z221" s="52"/>
      <c r="AA221" s="52"/>
      <c r="AB221" s="52"/>
      <c r="AC221" s="52"/>
      <c r="AD221" s="52"/>
      <c r="AE221" s="52"/>
      <c r="AF221" s="52"/>
      <c r="AG221" s="52" t="s">
        <v>2953</v>
      </c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</row>
    <row r="222" spans="1:60" outlineLevel="1" x14ac:dyDescent="0.2">
      <c r="A222" s="67">
        <v>129</v>
      </c>
      <c r="B222" s="68" t="s">
        <v>5226</v>
      </c>
      <c r="C222" s="69" t="s">
        <v>5227</v>
      </c>
      <c r="D222" s="63" t="s">
        <v>4905</v>
      </c>
      <c r="E222" s="64">
        <v>1</v>
      </c>
      <c r="F222" s="65"/>
      <c r="G222" s="66">
        <f t="shared" si="21"/>
        <v>0</v>
      </c>
      <c r="H222" s="65"/>
      <c r="I222" s="66">
        <f t="shared" si="22"/>
        <v>0</v>
      </c>
      <c r="J222" s="65"/>
      <c r="K222" s="66">
        <f t="shared" si="23"/>
        <v>0</v>
      </c>
      <c r="L222" s="66">
        <v>21</v>
      </c>
      <c r="M222" s="66">
        <f t="shared" si="24"/>
        <v>0</v>
      </c>
      <c r="N222" s="66">
        <v>0</v>
      </c>
      <c r="O222" s="66">
        <f t="shared" si="25"/>
        <v>0</v>
      </c>
      <c r="P222" s="66">
        <v>0</v>
      </c>
      <c r="Q222" s="66">
        <f t="shared" si="26"/>
        <v>0</v>
      </c>
      <c r="R222" s="66"/>
      <c r="S222" s="66" t="s">
        <v>587</v>
      </c>
      <c r="T222" s="70" t="s">
        <v>330</v>
      </c>
      <c r="U222" s="35">
        <v>0</v>
      </c>
      <c r="V222" s="35">
        <f t="shared" si="27"/>
        <v>0</v>
      </c>
      <c r="W222" s="35"/>
      <c r="X222" s="71"/>
      <c r="Y222" s="52"/>
      <c r="Z222" s="52"/>
      <c r="AA222" s="52"/>
      <c r="AB222" s="52"/>
      <c r="AC222" s="52"/>
      <c r="AD222" s="52"/>
      <c r="AE222" s="52"/>
      <c r="AF222" s="52"/>
      <c r="AG222" s="52" t="s">
        <v>2953</v>
      </c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</row>
    <row r="223" spans="1:60" outlineLevel="1" x14ac:dyDescent="0.2">
      <c r="A223" s="67">
        <v>130</v>
      </c>
      <c r="B223" s="68" t="s">
        <v>5228</v>
      </c>
      <c r="C223" s="69" t="s">
        <v>5229</v>
      </c>
      <c r="D223" s="63" t="s">
        <v>4905</v>
      </c>
      <c r="E223" s="64">
        <v>1</v>
      </c>
      <c r="F223" s="65"/>
      <c r="G223" s="66">
        <f t="shared" si="21"/>
        <v>0</v>
      </c>
      <c r="H223" s="65"/>
      <c r="I223" s="66">
        <f t="shared" si="22"/>
        <v>0</v>
      </c>
      <c r="J223" s="65"/>
      <c r="K223" s="66">
        <f t="shared" si="23"/>
        <v>0</v>
      </c>
      <c r="L223" s="66">
        <v>21</v>
      </c>
      <c r="M223" s="66">
        <f t="shared" si="24"/>
        <v>0</v>
      </c>
      <c r="N223" s="66">
        <v>0</v>
      </c>
      <c r="O223" s="66">
        <f t="shared" si="25"/>
        <v>0</v>
      </c>
      <c r="P223" s="66">
        <v>0</v>
      </c>
      <c r="Q223" s="66">
        <f t="shared" si="26"/>
        <v>0</v>
      </c>
      <c r="R223" s="66"/>
      <c r="S223" s="66" t="s">
        <v>587</v>
      </c>
      <c r="T223" s="70" t="s">
        <v>330</v>
      </c>
      <c r="U223" s="35">
        <v>0</v>
      </c>
      <c r="V223" s="35">
        <f t="shared" si="27"/>
        <v>0</v>
      </c>
      <c r="W223" s="35"/>
      <c r="X223" s="71"/>
      <c r="Y223" s="52"/>
      <c r="Z223" s="52"/>
      <c r="AA223" s="52"/>
      <c r="AB223" s="52"/>
      <c r="AC223" s="52"/>
      <c r="AD223" s="52"/>
      <c r="AE223" s="52"/>
      <c r="AF223" s="52"/>
      <c r="AG223" s="52" t="s">
        <v>1697</v>
      </c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</row>
    <row r="224" spans="1:60" outlineLevel="1" x14ac:dyDescent="0.2">
      <c r="A224" s="67">
        <v>131</v>
      </c>
      <c r="B224" s="68" t="s">
        <v>5230</v>
      </c>
      <c r="C224" s="69" t="s">
        <v>5019</v>
      </c>
      <c r="D224" s="63" t="s">
        <v>4905</v>
      </c>
      <c r="E224" s="64">
        <v>1</v>
      </c>
      <c r="F224" s="65"/>
      <c r="G224" s="66">
        <f t="shared" si="21"/>
        <v>0</v>
      </c>
      <c r="H224" s="65"/>
      <c r="I224" s="66">
        <f t="shared" si="22"/>
        <v>0</v>
      </c>
      <c r="J224" s="65"/>
      <c r="K224" s="66">
        <f t="shared" si="23"/>
        <v>0</v>
      </c>
      <c r="L224" s="66">
        <v>21</v>
      </c>
      <c r="M224" s="66">
        <f t="shared" si="24"/>
        <v>0</v>
      </c>
      <c r="N224" s="66">
        <v>0</v>
      </c>
      <c r="O224" s="66">
        <f t="shared" si="25"/>
        <v>0</v>
      </c>
      <c r="P224" s="66">
        <v>0</v>
      </c>
      <c r="Q224" s="66">
        <f t="shared" si="26"/>
        <v>0</v>
      </c>
      <c r="R224" s="66"/>
      <c r="S224" s="66" t="s">
        <v>587</v>
      </c>
      <c r="T224" s="70" t="s">
        <v>330</v>
      </c>
      <c r="U224" s="35">
        <v>0</v>
      </c>
      <c r="V224" s="35">
        <f t="shared" si="27"/>
        <v>0</v>
      </c>
      <c r="W224" s="35"/>
      <c r="X224" s="71"/>
      <c r="Y224" s="52"/>
      <c r="Z224" s="52"/>
      <c r="AA224" s="52"/>
      <c r="AB224" s="52"/>
      <c r="AC224" s="52"/>
      <c r="AD224" s="52"/>
      <c r="AE224" s="52"/>
      <c r="AF224" s="52"/>
      <c r="AG224" s="52" t="s">
        <v>2953</v>
      </c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</row>
    <row r="225" spans="1:60" x14ac:dyDescent="0.2">
      <c r="A225" s="18" t="s">
        <v>324</v>
      </c>
      <c r="B225" s="19" t="s">
        <v>254</v>
      </c>
      <c r="C225" s="20" t="s">
        <v>255</v>
      </c>
      <c r="D225" s="21"/>
      <c r="E225" s="22"/>
      <c r="F225" s="23"/>
      <c r="G225" s="23">
        <f>SUMIF(AG226:AG242,"&lt;&gt;NOR",G226:G242)</f>
        <v>0</v>
      </c>
      <c r="H225" s="23"/>
      <c r="I225" s="23">
        <f>SUM(I226:I242)</f>
        <v>0</v>
      </c>
      <c r="J225" s="23"/>
      <c r="K225" s="23">
        <f>SUM(K226:K242)</f>
        <v>0</v>
      </c>
      <c r="L225" s="23"/>
      <c r="M225" s="23">
        <f>SUM(M226:M242)</f>
        <v>0</v>
      </c>
      <c r="N225" s="23"/>
      <c r="O225" s="23">
        <f>SUM(O226:O242)</f>
        <v>0</v>
      </c>
      <c r="P225" s="23"/>
      <c r="Q225" s="23">
        <f>SUM(Q226:Q242)</f>
        <v>0</v>
      </c>
      <c r="R225" s="23"/>
      <c r="S225" s="23"/>
      <c r="T225" s="46"/>
      <c r="U225" s="47"/>
      <c r="V225" s="47">
        <f>SUM(V226:V242)</f>
        <v>0</v>
      </c>
      <c r="W225" s="47"/>
      <c r="X225" s="48"/>
      <c r="AG225" t="s">
        <v>325</v>
      </c>
    </row>
    <row r="226" spans="1:60" outlineLevel="1" x14ac:dyDescent="0.2">
      <c r="A226" s="24">
        <v>132</v>
      </c>
      <c r="B226" s="25" t="s">
        <v>5231</v>
      </c>
      <c r="C226" s="26" t="s">
        <v>5232</v>
      </c>
      <c r="D226" s="27" t="s">
        <v>4905</v>
      </c>
      <c r="E226" s="28">
        <v>1</v>
      </c>
      <c r="F226" s="29"/>
      <c r="G226" s="30">
        <f>ROUND(E226*F226,2)</f>
        <v>0</v>
      </c>
      <c r="H226" s="29"/>
      <c r="I226" s="30">
        <f>ROUND(E226*H226,2)</f>
        <v>0</v>
      </c>
      <c r="J226" s="29"/>
      <c r="K226" s="30">
        <f>ROUND(E226*J226,2)</f>
        <v>0</v>
      </c>
      <c r="L226" s="30">
        <v>21</v>
      </c>
      <c r="M226" s="30">
        <f>G226*(1+L226/100)</f>
        <v>0</v>
      </c>
      <c r="N226" s="30">
        <v>0</v>
      </c>
      <c r="O226" s="30">
        <f>ROUND(E226*N226,2)</f>
        <v>0</v>
      </c>
      <c r="P226" s="30">
        <v>0</v>
      </c>
      <c r="Q226" s="30">
        <f>ROUND(E226*P226,2)</f>
        <v>0</v>
      </c>
      <c r="R226" s="30"/>
      <c r="S226" s="30" t="s">
        <v>587</v>
      </c>
      <c r="T226" s="49" t="s">
        <v>330</v>
      </c>
      <c r="U226" s="35">
        <v>0</v>
      </c>
      <c r="V226" s="35">
        <f>ROUND(E226*U226,2)</f>
        <v>0</v>
      </c>
      <c r="W226" s="35"/>
      <c r="X226" s="50"/>
      <c r="Y226" s="52"/>
      <c r="Z226" s="52"/>
      <c r="AA226" s="52"/>
      <c r="AB226" s="52"/>
      <c r="AC226" s="52"/>
      <c r="AD226" s="52"/>
      <c r="AE226" s="52"/>
      <c r="AF226" s="52"/>
      <c r="AG226" s="52" t="s">
        <v>1697</v>
      </c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</row>
    <row r="227" spans="1:60" outlineLevel="1" x14ac:dyDescent="0.2">
      <c r="A227" s="31"/>
      <c r="B227" s="32"/>
      <c r="C227" s="292" t="s">
        <v>5233</v>
      </c>
      <c r="D227" s="293"/>
      <c r="E227" s="293"/>
      <c r="F227" s="293"/>
      <c r="G227" s="293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58"/>
      <c r="Y227" s="52"/>
      <c r="Z227" s="52"/>
      <c r="AA227" s="52"/>
      <c r="AB227" s="52"/>
      <c r="AC227" s="52"/>
      <c r="AD227" s="52"/>
      <c r="AE227" s="52"/>
      <c r="AF227" s="52"/>
      <c r="AG227" s="52" t="s">
        <v>642</v>
      </c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</row>
    <row r="228" spans="1:60" outlineLevel="1" x14ac:dyDescent="0.2">
      <c r="A228" s="60">
        <v>133</v>
      </c>
      <c r="B228" s="61" t="s">
        <v>5234</v>
      </c>
      <c r="C228" s="62" t="s">
        <v>5235</v>
      </c>
      <c r="D228" s="63" t="s">
        <v>640</v>
      </c>
      <c r="E228" s="64">
        <v>500</v>
      </c>
      <c r="F228" s="65"/>
      <c r="G228" s="66">
        <f t="shared" ref="G228:G242" si="132">ROUND(E228*F228,2)</f>
        <v>0</v>
      </c>
      <c r="H228" s="65"/>
      <c r="I228" s="66">
        <f t="shared" ref="I228:I242" si="133">ROUND(E228*H228,2)</f>
        <v>0</v>
      </c>
      <c r="J228" s="65"/>
      <c r="K228" s="66">
        <f t="shared" ref="K228:K242" si="134">ROUND(E228*J228,2)</f>
        <v>0</v>
      </c>
      <c r="L228" s="66">
        <v>21</v>
      </c>
      <c r="M228" s="66">
        <f t="shared" ref="M228:M242" si="135">G228*(1+L228/100)</f>
        <v>0</v>
      </c>
      <c r="N228" s="66">
        <v>0</v>
      </c>
      <c r="O228" s="66">
        <f t="shared" ref="O228:O242" si="136">ROUND(E228*N228,2)</f>
        <v>0</v>
      </c>
      <c r="P228" s="66">
        <v>0</v>
      </c>
      <c r="Q228" s="66">
        <f t="shared" ref="Q228:Q242" si="137">ROUND(E228*P228,2)</f>
        <v>0</v>
      </c>
      <c r="R228" s="66"/>
      <c r="S228" s="66" t="s">
        <v>587</v>
      </c>
      <c r="T228" s="70" t="s">
        <v>330</v>
      </c>
      <c r="U228" s="35">
        <v>0</v>
      </c>
      <c r="V228" s="35">
        <f t="shared" ref="V228:V242" si="138">ROUND(E228*U228,2)</f>
        <v>0</v>
      </c>
      <c r="W228" s="35"/>
      <c r="X228" s="50"/>
      <c r="Y228" s="52"/>
      <c r="Z228" s="52"/>
      <c r="AA228" s="52"/>
      <c r="AB228" s="52"/>
      <c r="AC228" s="52"/>
      <c r="AD228" s="52"/>
      <c r="AE228" s="52"/>
      <c r="AF228" s="52"/>
      <c r="AG228" s="52" t="s">
        <v>1697</v>
      </c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</row>
    <row r="229" spans="1:60" outlineLevel="1" x14ac:dyDescent="0.2">
      <c r="A229" s="60">
        <v>134</v>
      </c>
      <c r="B229" s="61" t="s">
        <v>5236</v>
      </c>
      <c r="C229" s="62" t="s">
        <v>5237</v>
      </c>
      <c r="D229" s="63" t="s">
        <v>640</v>
      </c>
      <c r="E229" s="64">
        <v>1000</v>
      </c>
      <c r="F229" s="65"/>
      <c r="G229" s="66">
        <f t="shared" si="132"/>
        <v>0</v>
      </c>
      <c r="H229" s="65"/>
      <c r="I229" s="66">
        <f t="shared" si="133"/>
        <v>0</v>
      </c>
      <c r="J229" s="65"/>
      <c r="K229" s="66">
        <f t="shared" si="134"/>
        <v>0</v>
      </c>
      <c r="L229" s="66">
        <v>21</v>
      </c>
      <c r="M229" s="66">
        <f t="shared" si="135"/>
        <v>0</v>
      </c>
      <c r="N229" s="66">
        <v>0</v>
      </c>
      <c r="O229" s="66">
        <f t="shared" si="136"/>
        <v>0</v>
      </c>
      <c r="P229" s="66">
        <v>0</v>
      </c>
      <c r="Q229" s="66">
        <f t="shared" si="137"/>
        <v>0</v>
      </c>
      <c r="R229" s="66"/>
      <c r="S229" s="66" t="s">
        <v>587</v>
      </c>
      <c r="T229" s="70" t="s">
        <v>330</v>
      </c>
      <c r="U229" s="35">
        <v>0</v>
      </c>
      <c r="V229" s="35">
        <f t="shared" si="138"/>
        <v>0</v>
      </c>
      <c r="W229" s="35"/>
      <c r="X229" s="50"/>
      <c r="Y229" s="52"/>
      <c r="Z229" s="52"/>
      <c r="AA229" s="52"/>
      <c r="AB229" s="52"/>
      <c r="AC229" s="52"/>
      <c r="AD229" s="52"/>
      <c r="AE229" s="52"/>
      <c r="AF229" s="52"/>
      <c r="AG229" s="52" t="s">
        <v>1697</v>
      </c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</row>
    <row r="230" spans="1:60" outlineLevel="1" x14ac:dyDescent="0.2">
      <c r="A230" s="60">
        <v>135</v>
      </c>
      <c r="B230" s="61" t="s">
        <v>5238</v>
      </c>
      <c r="C230" s="62" t="s">
        <v>5239</v>
      </c>
      <c r="D230" s="63" t="s">
        <v>640</v>
      </c>
      <c r="E230" s="64">
        <v>200</v>
      </c>
      <c r="F230" s="65"/>
      <c r="G230" s="66">
        <f t="shared" si="132"/>
        <v>0</v>
      </c>
      <c r="H230" s="65"/>
      <c r="I230" s="66">
        <f t="shared" si="133"/>
        <v>0</v>
      </c>
      <c r="J230" s="65"/>
      <c r="K230" s="66">
        <f t="shared" si="134"/>
        <v>0</v>
      </c>
      <c r="L230" s="66">
        <v>21</v>
      </c>
      <c r="M230" s="66">
        <f t="shared" si="135"/>
        <v>0</v>
      </c>
      <c r="N230" s="66">
        <v>0</v>
      </c>
      <c r="O230" s="66">
        <f t="shared" si="136"/>
        <v>0</v>
      </c>
      <c r="P230" s="66">
        <v>0</v>
      </c>
      <c r="Q230" s="66">
        <f t="shared" si="137"/>
        <v>0</v>
      </c>
      <c r="R230" s="66"/>
      <c r="S230" s="66" t="s">
        <v>587</v>
      </c>
      <c r="T230" s="70" t="s">
        <v>330</v>
      </c>
      <c r="U230" s="35">
        <v>0</v>
      </c>
      <c r="V230" s="35">
        <f t="shared" si="138"/>
        <v>0</v>
      </c>
      <c r="W230" s="35"/>
      <c r="X230" s="50"/>
      <c r="Y230" s="52"/>
      <c r="Z230" s="52"/>
      <c r="AA230" s="52"/>
      <c r="AB230" s="52"/>
      <c r="AC230" s="52"/>
      <c r="AD230" s="52"/>
      <c r="AE230" s="52"/>
      <c r="AF230" s="52"/>
      <c r="AG230" s="52" t="s">
        <v>1697</v>
      </c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</row>
    <row r="231" spans="1:60" outlineLevel="1" x14ac:dyDescent="0.2">
      <c r="A231" s="60">
        <v>136</v>
      </c>
      <c r="B231" s="61" t="s">
        <v>5240</v>
      </c>
      <c r="C231" s="62" t="s">
        <v>5241</v>
      </c>
      <c r="D231" s="63" t="s">
        <v>2186</v>
      </c>
      <c r="E231" s="64">
        <v>1400</v>
      </c>
      <c r="F231" s="65"/>
      <c r="G231" s="66">
        <f t="shared" si="132"/>
        <v>0</v>
      </c>
      <c r="H231" s="65"/>
      <c r="I231" s="66">
        <f t="shared" si="133"/>
        <v>0</v>
      </c>
      <c r="J231" s="65"/>
      <c r="K231" s="66">
        <f t="shared" si="134"/>
        <v>0</v>
      </c>
      <c r="L231" s="66">
        <v>21</v>
      </c>
      <c r="M231" s="66">
        <f t="shared" si="135"/>
        <v>0</v>
      </c>
      <c r="N231" s="66">
        <v>0</v>
      </c>
      <c r="O231" s="66">
        <f t="shared" si="136"/>
        <v>0</v>
      </c>
      <c r="P231" s="66">
        <v>0</v>
      </c>
      <c r="Q231" s="66">
        <f t="shared" si="137"/>
        <v>0</v>
      </c>
      <c r="R231" s="66"/>
      <c r="S231" s="66" t="s">
        <v>587</v>
      </c>
      <c r="T231" s="70" t="s">
        <v>330</v>
      </c>
      <c r="U231" s="35">
        <v>0</v>
      </c>
      <c r="V231" s="35">
        <f t="shared" si="138"/>
        <v>0</v>
      </c>
      <c r="W231" s="35"/>
      <c r="X231" s="50"/>
      <c r="Y231" s="52"/>
      <c r="Z231" s="52"/>
      <c r="AA231" s="52"/>
      <c r="AB231" s="52"/>
      <c r="AC231" s="52"/>
      <c r="AD231" s="52"/>
      <c r="AE231" s="52"/>
      <c r="AF231" s="52"/>
      <c r="AG231" s="52" t="s">
        <v>2953</v>
      </c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</row>
    <row r="232" spans="1:60" outlineLevel="1" x14ac:dyDescent="0.2">
      <c r="A232" s="60">
        <v>137</v>
      </c>
      <c r="B232" s="61" t="s">
        <v>5242</v>
      </c>
      <c r="C232" s="62" t="s">
        <v>5243</v>
      </c>
      <c r="D232" s="63" t="s">
        <v>2186</v>
      </c>
      <c r="E232" s="64">
        <v>5700</v>
      </c>
      <c r="F232" s="65"/>
      <c r="G232" s="66">
        <f t="shared" si="132"/>
        <v>0</v>
      </c>
      <c r="H232" s="65"/>
      <c r="I232" s="66">
        <f t="shared" si="133"/>
        <v>0</v>
      </c>
      <c r="J232" s="65"/>
      <c r="K232" s="66">
        <f t="shared" si="134"/>
        <v>0</v>
      </c>
      <c r="L232" s="66">
        <v>21</v>
      </c>
      <c r="M232" s="66">
        <f t="shared" si="135"/>
        <v>0</v>
      </c>
      <c r="N232" s="66">
        <v>0</v>
      </c>
      <c r="O232" s="66">
        <f t="shared" si="136"/>
        <v>0</v>
      </c>
      <c r="P232" s="66">
        <v>0</v>
      </c>
      <c r="Q232" s="66">
        <f t="shared" si="137"/>
        <v>0</v>
      </c>
      <c r="R232" s="66"/>
      <c r="S232" s="66" t="s">
        <v>587</v>
      </c>
      <c r="T232" s="70" t="s">
        <v>330</v>
      </c>
      <c r="U232" s="35">
        <v>0</v>
      </c>
      <c r="V232" s="35">
        <f t="shared" si="138"/>
        <v>0</v>
      </c>
      <c r="W232" s="35"/>
      <c r="X232" s="50"/>
      <c r="Y232" s="52"/>
      <c r="Z232" s="52"/>
      <c r="AA232" s="52"/>
      <c r="AB232" s="52"/>
      <c r="AC232" s="52"/>
      <c r="AD232" s="52"/>
      <c r="AE232" s="52"/>
      <c r="AF232" s="52"/>
      <c r="AG232" s="52" t="s">
        <v>2953</v>
      </c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</row>
    <row r="233" spans="1:60" outlineLevel="1" x14ac:dyDescent="0.2">
      <c r="A233" s="60">
        <v>138</v>
      </c>
      <c r="B233" s="61" t="s">
        <v>5244</v>
      </c>
      <c r="C233" s="62" t="s">
        <v>5245</v>
      </c>
      <c r="D233" s="63" t="s">
        <v>2186</v>
      </c>
      <c r="E233" s="64">
        <v>19680</v>
      </c>
      <c r="F233" s="65"/>
      <c r="G233" s="66">
        <f t="shared" si="132"/>
        <v>0</v>
      </c>
      <c r="H233" s="65"/>
      <c r="I233" s="66">
        <f t="shared" si="133"/>
        <v>0</v>
      </c>
      <c r="J233" s="65"/>
      <c r="K233" s="66">
        <f t="shared" si="134"/>
        <v>0</v>
      </c>
      <c r="L233" s="66">
        <v>21</v>
      </c>
      <c r="M233" s="66">
        <f t="shared" si="135"/>
        <v>0</v>
      </c>
      <c r="N233" s="66">
        <v>0</v>
      </c>
      <c r="O233" s="66">
        <f t="shared" si="136"/>
        <v>0</v>
      </c>
      <c r="P233" s="66">
        <v>0</v>
      </c>
      <c r="Q233" s="66">
        <f t="shared" si="137"/>
        <v>0</v>
      </c>
      <c r="R233" s="66"/>
      <c r="S233" s="66" t="s">
        <v>587</v>
      </c>
      <c r="T233" s="70" t="s">
        <v>330</v>
      </c>
      <c r="U233" s="35">
        <v>0</v>
      </c>
      <c r="V233" s="35">
        <f t="shared" si="138"/>
        <v>0</v>
      </c>
      <c r="W233" s="35"/>
      <c r="X233" s="50"/>
      <c r="Y233" s="52"/>
      <c r="Z233" s="52"/>
      <c r="AA233" s="52"/>
      <c r="AB233" s="52"/>
      <c r="AC233" s="52"/>
      <c r="AD233" s="52"/>
      <c r="AE233" s="52"/>
      <c r="AF233" s="52"/>
      <c r="AG233" s="52" t="s">
        <v>2953</v>
      </c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</row>
    <row r="234" spans="1:60" outlineLevel="1" x14ac:dyDescent="0.2">
      <c r="A234" s="60">
        <v>139</v>
      </c>
      <c r="B234" s="61" t="s">
        <v>5246</v>
      </c>
      <c r="C234" s="62" t="s">
        <v>5247</v>
      </c>
      <c r="D234" s="63" t="s">
        <v>2186</v>
      </c>
      <c r="E234" s="64">
        <v>200</v>
      </c>
      <c r="F234" s="65"/>
      <c r="G234" s="66">
        <f t="shared" si="132"/>
        <v>0</v>
      </c>
      <c r="H234" s="65"/>
      <c r="I234" s="66">
        <f t="shared" si="133"/>
        <v>0</v>
      </c>
      <c r="J234" s="65"/>
      <c r="K234" s="66">
        <f t="shared" si="134"/>
        <v>0</v>
      </c>
      <c r="L234" s="66">
        <v>21</v>
      </c>
      <c r="M234" s="66">
        <f t="shared" si="135"/>
        <v>0</v>
      </c>
      <c r="N234" s="66">
        <v>0</v>
      </c>
      <c r="O234" s="66">
        <f t="shared" si="136"/>
        <v>0</v>
      </c>
      <c r="P234" s="66">
        <v>0</v>
      </c>
      <c r="Q234" s="66">
        <f t="shared" si="137"/>
        <v>0</v>
      </c>
      <c r="R234" s="66"/>
      <c r="S234" s="66" t="s">
        <v>587</v>
      </c>
      <c r="T234" s="70" t="s">
        <v>330</v>
      </c>
      <c r="U234" s="35">
        <v>0</v>
      </c>
      <c r="V234" s="35">
        <f t="shared" si="138"/>
        <v>0</v>
      </c>
      <c r="W234" s="35"/>
      <c r="X234" s="50"/>
      <c r="Y234" s="52"/>
      <c r="Z234" s="52"/>
      <c r="AA234" s="52"/>
      <c r="AB234" s="52"/>
      <c r="AC234" s="52"/>
      <c r="AD234" s="52"/>
      <c r="AE234" s="52"/>
      <c r="AF234" s="52"/>
      <c r="AG234" s="52" t="s">
        <v>2953</v>
      </c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</row>
    <row r="235" spans="1:60" outlineLevel="1" x14ac:dyDescent="0.2">
      <c r="A235" s="60">
        <v>140</v>
      </c>
      <c r="B235" s="61" t="s">
        <v>5248</v>
      </c>
      <c r="C235" s="62" t="s">
        <v>5249</v>
      </c>
      <c r="D235" s="63" t="s">
        <v>2186</v>
      </c>
      <c r="E235" s="64">
        <v>360</v>
      </c>
      <c r="F235" s="65"/>
      <c r="G235" s="66">
        <f t="shared" si="132"/>
        <v>0</v>
      </c>
      <c r="H235" s="65"/>
      <c r="I235" s="66">
        <f t="shared" si="133"/>
        <v>0</v>
      </c>
      <c r="J235" s="65"/>
      <c r="K235" s="66">
        <f t="shared" si="134"/>
        <v>0</v>
      </c>
      <c r="L235" s="66">
        <v>21</v>
      </c>
      <c r="M235" s="66">
        <f t="shared" si="135"/>
        <v>0</v>
      </c>
      <c r="N235" s="66">
        <v>0</v>
      </c>
      <c r="O235" s="66">
        <f t="shared" si="136"/>
        <v>0</v>
      </c>
      <c r="P235" s="66">
        <v>0</v>
      </c>
      <c r="Q235" s="66">
        <f t="shared" si="137"/>
        <v>0</v>
      </c>
      <c r="R235" s="66"/>
      <c r="S235" s="66" t="s">
        <v>587</v>
      </c>
      <c r="T235" s="70" t="s">
        <v>330</v>
      </c>
      <c r="U235" s="35">
        <v>0</v>
      </c>
      <c r="V235" s="35">
        <f t="shared" si="138"/>
        <v>0</v>
      </c>
      <c r="W235" s="35"/>
      <c r="X235" s="50"/>
      <c r="Y235" s="52"/>
      <c r="Z235" s="52"/>
      <c r="AA235" s="52"/>
      <c r="AB235" s="52"/>
      <c r="AC235" s="52"/>
      <c r="AD235" s="52"/>
      <c r="AE235" s="52"/>
      <c r="AF235" s="52"/>
      <c r="AG235" s="52" t="s">
        <v>2953</v>
      </c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</row>
    <row r="236" spans="1:60" outlineLevel="1" x14ac:dyDescent="0.2">
      <c r="A236" s="60">
        <v>141</v>
      </c>
      <c r="B236" s="61" t="s">
        <v>5250</v>
      </c>
      <c r="C236" s="62" t="s">
        <v>5251</v>
      </c>
      <c r="D236" s="63" t="s">
        <v>640</v>
      </c>
      <c r="E236" s="64">
        <v>200</v>
      </c>
      <c r="F236" s="65"/>
      <c r="G236" s="66">
        <f t="shared" si="132"/>
        <v>0</v>
      </c>
      <c r="H236" s="65"/>
      <c r="I236" s="66">
        <f t="shared" si="133"/>
        <v>0</v>
      </c>
      <c r="J236" s="65"/>
      <c r="K236" s="66">
        <f t="shared" si="134"/>
        <v>0</v>
      </c>
      <c r="L236" s="66">
        <v>21</v>
      </c>
      <c r="M236" s="66">
        <f t="shared" si="135"/>
        <v>0</v>
      </c>
      <c r="N236" s="66">
        <v>0</v>
      </c>
      <c r="O236" s="66">
        <f t="shared" si="136"/>
        <v>0</v>
      </c>
      <c r="P236" s="66">
        <v>0</v>
      </c>
      <c r="Q236" s="66">
        <f t="shared" si="137"/>
        <v>0</v>
      </c>
      <c r="R236" s="66"/>
      <c r="S236" s="66" t="s">
        <v>587</v>
      </c>
      <c r="T236" s="70" t="s">
        <v>330</v>
      </c>
      <c r="U236" s="35">
        <v>0</v>
      </c>
      <c r="V236" s="35">
        <f t="shared" si="138"/>
        <v>0</v>
      </c>
      <c r="W236" s="35"/>
      <c r="X236" s="50"/>
      <c r="Y236" s="52"/>
      <c r="Z236" s="52"/>
      <c r="AA236" s="52"/>
      <c r="AB236" s="52"/>
      <c r="AC236" s="52"/>
      <c r="AD236" s="52"/>
      <c r="AE236" s="52"/>
      <c r="AF236" s="52"/>
      <c r="AG236" s="52" t="s">
        <v>1697</v>
      </c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</row>
    <row r="237" spans="1:60" outlineLevel="1" x14ac:dyDescent="0.2">
      <c r="A237" s="60">
        <v>142</v>
      </c>
      <c r="B237" s="61" t="s">
        <v>5252</v>
      </c>
      <c r="C237" s="62" t="s">
        <v>5253</v>
      </c>
      <c r="D237" s="63" t="s">
        <v>640</v>
      </c>
      <c r="E237" s="64">
        <v>60</v>
      </c>
      <c r="F237" s="65"/>
      <c r="G237" s="66">
        <f t="shared" si="132"/>
        <v>0</v>
      </c>
      <c r="H237" s="65"/>
      <c r="I237" s="66">
        <f t="shared" si="133"/>
        <v>0</v>
      </c>
      <c r="J237" s="65"/>
      <c r="K237" s="66">
        <f t="shared" si="134"/>
        <v>0</v>
      </c>
      <c r="L237" s="66">
        <v>21</v>
      </c>
      <c r="M237" s="66">
        <f t="shared" si="135"/>
        <v>0</v>
      </c>
      <c r="N237" s="66">
        <v>0</v>
      </c>
      <c r="O237" s="66">
        <f t="shared" si="136"/>
        <v>0</v>
      </c>
      <c r="P237" s="66">
        <v>0</v>
      </c>
      <c r="Q237" s="66">
        <f t="shared" si="137"/>
        <v>0</v>
      </c>
      <c r="R237" s="66"/>
      <c r="S237" s="66" t="s">
        <v>587</v>
      </c>
      <c r="T237" s="70" t="s">
        <v>330</v>
      </c>
      <c r="U237" s="35">
        <v>0</v>
      </c>
      <c r="V237" s="35">
        <f t="shared" si="138"/>
        <v>0</v>
      </c>
      <c r="W237" s="35"/>
      <c r="X237" s="50"/>
      <c r="Y237" s="52"/>
      <c r="Z237" s="52"/>
      <c r="AA237" s="52"/>
      <c r="AB237" s="52"/>
      <c r="AC237" s="52"/>
      <c r="AD237" s="52"/>
      <c r="AE237" s="52"/>
      <c r="AF237" s="52"/>
      <c r="AG237" s="52" t="s">
        <v>1697</v>
      </c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</row>
    <row r="238" spans="1:60" outlineLevel="1" x14ac:dyDescent="0.2">
      <c r="A238" s="67">
        <v>143</v>
      </c>
      <c r="B238" s="68" t="s">
        <v>5254</v>
      </c>
      <c r="C238" s="69" t="s">
        <v>5255</v>
      </c>
      <c r="D238" s="63" t="s">
        <v>4905</v>
      </c>
      <c r="E238" s="64">
        <v>1</v>
      </c>
      <c r="F238" s="65"/>
      <c r="G238" s="66">
        <f t="shared" si="132"/>
        <v>0</v>
      </c>
      <c r="H238" s="65"/>
      <c r="I238" s="66">
        <f t="shared" si="133"/>
        <v>0</v>
      </c>
      <c r="J238" s="65"/>
      <c r="K238" s="66">
        <f t="shared" si="134"/>
        <v>0</v>
      </c>
      <c r="L238" s="66">
        <v>21</v>
      </c>
      <c r="M238" s="66">
        <f t="shared" si="135"/>
        <v>0</v>
      </c>
      <c r="N238" s="66">
        <v>0</v>
      </c>
      <c r="O238" s="66">
        <f t="shared" si="136"/>
        <v>0</v>
      </c>
      <c r="P238" s="66">
        <v>0</v>
      </c>
      <c r="Q238" s="66">
        <f t="shared" si="137"/>
        <v>0</v>
      </c>
      <c r="R238" s="66"/>
      <c r="S238" s="66" t="s">
        <v>587</v>
      </c>
      <c r="T238" s="70" t="s">
        <v>330</v>
      </c>
      <c r="U238" s="35">
        <v>0</v>
      </c>
      <c r="V238" s="35">
        <f t="shared" si="138"/>
        <v>0</v>
      </c>
      <c r="W238" s="35"/>
      <c r="X238" s="71"/>
      <c r="Y238" s="52"/>
      <c r="Z238" s="52"/>
      <c r="AA238" s="52"/>
      <c r="AB238" s="52"/>
      <c r="AC238" s="52"/>
      <c r="AD238" s="52"/>
      <c r="AE238" s="52"/>
      <c r="AF238" s="52"/>
      <c r="AG238" s="52" t="s">
        <v>1697</v>
      </c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</row>
    <row r="239" spans="1:60" outlineLevel="1" x14ac:dyDescent="0.2">
      <c r="A239" s="67">
        <v>144</v>
      </c>
      <c r="B239" s="68" t="s">
        <v>5256</v>
      </c>
      <c r="C239" s="69" t="s">
        <v>5257</v>
      </c>
      <c r="D239" s="63" t="s">
        <v>4905</v>
      </c>
      <c r="E239" s="64">
        <v>1</v>
      </c>
      <c r="F239" s="65"/>
      <c r="G239" s="66">
        <f t="shared" si="132"/>
        <v>0</v>
      </c>
      <c r="H239" s="65"/>
      <c r="I239" s="66">
        <f t="shared" si="133"/>
        <v>0</v>
      </c>
      <c r="J239" s="65"/>
      <c r="K239" s="66">
        <f t="shared" si="134"/>
        <v>0</v>
      </c>
      <c r="L239" s="66">
        <v>21</v>
      </c>
      <c r="M239" s="66">
        <f t="shared" si="135"/>
        <v>0</v>
      </c>
      <c r="N239" s="66">
        <v>0</v>
      </c>
      <c r="O239" s="66">
        <f t="shared" si="136"/>
        <v>0</v>
      </c>
      <c r="P239" s="66">
        <v>0</v>
      </c>
      <c r="Q239" s="66">
        <f t="shared" si="137"/>
        <v>0</v>
      </c>
      <c r="R239" s="66"/>
      <c r="S239" s="66" t="s">
        <v>587</v>
      </c>
      <c r="T239" s="70" t="s">
        <v>330</v>
      </c>
      <c r="U239" s="35">
        <v>0</v>
      </c>
      <c r="V239" s="35">
        <f t="shared" si="138"/>
        <v>0</v>
      </c>
      <c r="W239" s="35"/>
      <c r="X239" s="71"/>
      <c r="Y239" s="52"/>
      <c r="Z239" s="52"/>
      <c r="AA239" s="52"/>
      <c r="AB239" s="52"/>
      <c r="AC239" s="52"/>
      <c r="AD239" s="52"/>
      <c r="AE239" s="52"/>
      <c r="AF239" s="52"/>
      <c r="AG239" s="52" t="s">
        <v>1697</v>
      </c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</row>
    <row r="240" spans="1:60" outlineLevel="1" x14ac:dyDescent="0.2">
      <c r="A240" s="67">
        <v>145</v>
      </c>
      <c r="B240" s="68" t="s">
        <v>5258</v>
      </c>
      <c r="C240" s="69" t="s">
        <v>5259</v>
      </c>
      <c r="D240" s="63" t="s">
        <v>4905</v>
      </c>
      <c r="E240" s="64">
        <v>1</v>
      </c>
      <c r="F240" s="65"/>
      <c r="G240" s="66">
        <f t="shared" si="132"/>
        <v>0</v>
      </c>
      <c r="H240" s="65"/>
      <c r="I240" s="66">
        <f t="shared" si="133"/>
        <v>0</v>
      </c>
      <c r="J240" s="65"/>
      <c r="K240" s="66">
        <f t="shared" si="134"/>
        <v>0</v>
      </c>
      <c r="L240" s="66">
        <v>21</v>
      </c>
      <c r="M240" s="66">
        <f t="shared" si="135"/>
        <v>0</v>
      </c>
      <c r="N240" s="66">
        <v>0</v>
      </c>
      <c r="O240" s="66">
        <f t="shared" si="136"/>
        <v>0</v>
      </c>
      <c r="P240" s="66">
        <v>0</v>
      </c>
      <c r="Q240" s="66">
        <f t="shared" si="137"/>
        <v>0</v>
      </c>
      <c r="R240" s="66"/>
      <c r="S240" s="66" t="s">
        <v>587</v>
      </c>
      <c r="T240" s="70" t="s">
        <v>330</v>
      </c>
      <c r="U240" s="35">
        <v>0</v>
      </c>
      <c r="V240" s="35">
        <f t="shared" si="138"/>
        <v>0</v>
      </c>
      <c r="W240" s="35"/>
      <c r="X240" s="71"/>
      <c r="Y240" s="52"/>
      <c r="Z240" s="52"/>
      <c r="AA240" s="52"/>
      <c r="AB240" s="52"/>
      <c r="AC240" s="52"/>
      <c r="AD240" s="52"/>
      <c r="AE240" s="52"/>
      <c r="AF240" s="52"/>
      <c r="AG240" s="52" t="s">
        <v>2953</v>
      </c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</row>
    <row r="241" spans="1:60" outlineLevel="1" x14ac:dyDescent="0.2">
      <c r="A241" s="67">
        <v>146</v>
      </c>
      <c r="B241" s="68" t="s">
        <v>5260</v>
      </c>
      <c r="C241" s="69" t="s">
        <v>5261</v>
      </c>
      <c r="D241" s="63" t="s">
        <v>4905</v>
      </c>
      <c r="E241" s="64">
        <v>1</v>
      </c>
      <c r="F241" s="65"/>
      <c r="G241" s="66">
        <f t="shared" si="132"/>
        <v>0</v>
      </c>
      <c r="H241" s="65"/>
      <c r="I241" s="66">
        <f t="shared" si="133"/>
        <v>0</v>
      </c>
      <c r="J241" s="65"/>
      <c r="K241" s="66">
        <f t="shared" si="134"/>
        <v>0</v>
      </c>
      <c r="L241" s="66">
        <v>21</v>
      </c>
      <c r="M241" s="66">
        <f t="shared" si="135"/>
        <v>0</v>
      </c>
      <c r="N241" s="66">
        <v>0</v>
      </c>
      <c r="O241" s="66">
        <f t="shared" si="136"/>
        <v>0</v>
      </c>
      <c r="P241" s="66">
        <v>0</v>
      </c>
      <c r="Q241" s="66">
        <f t="shared" si="137"/>
        <v>0</v>
      </c>
      <c r="R241" s="66"/>
      <c r="S241" s="66" t="s">
        <v>587</v>
      </c>
      <c r="T241" s="70" t="s">
        <v>330</v>
      </c>
      <c r="U241" s="35">
        <v>0</v>
      </c>
      <c r="V241" s="35">
        <f t="shared" si="138"/>
        <v>0</v>
      </c>
      <c r="W241" s="35"/>
      <c r="X241" s="71"/>
      <c r="Y241" s="52"/>
      <c r="Z241" s="52"/>
      <c r="AA241" s="52"/>
      <c r="AB241" s="52"/>
      <c r="AC241" s="52"/>
      <c r="AD241" s="52"/>
      <c r="AE241" s="52"/>
      <c r="AF241" s="52"/>
      <c r="AG241" s="52" t="s">
        <v>2953</v>
      </c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</row>
    <row r="242" spans="1:60" outlineLevel="1" x14ac:dyDescent="0.2">
      <c r="A242" s="67">
        <v>147</v>
      </c>
      <c r="B242" s="68" t="s">
        <v>5262</v>
      </c>
      <c r="C242" s="69" t="s">
        <v>5019</v>
      </c>
      <c r="D242" s="63" t="s">
        <v>4905</v>
      </c>
      <c r="E242" s="64">
        <v>1</v>
      </c>
      <c r="F242" s="65"/>
      <c r="G242" s="66">
        <f t="shared" si="132"/>
        <v>0</v>
      </c>
      <c r="H242" s="65"/>
      <c r="I242" s="66">
        <f t="shared" si="133"/>
        <v>0</v>
      </c>
      <c r="J242" s="65"/>
      <c r="K242" s="66">
        <f t="shared" si="134"/>
        <v>0</v>
      </c>
      <c r="L242" s="66">
        <v>21</v>
      </c>
      <c r="M242" s="66">
        <f t="shared" si="135"/>
        <v>0</v>
      </c>
      <c r="N242" s="66">
        <v>0</v>
      </c>
      <c r="O242" s="66">
        <f t="shared" si="136"/>
        <v>0</v>
      </c>
      <c r="P242" s="66">
        <v>0</v>
      </c>
      <c r="Q242" s="66">
        <f t="shared" si="137"/>
        <v>0</v>
      </c>
      <c r="R242" s="66"/>
      <c r="S242" s="66" t="s">
        <v>587</v>
      </c>
      <c r="T242" s="70" t="s">
        <v>330</v>
      </c>
      <c r="U242" s="35">
        <v>0</v>
      </c>
      <c r="V242" s="35">
        <f t="shared" si="138"/>
        <v>0</v>
      </c>
      <c r="W242" s="35"/>
      <c r="X242" s="71"/>
      <c r="Y242" s="52"/>
      <c r="Z242" s="52"/>
      <c r="AA242" s="52"/>
      <c r="AB242" s="52"/>
      <c r="AC242" s="52"/>
      <c r="AD242" s="52"/>
      <c r="AE242" s="52"/>
      <c r="AF242" s="52"/>
      <c r="AG242" s="52" t="s">
        <v>2953</v>
      </c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</row>
    <row r="243" spans="1:60" x14ac:dyDescent="0.2">
      <c r="A243" s="18" t="s">
        <v>324</v>
      </c>
      <c r="B243" s="19" t="s">
        <v>256</v>
      </c>
      <c r="C243" s="20" t="s">
        <v>257</v>
      </c>
      <c r="D243" s="21"/>
      <c r="E243" s="22"/>
      <c r="F243" s="23"/>
      <c r="G243" s="23">
        <f>SUMIF(AG244:AG252,"&lt;&gt;NOR",G244:G252)</f>
        <v>0</v>
      </c>
      <c r="H243" s="23"/>
      <c r="I243" s="23">
        <f>SUM(I244:I252)</f>
        <v>0</v>
      </c>
      <c r="J243" s="23"/>
      <c r="K243" s="23">
        <f>SUM(K244:K252)</f>
        <v>0</v>
      </c>
      <c r="L243" s="23"/>
      <c r="M243" s="23">
        <f>SUM(M244:M252)</f>
        <v>0</v>
      </c>
      <c r="N243" s="23"/>
      <c r="O243" s="23">
        <f>SUM(O244:O252)</f>
        <v>0</v>
      </c>
      <c r="P243" s="23"/>
      <c r="Q243" s="23">
        <f>SUM(Q244:Q252)</f>
        <v>0</v>
      </c>
      <c r="R243" s="23"/>
      <c r="S243" s="23"/>
      <c r="T243" s="46"/>
      <c r="U243" s="47"/>
      <c r="V243" s="47">
        <f>SUM(V244:V252)</f>
        <v>0</v>
      </c>
      <c r="W243" s="47"/>
      <c r="X243" s="48"/>
      <c r="AG243" t="s">
        <v>325</v>
      </c>
    </row>
    <row r="244" spans="1:60" outlineLevel="1" x14ac:dyDescent="0.2">
      <c r="A244" s="24">
        <v>148</v>
      </c>
      <c r="B244" s="25" t="s">
        <v>5263</v>
      </c>
      <c r="C244" s="26" t="s">
        <v>5264</v>
      </c>
      <c r="D244" s="27" t="s">
        <v>4905</v>
      </c>
      <c r="E244" s="28">
        <v>1</v>
      </c>
      <c r="F244" s="29"/>
      <c r="G244" s="30">
        <f>ROUND(E244*F244,2)</f>
        <v>0</v>
      </c>
      <c r="H244" s="29"/>
      <c r="I244" s="30">
        <f>ROUND(E244*H244,2)</f>
        <v>0</v>
      </c>
      <c r="J244" s="29"/>
      <c r="K244" s="30">
        <f>ROUND(E244*J244,2)</f>
        <v>0</v>
      </c>
      <c r="L244" s="30">
        <v>21</v>
      </c>
      <c r="M244" s="30">
        <f>G244*(1+L244/100)</f>
        <v>0</v>
      </c>
      <c r="N244" s="30">
        <v>0</v>
      </c>
      <c r="O244" s="30">
        <f>ROUND(E244*N244,2)</f>
        <v>0</v>
      </c>
      <c r="P244" s="30">
        <v>0</v>
      </c>
      <c r="Q244" s="30">
        <f>ROUND(E244*P244,2)</f>
        <v>0</v>
      </c>
      <c r="R244" s="30"/>
      <c r="S244" s="30" t="s">
        <v>587</v>
      </c>
      <c r="T244" s="49" t="s">
        <v>330</v>
      </c>
      <c r="U244" s="35">
        <v>0</v>
      </c>
      <c r="V244" s="35">
        <f>ROUND(E244*U244,2)</f>
        <v>0</v>
      </c>
      <c r="W244" s="35"/>
      <c r="X244" s="50"/>
      <c r="Y244" s="52"/>
      <c r="Z244" s="52"/>
      <c r="AA244" s="52"/>
      <c r="AB244" s="52"/>
      <c r="AC244" s="52"/>
      <c r="AD244" s="52"/>
      <c r="AE244" s="52"/>
      <c r="AF244" s="52"/>
      <c r="AG244" s="52" t="s">
        <v>1697</v>
      </c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</row>
    <row r="245" spans="1:60" outlineLevel="1" x14ac:dyDescent="0.2">
      <c r="A245" s="31"/>
      <c r="B245" s="32"/>
      <c r="C245" s="292" t="s">
        <v>5265</v>
      </c>
      <c r="D245" s="293"/>
      <c r="E245" s="293"/>
      <c r="F245" s="293"/>
      <c r="G245" s="293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58"/>
      <c r="Y245" s="52"/>
      <c r="Z245" s="52"/>
      <c r="AA245" s="52"/>
      <c r="AB245" s="52"/>
      <c r="AC245" s="52"/>
      <c r="AD245" s="52"/>
      <c r="AE245" s="52"/>
      <c r="AF245" s="52"/>
      <c r="AG245" s="52" t="s">
        <v>642</v>
      </c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</row>
    <row r="246" spans="1:60" outlineLevel="1" x14ac:dyDescent="0.2">
      <c r="A246" s="60">
        <v>149</v>
      </c>
      <c r="B246" s="61" t="s">
        <v>5266</v>
      </c>
      <c r="C246" s="62" t="s">
        <v>5267</v>
      </c>
      <c r="D246" s="63" t="s">
        <v>640</v>
      </c>
      <c r="E246" s="64">
        <v>28</v>
      </c>
      <c r="F246" s="65"/>
      <c r="G246" s="66">
        <f t="shared" ref="G246:G252" si="139">ROUND(E246*F246,2)</f>
        <v>0</v>
      </c>
      <c r="H246" s="65"/>
      <c r="I246" s="66">
        <f t="shared" ref="I246:I252" si="140">ROUND(E246*H246,2)</f>
        <v>0</v>
      </c>
      <c r="J246" s="65"/>
      <c r="K246" s="66">
        <f t="shared" ref="K246:K252" si="141">ROUND(E246*J246,2)</f>
        <v>0</v>
      </c>
      <c r="L246" s="66">
        <v>21</v>
      </c>
      <c r="M246" s="66">
        <f t="shared" ref="M246:M252" si="142">G246*(1+L246/100)</f>
        <v>0</v>
      </c>
      <c r="N246" s="66">
        <v>0</v>
      </c>
      <c r="O246" s="66">
        <f t="shared" ref="O246:O252" si="143">ROUND(E246*N246,2)</f>
        <v>0</v>
      </c>
      <c r="P246" s="66">
        <v>0</v>
      </c>
      <c r="Q246" s="66">
        <f t="shared" ref="Q246:Q252" si="144">ROUND(E246*P246,2)</f>
        <v>0</v>
      </c>
      <c r="R246" s="66"/>
      <c r="S246" s="66" t="s">
        <v>587</v>
      </c>
      <c r="T246" s="70" t="s">
        <v>330</v>
      </c>
      <c r="U246" s="35">
        <v>0</v>
      </c>
      <c r="V246" s="35">
        <f t="shared" ref="V246:V252" si="145">ROUND(E246*U246,2)</f>
        <v>0</v>
      </c>
      <c r="W246" s="35"/>
      <c r="X246" s="50"/>
      <c r="Y246" s="52"/>
      <c r="Z246" s="52"/>
      <c r="AA246" s="52"/>
      <c r="AB246" s="52"/>
      <c r="AC246" s="52"/>
      <c r="AD246" s="52"/>
      <c r="AE246" s="52"/>
      <c r="AF246" s="52"/>
      <c r="AG246" s="52" t="s">
        <v>1697</v>
      </c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</row>
    <row r="247" spans="1:60" outlineLevel="1" x14ac:dyDescent="0.2">
      <c r="A247" s="60">
        <v>150</v>
      </c>
      <c r="B247" s="61" t="s">
        <v>5268</v>
      </c>
      <c r="C247" s="62" t="s">
        <v>5245</v>
      </c>
      <c r="D247" s="63" t="s">
        <v>2186</v>
      </c>
      <c r="E247" s="64">
        <v>1680</v>
      </c>
      <c r="F247" s="65"/>
      <c r="G247" s="66">
        <f t="shared" si="139"/>
        <v>0</v>
      </c>
      <c r="H247" s="65"/>
      <c r="I247" s="66">
        <f t="shared" si="140"/>
        <v>0</v>
      </c>
      <c r="J247" s="65"/>
      <c r="K247" s="66">
        <f t="shared" si="141"/>
        <v>0</v>
      </c>
      <c r="L247" s="66">
        <v>21</v>
      </c>
      <c r="M247" s="66">
        <f t="shared" si="142"/>
        <v>0</v>
      </c>
      <c r="N247" s="66">
        <v>0</v>
      </c>
      <c r="O247" s="66">
        <f t="shared" si="143"/>
        <v>0</v>
      </c>
      <c r="P247" s="66">
        <v>0</v>
      </c>
      <c r="Q247" s="66">
        <f t="shared" si="144"/>
        <v>0</v>
      </c>
      <c r="R247" s="66"/>
      <c r="S247" s="66" t="s">
        <v>587</v>
      </c>
      <c r="T247" s="70" t="s">
        <v>330</v>
      </c>
      <c r="U247" s="35">
        <v>0</v>
      </c>
      <c r="V247" s="35">
        <f t="shared" si="145"/>
        <v>0</v>
      </c>
      <c r="W247" s="35"/>
      <c r="X247" s="50"/>
      <c r="Y247" s="52"/>
      <c r="Z247" s="52"/>
      <c r="AA247" s="52"/>
      <c r="AB247" s="52"/>
      <c r="AC247" s="52"/>
      <c r="AD247" s="52"/>
      <c r="AE247" s="52"/>
      <c r="AF247" s="52"/>
      <c r="AG247" s="52" t="s">
        <v>2953</v>
      </c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</row>
    <row r="248" spans="1:60" outlineLevel="1" x14ac:dyDescent="0.2">
      <c r="A248" s="67">
        <v>151</v>
      </c>
      <c r="B248" s="68" t="s">
        <v>5269</v>
      </c>
      <c r="C248" s="69" t="s">
        <v>5255</v>
      </c>
      <c r="D248" s="63" t="s">
        <v>4905</v>
      </c>
      <c r="E248" s="64">
        <v>1</v>
      </c>
      <c r="F248" s="65"/>
      <c r="G248" s="66">
        <f t="shared" si="139"/>
        <v>0</v>
      </c>
      <c r="H248" s="65"/>
      <c r="I248" s="66">
        <f t="shared" si="140"/>
        <v>0</v>
      </c>
      <c r="J248" s="65"/>
      <c r="K248" s="66">
        <f t="shared" si="141"/>
        <v>0</v>
      </c>
      <c r="L248" s="66">
        <v>21</v>
      </c>
      <c r="M248" s="66">
        <f t="shared" si="142"/>
        <v>0</v>
      </c>
      <c r="N248" s="66">
        <v>0</v>
      </c>
      <c r="O248" s="66">
        <f t="shared" si="143"/>
        <v>0</v>
      </c>
      <c r="P248" s="66">
        <v>0</v>
      </c>
      <c r="Q248" s="66">
        <f t="shared" si="144"/>
        <v>0</v>
      </c>
      <c r="R248" s="66"/>
      <c r="S248" s="66" t="s">
        <v>587</v>
      </c>
      <c r="T248" s="70" t="s">
        <v>330</v>
      </c>
      <c r="U248" s="35">
        <v>0</v>
      </c>
      <c r="V248" s="35">
        <f t="shared" si="145"/>
        <v>0</v>
      </c>
      <c r="W248" s="35"/>
      <c r="X248" s="71"/>
      <c r="Y248" s="52"/>
      <c r="Z248" s="52"/>
      <c r="AA248" s="52"/>
      <c r="AB248" s="52"/>
      <c r="AC248" s="52"/>
      <c r="AD248" s="52"/>
      <c r="AE248" s="52"/>
      <c r="AF248" s="52"/>
      <c r="AG248" s="52" t="s">
        <v>1697</v>
      </c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</row>
    <row r="249" spans="1:60" outlineLevel="1" x14ac:dyDescent="0.2">
      <c r="A249" s="67">
        <v>152</v>
      </c>
      <c r="B249" s="68" t="s">
        <v>5270</v>
      </c>
      <c r="C249" s="69" t="s">
        <v>5257</v>
      </c>
      <c r="D249" s="63" t="s">
        <v>4905</v>
      </c>
      <c r="E249" s="64">
        <v>1</v>
      </c>
      <c r="F249" s="65"/>
      <c r="G249" s="66">
        <f t="shared" si="139"/>
        <v>0</v>
      </c>
      <c r="H249" s="65"/>
      <c r="I249" s="66">
        <f t="shared" si="140"/>
        <v>0</v>
      </c>
      <c r="J249" s="65"/>
      <c r="K249" s="66">
        <f t="shared" si="141"/>
        <v>0</v>
      </c>
      <c r="L249" s="66">
        <v>21</v>
      </c>
      <c r="M249" s="66">
        <f t="shared" si="142"/>
        <v>0</v>
      </c>
      <c r="N249" s="66">
        <v>0</v>
      </c>
      <c r="O249" s="66">
        <f t="shared" si="143"/>
        <v>0</v>
      </c>
      <c r="P249" s="66">
        <v>0</v>
      </c>
      <c r="Q249" s="66">
        <f t="shared" si="144"/>
        <v>0</v>
      </c>
      <c r="R249" s="66"/>
      <c r="S249" s="66" t="s">
        <v>587</v>
      </c>
      <c r="T249" s="70" t="s">
        <v>330</v>
      </c>
      <c r="U249" s="35">
        <v>0</v>
      </c>
      <c r="V249" s="35">
        <f t="shared" si="145"/>
        <v>0</v>
      </c>
      <c r="W249" s="35"/>
      <c r="X249" s="71"/>
      <c r="Y249" s="52"/>
      <c r="Z249" s="52"/>
      <c r="AA249" s="52"/>
      <c r="AB249" s="52"/>
      <c r="AC249" s="52"/>
      <c r="AD249" s="52"/>
      <c r="AE249" s="52"/>
      <c r="AF249" s="52"/>
      <c r="AG249" s="52" t="s">
        <v>1697</v>
      </c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</row>
    <row r="250" spans="1:60" outlineLevel="1" x14ac:dyDescent="0.2">
      <c r="A250" s="67">
        <v>153</v>
      </c>
      <c r="B250" s="68" t="s">
        <v>5271</v>
      </c>
      <c r="C250" s="69" t="s">
        <v>5272</v>
      </c>
      <c r="D250" s="63" t="s">
        <v>4905</v>
      </c>
      <c r="E250" s="64">
        <v>1</v>
      </c>
      <c r="F250" s="65"/>
      <c r="G250" s="66">
        <f t="shared" si="139"/>
        <v>0</v>
      </c>
      <c r="H250" s="65"/>
      <c r="I250" s="66">
        <f t="shared" si="140"/>
        <v>0</v>
      </c>
      <c r="J250" s="65"/>
      <c r="K250" s="66">
        <f t="shared" si="141"/>
        <v>0</v>
      </c>
      <c r="L250" s="66">
        <v>21</v>
      </c>
      <c r="M250" s="66">
        <f t="shared" si="142"/>
        <v>0</v>
      </c>
      <c r="N250" s="66">
        <v>0</v>
      </c>
      <c r="O250" s="66">
        <f t="shared" si="143"/>
        <v>0</v>
      </c>
      <c r="P250" s="66">
        <v>0</v>
      </c>
      <c r="Q250" s="66">
        <f t="shared" si="144"/>
        <v>0</v>
      </c>
      <c r="R250" s="66"/>
      <c r="S250" s="66" t="s">
        <v>587</v>
      </c>
      <c r="T250" s="70" t="s">
        <v>330</v>
      </c>
      <c r="U250" s="35">
        <v>0</v>
      </c>
      <c r="V250" s="35">
        <f t="shared" si="145"/>
        <v>0</v>
      </c>
      <c r="W250" s="35"/>
      <c r="X250" s="71"/>
      <c r="Y250" s="52"/>
      <c r="Z250" s="52"/>
      <c r="AA250" s="52"/>
      <c r="AB250" s="52"/>
      <c r="AC250" s="52"/>
      <c r="AD250" s="52"/>
      <c r="AE250" s="52"/>
      <c r="AF250" s="52"/>
      <c r="AG250" s="52" t="s">
        <v>2953</v>
      </c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</row>
    <row r="251" spans="1:60" outlineLevel="1" x14ac:dyDescent="0.2">
      <c r="A251" s="67">
        <v>154</v>
      </c>
      <c r="B251" s="68" t="s">
        <v>5273</v>
      </c>
      <c r="C251" s="69" t="s">
        <v>5261</v>
      </c>
      <c r="D251" s="63" t="s">
        <v>4905</v>
      </c>
      <c r="E251" s="64">
        <v>1</v>
      </c>
      <c r="F251" s="65"/>
      <c r="G251" s="66">
        <f t="shared" si="139"/>
        <v>0</v>
      </c>
      <c r="H251" s="65"/>
      <c r="I251" s="66">
        <f t="shared" si="140"/>
        <v>0</v>
      </c>
      <c r="J251" s="65"/>
      <c r="K251" s="66">
        <f t="shared" si="141"/>
        <v>0</v>
      </c>
      <c r="L251" s="66">
        <v>21</v>
      </c>
      <c r="M251" s="66">
        <f t="shared" si="142"/>
        <v>0</v>
      </c>
      <c r="N251" s="66">
        <v>0</v>
      </c>
      <c r="O251" s="66">
        <f t="shared" si="143"/>
        <v>0</v>
      </c>
      <c r="P251" s="66">
        <v>0</v>
      </c>
      <c r="Q251" s="66">
        <f t="shared" si="144"/>
        <v>0</v>
      </c>
      <c r="R251" s="66"/>
      <c r="S251" s="66" t="s">
        <v>587</v>
      </c>
      <c r="T251" s="70" t="s">
        <v>330</v>
      </c>
      <c r="U251" s="35">
        <v>0</v>
      </c>
      <c r="V251" s="35">
        <f t="shared" si="145"/>
        <v>0</v>
      </c>
      <c r="W251" s="35"/>
      <c r="X251" s="71"/>
      <c r="Y251" s="52"/>
      <c r="Z251" s="52"/>
      <c r="AA251" s="52"/>
      <c r="AB251" s="52"/>
      <c r="AC251" s="52"/>
      <c r="AD251" s="52"/>
      <c r="AE251" s="52"/>
      <c r="AF251" s="52"/>
      <c r="AG251" s="52" t="s">
        <v>2953</v>
      </c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</row>
    <row r="252" spans="1:60" outlineLevel="1" x14ac:dyDescent="0.2">
      <c r="A252" s="67">
        <v>155</v>
      </c>
      <c r="B252" s="68" t="s">
        <v>5274</v>
      </c>
      <c r="C252" s="69" t="s">
        <v>5019</v>
      </c>
      <c r="D252" s="63" t="s">
        <v>4905</v>
      </c>
      <c r="E252" s="64">
        <v>1</v>
      </c>
      <c r="F252" s="65"/>
      <c r="G252" s="66">
        <f t="shared" si="139"/>
        <v>0</v>
      </c>
      <c r="H252" s="65"/>
      <c r="I252" s="66">
        <f t="shared" si="140"/>
        <v>0</v>
      </c>
      <c r="J252" s="65"/>
      <c r="K252" s="66">
        <f t="shared" si="141"/>
        <v>0</v>
      </c>
      <c r="L252" s="66">
        <v>21</v>
      </c>
      <c r="M252" s="66">
        <f t="shared" si="142"/>
        <v>0</v>
      </c>
      <c r="N252" s="66">
        <v>0</v>
      </c>
      <c r="O252" s="66">
        <f t="shared" si="143"/>
        <v>0</v>
      </c>
      <c r="P252" s="66">
        <v>0</v>
      </c>
      <c r="Q252" s="66">
        <f t="shared" si="144"/>
        <v>0</v>
      </c>
      <c r="R252" s="66"/>
      <c r="S252" s="66" t="s">
        <v>587</v>
      </c>
      <c r="T252" s="70" t="s">
        <v>330</v>
      </c>
      <c r="U252" s="35">
        <v>0</v>
      </c>
      <c r="V252" s="35">
        <f t="shared" si="145"/>
        <v>0</v>
      </c>
      <c r="W252" s="35"/>
      <c r="X252" s="71"/>
      <c r="Y252" s="52"/>
      <c r="Z252" s="52"/>
      <c r="AA252" s="52"/>
      <c r="AB252" s="52"/>
      <c r="AC252" s="52"/>
      <c r="AD252" s="52"/>
      <c r="AE252" s="52"/>
      <c r="AF252" s="52"/>
      <c r="AG252" s="52" t="s">
        <v>2953</v>
      </c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</row>
    <row r="253" spans="1:60" x14ac:dyDescent="0.2">
      <c r="A253" s="18" t="s">
        <v>324</v>
      </c>
      <c r="B253" s="19" t="s">
        <v>258</v>
      </c>
      <c r="C253" s="20" t="s">
        <v>259</v>
      </c>
      <c r="D253" s="21"/>
      <c r="E253" s="22"/>
      <c r="F253" s="23"/>
      <c r="G253" s="23">
        <f>SUMIF(AG254:AG259,"&lt;&gt;NOR",G254:G259)</f>
        <v>0</v>
      </c>
      <c r="H253" s="23"/>
      <c r="I253" s="23">
        <f>SUM(I254:I259)</f>
        <v>0</v>
      </c>
      <c r="J253" s="23"/>
      <c r="K253" s="23">
        <f>SUM(K254:K259)</f>
        <v>0</v>
      </c>
      <c r="L253" s="23"/>
      <c r="M253" s="23">
        <f>SUM(M254:M259)</f>
        <v>0</v>
      </c>
      <c r="N253" s="23"/>
      <c r="O253" s="23">
        <f>SUM(O254:O259)</f>
        <v>0</v>
      </c>
      <c r="P253" s="23"/>
      <c r="Q253" s="23">
        <f>SUM(Q254:Q259)</f>
        <v>0</v>
      </c>
      <c r="R253" s="23"/>
      <c r="S253" s="23"/>
      <c r="T253" s="46"/>
      <c r="U253" s="47"/>
      <c r="V253" s="47">
        <f>SUM(V254:V259)</f>
        <v>0</v>
      </c>
      <c r="W253" s="47"/>
      <c r="X253" s="48"/>
      <c r="AG253" t="s">
        <v>325</v>
      </c>
    </row>
    <row r="254" spans="1:60" ht="12.75" customHeight="1" outlineLevel="1" x14ac:dyDescent="0.2">
      <c r="A254" s="67">
        <v>156</v>
      </c>
      <c r="B254" s="68" t="s">
        <v>5275</v>
      </c>
      <c r="C254" s="69" t="s">
        <v>5276</v>
      </c>
      <c r="D254" s="63" t="s">
        <v>380</v>
      </c>
      <c r="E254" s="64">
        <v>160</v>
      </c>
      <c r="F254" s="65"/>
      <c r="G254" s="66">
        <f t="shared" ref="G254:G255" si="146">ROUND(E254*F254,2)</f>
        <v>0</v>
      </c>
      <c r="H254" s="65"/>
      <c r="I254" s="66">
        <f t="shared" ref="I254:I255" si="147">ROUND(E254*H254,2)</f>
        <v>0</v>
      </c>
      <c r="J254" s="65"/>
      <c r="K254" s="66">
        <f t="shared" ref="K254:K255" si="148">ROUND(E254*J254,2)</f>
        <v>0</v>
      </c>
      <c r="L254" s="66">
        <v>21</v>
      </c>
      <c r="M254" s="66">
        <f t="shared" ref="M254:M255" si="149">G254*(1+L254/100)</f>
        <v>0</v>
      </c>
      <c r="N254" s="66">
        <v>0</v>
      </c>
      <c r="O254" s="66">
        <f t="shared" ref="O254:O255" si="150">ROUND(E254*N254,2)</f>
        <v>0</v>
      </c>
      <c r="P254" s="66">
        <v>0</v>
      </c>
      <c r="Q254" s="66">
        <f t="shared" ref="Q254:Q255" si="151">ROUND(E254*P254,2)</f>
        <v>0</v>
      </c>
      <c r="R254" s="66"/>
      <c r="S254" s="66" t="s">
        <v>587</v>
      </c>
      <c r="T254" s="70" t="s">
        <v>330</v>
      </c>
      <c r="U254" s="35"/>
      <c r="V254" s="35"/>
      <c r="W254" s="35"/>
      <c r="X254" s="71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</row>
    <row r="255" spans="1:60" ht="12.75" customHeight="1" outlineLevel="1" x14ac:dyDescent="0.2">
      <c r="A255" s="67">
        <v>157</v>
      </c>
      <c r="B255" s="68" t="s">
        <v>5277</v>
      </c>
      <c r="C255" s="69" t="s">
        <v>5278</v>
      </c>
      <c r="D255" s="63" t="s">
        <v>380</v>
      </c>
      <c r="E255" s="64">
        <v>30</v>
      </c>
      <c r="F255" s="65"/>
      <c r="G255" s="66">
        <f t="shared" si="146"/>
        <v>0</v>
      </c>
      <c r="H255" s="65"/>
      <c r="I255" s="66">
        <f t="shared" si="147"/>
        <v>0</v>
      </c>
      <c r="J255" s="65"/>
      <c r="K255" s="66">
        <f t="shared" si="148"/>
        <v>0</v>
      </c>
      <c r="L255" s="66">
        <v>21</v>
      </c>
      <c r="M255" s="66">
        <f t="shared" si="149"/>
        <v>0</v>
      </c>
      <c r="N255" s="66">
        <v>0</v>
      </c>
      <c r="O255" s="66">
        <f t="shared" si="150"/>
        <v>0</v>
      </c>
      <c r="P255" s="66">
        <v>0</v>
      </c>
      <c r="Q255" s="66">
        <f t="shared" si="151"/>
        <v>0</v>
      </c>
      <c r="R255" s="66"/>
      <c r="S255" s="66" t="s">
        <v>587</v>
      </c>
      <c r="T255" s="70" t="s">
        <v>330</v>
      </c>
      <c r="U255" s="35"/>
      <c r="V255" s="35"/>
      <c r="W255" s="35"/>
      <c r="X255" s="71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</row>
    <row r="256" spans="1:60" ht="12" customHeight="1" outlineLevel="1" x14ac:dyDescent="0.2">
      <c r="A256" s="67">
        <v>158</v>
      </c>
      <c r="B256" s="68" t="s">
        <v>5279</v>
      </c>
      <c r="C256" s="69" t="s">
        <v>5280</v>
      </c>
      <c r="D256" s="63" t="s">
        <v>380</v>
      </c>
      <c r="E256" s="64">
        <v>42</v>
      </c>
      <c r="F256" s="65"/>
      <c r="G256" s="66">
        <f t="shared" ref="G256:G259" si="152">ROUND(E256*F256,2)</f>
        <v>0</v>
      </c>
      <c r="H256" s="65"/>
      <c r="I256" s="66">
        <f t="shared" ref="I256:I259" si="153">ROUND(E256*H256,2)</f>
        <v>0</v>
      </c>
      <c r="J256" s="65"/>
      <c r="K256" s="66">
        <f t="shared" ref="K256:K259" si="154">ROUND(E256*J256,2)</f>
        <v>0</v>
      </c>
      <c r="L256" s="66">
        <v>21</v>
      </c>
      <c r="M256" s="66">
        <f t="shared" ref="M256:M259" si="155">G256*(1+L256/100)</f>
        <v>0</v>
      </c>
      <c r="N256" s="66">
        <v>0</v>
      </c>
      <c r="O256" s="66">
        <f t="shared" ref="O256:O259" si="156">ROUND(E256*N256,2)</f>
        <v>0</v>
      </c>
      <c r="P256" s="66">
        <v>0</v>
      </c>
      <c r="Q256" s="66">
        <f t="shared" ref="Q256:Q259" si="157">ROUND(E256*P256,2)</f>
        <v>0</v>
      </c>
      <c r="R256" s="66"/>
      <c r="S256" s="66" t="s">
        <v>587</v>
      </c>
      <c r="T256" s="70" t="s">
        <v>330</v>
      </c>
      <c r="U256" s="35">
        <v>0</v>
      </c>
      <c r="V256" s="35">
        <f t="shared" ref="V256:V259" si="158">ROUND(E256*U256,2)</f>
        <v>0</v>
      </c>
      <c r="W256" s="35"/>
      <c r="X256" s="71"/>
      <c r="Y256" s="52"/>
      <c r="Z256" s="52"/>
      <c r="AA256" s="52"/>
      <c r="AB256" s="52"/>
      <c r="AC256" s="52"/>
      <c r="AD256" s="52"/>
      <c r="AE256" s="52"/>
      <c r="AF256" s="52"/>
      <c r="AG256" s="52" t="s">
        <v>1697</v>
      </c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</row>
    <row r="257" spans="1:60" outlineLevel="1" x14ac:dyDescent="0.2">
      <c r="A257" s="67">
        <v>159</v>
      </c>
      <c r="B257" s="68" t="s">
        <v>5281</v>
      </c>
      <c r="C257" s="69" t="s">
        <v>5282</v>
      </c>
      <c r="D257" s="63" t="s">
        <v>4905</v>
      </c>
      <c r="E257" s="64">
        <v>1</v>
      </c>
      <c r="F257" s="65"/>
      <c r="G257" s="66">
        <f t="shared" si="152"/>
        <v>0</v>
      </c>
      <c r="H257" s="65"/>
      <c r="I257" s="66">
        <f t="shared" si="153"/>
        <v>0</v>
      </c>
      <c r="J257" s="65"/>
      <c r="K257" s="66">
        <f t="shared" si="154"/>
        <v>0</v>
      </c>
      <c r="L257" s="66">
        <v>21</v>
      </c>
      <c r="M257" s="66">
        <f t="shared" si="155"/>
        <v>0</v>
      </c>
      <c r="N257" s="66">
        <v>0</v>
      </c>
      <c r="O257" s="66">
        <f t="shared" si="156"/>
        <v>0</v>
      </c>
      <c r="P257" s="66">
        <v>0</v>
      </c>
      <c r="Q257" s="66">
        <f t="shared" si="157"/>
        <v>0</v>
      </c>
      <c r="R257" s="66"/>
      <c r="S257" s="66" t="s">
        <v>587</v>
      </c>
      <c r="T257" s="70" t="s">
        <v>330</v>
      </c>
      <c r="U257" s="35">
        <v>0</v>
      </c>
      <c r="V257" s="35">
        <f t="shared" si="158"/>
        <v>0</v>
      </c>
      <c r="W257" s="35"/>
      <c r="X257" s="71"/>
      <c r="Y257" s="52"/>
      <c r="Z257" s="52"/>
      <c r="AA257" s="52"/>
      <c r="AB257" s="52"/>
      <c r="AC257" s="52"/>
      <c r="AD257" s="52"/>
      <c r="AE257" s="52"/>
      <c r="AF257" s="52"/>
      <c r="AG257" s="52" t="s">
        <v>2953</v>
      </c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</row>
    <row r="258" spans="1:60" outlineLevel="1" x14ac:dyDescent="0.2">
      <c r="A258" s="67">
        <v>160</v>
      </c>
      <c r="B258" s="68" t="s">
        <v>5283</v>
      </c>
      <c r="C258" s="69" t="s">
        <v>5284</v>
      </c>
      <c r="D258" s="63" t="s">
        <v>4905</v>
      </c>
      <c r="E258" s="64">
        <v>1</v>
      </c>
      <c r="F258" s="65"/>
      <c r="G258" s="66">
        <f t="shared" si="152"/>
        <v>0</v>
      </c>
      <c r="H258" s="65"/>
      <c r="I258" s="66">
        <f t="shared" si="153"/>
        <v>0</v>
      </c>
      <c r="J258" s="65"/>
      <c r="K258" s="66">
        <f t="shared" si="154"/>
        <v>0</v>
      </c>
      <c r="L258" s="66">
        <v>21</v>
      </c>
      <c r="M258" s="66">
        <f t="shared" si="155"/>
        <v>0</v>
      </c>
      <c r="N258" s="66">
        <v>0</v>
      </c>
      <c r="O258" s="66">
        <f t="shared" si="156"/>
        <v>0</v>
      </c>
      <c r="P258" s="66">
        <v>0</v>
      </c>
      <c r="Q258" s="66">
        <f t="shared" si="157"/>
        <v>0</v>
      </c>
      <c r="R258" s="66"/>
      <c r="S258" s="66" t="s">
        <v>587</v>
      </c>
      <c r="T258" s="70" t="s">
        <v>330</v>
      </c>
      <c r="U258" s="35">
        <v>0</v>
      </c>
      <c r="V258" s="35">
        <f t="shared" si="158"/>
        <v>0</v>
      </c>
      <c r="W258" s="35"/>
      <c r="X258" s="71"/>
      <c r="Y258" s="52"/>
      <c r="Z258" s="52"/>
      <c r="AA258" s="52"/>
      <c r="AB258" s="52"/>
      <c r="AC258" s="52"/>
      <c r="AD258" s="52"/>
      <c r="AE258" s="52"/>
      <c r="AF258" s="52"/>
      <c r="AG258" s="52" t="s">
        <v>2953</v>
      </c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</row>
    <row r="259" spans="1:60" outlineLevel="1" x14ac:dyDescent="0.2">
      <c r="A259" s="67">
        <v>161</v>
      </c>
      <c r="B259" s="68" t="s">
        <v>5285</v>
      </c>
      <c r="C259" s="69" t="s">
        <v>5019</v>
      </c>
      <c r="D259" s="63" t="s">
        <v>4905</v>
      </c>
      <c r="E259" s="64">
        <v>1</v>
      </c>
      <c r="F259" s="65"/>
      <c r="G259" s="66">
        <f t="shared" si="152"/>
        <v>0</v>
      </c>
      <c r="H259" s="65"/>
      <c r="I259" s="66">
        <f t="shared" si="153"/>
        <v>0</v>
      </c>
      <c r="J259" s="65"/>
      <c r="K259" s="66">
        <f t="shared" si="154"/>
        <v>0</v>
      </c>
      <c r="L259" s="66">
        <v>21</v>
      </c>
      <c r="M259" s="66">
        <f t="shared" si="155"/>
        <v>0</v>
      </c>
      <c r="N259" s="66">
        <v>0</v>
      </c>
      <c r="O259" s="66">
        <f t="shared" si="156"/>
        <v>0</v>
      </c>
      <c r="P259" s="66">
        <v>0</v>
      </c>
      <c r="Q259" s="66">
        <f t="shared" si="157"/>
        <v>0</v>
      </c>
      <c r="R259" s="66"/>
      <c r="S259" s="66" t="s">
        <v>587</v>
      </c>
      <c r="T259" s="70" t="s">
        <v>330</v>
      </c>
      <c r="U259" s="35">
        <v>0</v>
      </c>
      <c r="V259" s="35">
        <f t="shared" si="158"/>
        <v>0</v>
      </c>
      <c r="W259" s="35"/>
      <c r="X259" s="71"/>
      <c r="Y259" s="52"/>
      <c r="Z259" s="52"/>
      <c r="AA259" s="52"/>
      <c r="AB259" s="52"/>
      <c r="AC259" s="52"/>
      <c r="AD259" s="52"/>
      <c r="AE259" s="52"/>
      <c r="AF259" s="52"/>
      <c r="AG259" s="52" t="s">
        <v>2953</v>
      </c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</row>
    <row r="260" spans="1:60" x14ac:dyDescent="0.2">
      <c r="A260" s="18" t="s">
        <v>324</v>
      </c>
      <c r="B260" s="19" t="s">
        <v>260</v>
      </c>
      <c r="C260" s="20" t="s">
        <v>261</v>
      </c>
      <c r="D260" s="21"/>
      <c r="E260" s="22"/>
      <c r="F260" s="23"/>
      <c r="G260" s="23">
        <f>SUMIF(AG261:AG266,"&lt;&gt;NOR",G261:G266)</f>
        <v>0</v>
      </c>
      <c r="H260" s="23"/>
      <c r="I260" s="23">
        <f>SUM(I261:I266)</f>
        <v>0</v>
      </c>
      <c r="J260" s="23"/>
      <c r="K260" s="23">
        <f>SUM(K261:K266)</f>
        <v>0</v>
      </c>
      <c r="L260" s="23"/>
      <c r="M260" s="23">
        <f>SUM(M261:M266)</f>
        <v>0</v>
      </c>
      <c r="N260" s="23"/>
      <c r="O260" s="23">
        <f>SUM(O261:O266)</f>
        <v>0</v>
      </c>
      <c r="P260" s="23"/>
      <c r="Q260" s="23">
        <f>SUM(Q261:Q266)</f>
        <v>0</v>
      </c>
      <c r="R260" s="23"/>
      <c r="S260" s="23"/>
      <c r="T260" s="46"/>
      <c r="U260" s="47"/>
      <c r="V260" s="47">
        <f>SUM(V261:V266)</f>
        <v>0</v>
      </c>
      <c r="W260" s="47"/>
      <c r="X260" s="48"/>
      <c r="AG260" t="s">
        <v>325</v>
      </c>
    </row>
    <row r="261" spans="1:60" outlineLevel="1" x14ac:dyDescent="0.2">
      <c r="A261" s="24">
        <v>162</v>
      </c>
      <c r="B261" s="25" t="s">
        <v>5286</v>
      </c>
      <c r="C261" s="26" t="s">
        <v>5287</v>
      </c>
      <c r="D261" s="27" t="s">
        <v>352</v>
      </c>
      <c r="E261" s="28">
        <v>14.5</v>
      </c>
      <c r="F261" s="29"/>
      <c r="G261" s="30">
        <f>ROUND(E261*F261,2)</f>
        <v>0</v>
      </c>
      <c r="H261" s="29"/>
      <c r="I261" s="30">
        <f>ROUND(E261*H261,2)</f>
        <v>0</v>
      </c>
      <c r="J261" s="29"/>
      <c r="K261" s="30">
        <f>ROUND(E261*J261,2)</f>
        <v>0</v>
      </c>
      <c r="L261" s="30">
        <v>21</v>
      </c>
      <c r="M261" s="30">
        <f>G261*(1+L261/100)</f>
        <v>0</v>
      </c>
      <c r="N261" s="30">
        <v>0</v>
      </c>
      <c r="O261" s="30">
        <f>ROUND(E261*N261,2)</f>
        <v>0</v>
      </c>
      <c r="P261" s="30">
        <v>0</v>
      </c>
      <c r="Q261" s="30">
        <f>ROUND(E261*P261,2)</f>
        <v>0</v>
      </c>
      <c r="R261" s="30"/>
      <c r="S261" s="30" t="s">
        <v>587</v>
      </c>
      <c r="T261" s="49" t="s">
        <v>330</v>
      </c>
      <c r="U261" s="35">
        <v>0</v>
      </c>
      <c r="V261" s="35">
        <f>ROUND(E261*U261,2)</f>
        <v>0</v>
      </c>
      <c r="W261" s="35"/>
      <c r="X261" s="50"/>
      <c r="Y261" s="52"/>
      <c r="Z261" s="52"/>
      <c r="AA261" s="52"/>
      <c r="AB261" s="52"/>
      <c r="AC261" s="52"/>
      <c r="AD261" s="52"/>
      <c r="AE261" s="52"/>
      <c r="AF261" s="52"/>
      <c r="AG261" s="52" t="s">
        <v>1697</v>
      </c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</row>
    <row r="262" spans="1:60" ht="22.5" outlineLevel="1" x14ac:dyDescent="0.2">
      <c r="A262" s="31"/>
      <c r="B262" s="32"/>
      <c r="C262" s="292" t="s">
        <v>5288</v>
      </c>
      <c r="D262" s="293"/>
      <c r="E262" s="293"/>
      <c r="F262" s="293"/>
      <c r="G262" s="293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58"/>
      <c r="Y262" s="52"/>
      <c r="Z262" s="52"/>
      <c r="AA262" s="52"/>
      <c r="AB262" s="52"/>
      <c r="AC262" s="52"/>
      <c r="AD262" s="52"/>
      <c r="AE262" s="52"/>
      <c r="AF262" s="52"/>
      <c r="AG262" s="52" t="s">
        <v>642</v>
      </c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9" t="str">
        <f>C262</f>
        <v>Nemrznoucí směs na bázi mravenčanu draselného HCOOK, 25%roztok,  pro chlazení ledové plochy, bod tuhnutí -15°C, vlastnosti při -12°C: ρ=1140kg/m3;ν=2,85mm2s-1</v>
      </c>
      <c r="BB262" s="52"/>
      <c r="BC262" s="52"/>
      <c r="BD262" s="52"/>
      <c r="BE262" s="52"/>
      <c r="BF262" s="52"/>
      <c r="BG262" s="52"/>
      <c r="BH262" s="52"/>
    </row>
    <row r="263" spans="1:60" outlineLevel="1" x14ac:dyDescent="0.2">
      <c r="A263" s="72">
        <v>163</v>
      </c>
      <c r="B263" s="73" t="s">
        <v>5289</v>
      </c>
      <c r="C263" s="74" t="s">
        <v>5290</v>
      </c>
      <c r="D263" s="27" t="s">
        <v>352</v>
      </c>
      <c r="E263" s="28">
        <v>4</v>
      </c>
      <c r="F263" s="29"/>
      <c r="G263" s="30">
        <f>ROUND(E263*F263,2)</f>
        <v>0</v>
      </c>
      <c r="H263" s="29"/>
      <c r="I263" s="30">
        <f>ROUND(E263*H263,2)</f>
        <v>0</v>
      </c>
      <c r="J263" s="29"/>
      <c r="K263" s="30">
        <f>ROUND(E263*J263,2)</f>
        <v>0</v>
      </c>
      <c r="L263" s="30">
        <v>21</v>
      </c>
      <c r="M263" s="30">
        <f>G263*(1+L263/100)</f>
        <v>0</v>
      </c>
      <c r="N263" s="30">
        <v>0</v>
      </c>
      <c r="O263" s="30">
        <f>ROUND(E263*N263,2)</f>
        <v>0</v>
      </c>
      <c r="P263" s="30">
        <v>0</v>
      </c>
      <c r="Q263" s="30">
        <f>ROUND(E263*P263,2)</f>
        <v>0</v>
      </c>
      <c r="R263" s="30"/>
      <c r="S263" s="30" t="s">
        <v>587</v>
      </c>
      <c r="T263" s="49" t="s">
        <v>330</v>
      </c>
      <c r="U263" s="35">
        <v>0</v>
      </c>
      <c r="V263" s="35">
        <f>ROUND(E263*U263,2)</f>
        <v>0</v>
      </c>
      <c r="W263" s="35"/>
      <c r="X263" s="75"/>
      <c r="Y263" s="52"/>
      <c r="Z263" s="52"/>
      <c r="AA263" s="52"/>
      <c r="AB263" s="52"/>
      <c r="AC263" s="52"/>
      <c r="AD263" s="52"/>
      <c r="AE263" s="52"/>
      <c r="AF263" s="52"/>
      <c r="AG263" s="52" t="s">
        <v>1697</v>
      </c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</row>
    <row r="264" spans="1:60" outlineLevel="1" x14ac:dyDescent="0.2">
      <c r="A264" s="31"/>
      <c r="B264" s="32"/>
      <c r="C264" s="292" t="s">
        <v>5291</v>
      </c>
      <c r="D264" s="293"/>
      <c r="E264" s="293"/>
      <c r="F264" s="293"/>
      <c r="G264" s="293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58"/>
      <c r="Y264" s="52"/>
      <c r="Z264" s="52"/>
      <c r="AA264" s="52"/>
      <c r="AB264" s="52"/>
      <c r="AC264" s="52"/>
      <c r="AD264" s="52"/>
      <c r="AE264" s="52"/>
      <c r="AF264" s="52"/>
      <c r="AG264" s="52" t="s">
        <v>642</v>
      </c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</row>
    <row r="265" spans="1:60" outlineLevel="1" x14ac:dyDescent="0.2">
      <c r="A265" s="60">
        <v>164</v>
      </c>
      <c r="B265" s="61" t="s">
        <v>5292</v>
      </c>
      <c r="C265" s="62" t="s">
        <v>5293</v>
      </c>
      <c r="D265" s="63" t="s">
        <v>1334</v>
      </c>
      <c r="E265" s="64">
        <v>160</v>
      </c>
      <c r="F265" s="65"/>
      <c r="G265" s="66">
        <f>ROUND(E265*F265,2)</f>
        <v>0</v>
      </c>
      <c r="H265" s="65"/>
      <c r="I265" s="66">
        <f>ROUND(E265*H265,2)</f>
        <v>0</v>
      </c>
      <c r="J265" s="65"/>
      <c r="K265" s="66">
        <f>ROUND(E265*J265,2)</f>
        <v>0</v>
      </c>
      <c r="L265" s="66">
        <v>21</v>
      </c>
      <c r="M265" s="66">
        <f>G265*(1+L265/100)</f>
        <v>0</v>
      </c>
      <c r="N265" s="66">
        <v>0</v>
      </c>
      <c r="O265" s="66">
        <f>ROUND(E265*N265,2)</f>
        <v>0</v>
      </c>
      <c r="P265" s="66">
        <v>0</v>
      </c>
      <c r="Q265" s="66">
        <f>ROUND(E265*P265,2)</f>
        <v>0</v>
      </c>
      <c r="R265" s="66"/>
      <c r="S265" s="66" t="s">
        <v>587</v>
      </c>
      <c r="T265" s="70" t="s">
        <v>330</v>
      </c>
      <c r="U265" s="35">
        <v>0</v>
      </c>
      <c r="V265" s="35">
        <f>ROUND(E265*U265,2)</f>
        <v>0</v>
      </c>
      <c r="W265" s="35"/>
      <c r="X265" s="50"/>
      <c r="Y265" s="52"/>
      <c r="Z265" s="52"/>
      <c r="AA265" s="52"/>
      <c r="AB265" s="52"/>
      <c r="AC265" s="52"/>
      <c r="AD265" s="52"/>
      <c r="AE265" s="52"/>
      <c r="AF265" s="52"/>
      <c r="AG265" s="52" t="s">
        <v>490</v>
      </c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</row>
    <row r="266" spans="1:60" outlineLevel="1" x14ac:dyDescent="0.2">
      <c r="A266" s="67">
        <v>165</v>
      </c>
      <c r="B266" s="68" t="s">
        <v>5294</v>
      </c>
      <c r="C266" s="69" t="s">
        <v>5295</v>
      </c>
      <c r="D266" s="63" t="s">
        <v>4905</v>
      </c>
      <c r="E266" s="64">
        <v>1</v>
      </c>
      <c r="F266" s="65"/>
      <c r="G266" s="66">
        <f>ROUND(E266*F266,2)</f>
        <v>0</v>
      </c>
      <c r="H266" s="65"/>
      <c r="I266" s="66">
        <f>ROUND(E266*H266,2)</f>
        <v>0</v>
      </c>
      <c r="J266" s="65"/>
      <c r="K266" s="66">
        <f>ROUND(E266*J266,2)</f>
        <v>0</v>
      </c>
      <c r="L266" s="66">
        <v>21</v>
      </c>
      <c r="M266" s="66">
        <f>G266*(1+L266/100)</f>
        <v>0</v>
      </c>
      <c r="N266" s="66">
        <v>0</v>
      </c>
      <c r="O266" s="66">
        <f>ROUND(E266*N266,2)</f>
        <v>0</v>
      </c>
      <c r="P266" s="66">
        <v>0</v>
      </c>
      <c r="Q266" s="66">
        <f>ROUND(E266*P266,2)</f>
        <v>0</v>
      </c>
      <c r="R266" s="66"/>
      <c r="S266" s="66" t="s">
        <v>587</v>
      </c>
      <c r="T266" s="70" t="s">
        <v>330</v>
      </c>
      <c r="U266" s="35">
        <v>0</v>
      </c>
      <c r="V266" s="35">
        <f>ROUND(E266*U266,2)</f>
        <v>0</v>
      </c>
      <c r="W266" s="35"/>
      <c r="X266" s="71"/>
      <c r="Y266" s="52"/>
      <c r="Z266" s="52"/>
      <c r="AA266" s="52"/>
      <c r="AB266" s="52"/>
      <c r="AC266" s="52"/>
      <c r="AD266" s="52"/>
      <c r="AE266" s="52"/>
      <c r="AF266" s="52"/>
      <c r="AG266" s="52" t="s">
        <v>2953</v>
      </c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</row>
    <row r="267" spans="1:60" x14ac:dyDescent="0.2">
      <c r="A267" s="18" t="s">
        <v>324</v>
      </c>
      <c r="B267" s="19" t="s">
        <v>262</v>
      </c>
      <c r="C267" s="20" t="s">
        <v>240</v>
      </c>
      <c r="D267" s="21"/>
      <c r="E267" s="22"/>
      <c r="F267" s="23"/>
      <c r="G267" s="23">
        <f>SUMIF(AG268:AG276,"&lt;&gt;NOR",G268:G276)</f>
        <v>0</v>
      </c>
      <c r="H267" s="23"/>
      <c r="I267" s="23">
        <f>SUM(I268:I276)</f>
        <v>0</v>
      </c>
      <c r="J267" s="23"/>
      <c r="K267" s="23">
        <f>SUM(K268:K276)</f>
        <v>0</v>
      </c>
      <c r="L267" s="23"/>
      <c r="M267" s="23">
        <f>SUM(M268:M276)</f>
        <v>0</v>
      </c>
      <c r="N267" s="23"/>
      <c r="O267" s="23">
        <f>SUM(O268:O276)</f>
        <v>0</v>
      </c>
      <c r="P267" s="23"/>
      <c r="Q267" s="23">
        <f>SUM(Q268:Q276)</f>
        <v>0</v>
      </c>
      <c r="R267" s="23"/>
      <c r="S267" s="23"/>
      <c r="T267" s="46"/>
      <c r="U267" s="47"/>
      <c r="V267" s="47">
        <f>SUM(V268:V276)</f>
        <v>0</v>
      </c>
      <c r="W267" s="47"/>
      <c r="X267" s="48"/>
      <c r="AG267" t="s">
        <v>325</v>
      </c>
    </row>
    <row r="268" spans="1:60" outlineLevel="1" x14ac:dyDescent="0.2">
      <c r="A268" s="67">
        <v>166</v>
      </c>
      <c r="B268" s="68" t="s">
        <v>5296</v>
      </c>
      <c r="C268" s="69" t="s">
        <v>5297</v>
      </c>
      <c r="D268" s="63" t="s">
        <v>4905</v>
      </c>
      <c r="E268" s="64">
        <v>1</v>
      </c>
      <c r="F268" s="65"/>
      <c r="G268" s="66">
        <f t="shared" ref="G268:G276" si="159">ROUND(E268*F268,2)</f>
        <v>0</v>
      </c>
      <c r="H268" s="65"/>
      <c r="I268" s="66">
        <f t="shared" ref="I268:I276" si="160">ROUND(E268*H268,2)</f>
        <v>0</v>
      </c>
      <c r="J268" s="65"/>
      <c r="K268" s="66">
        <f t="shared" ref="K268:K276" si="161">ROUND(E268*J268,2)</f>
        <v>0</v>
      </c>
      <c r="L268" s="66">
        <v>21</v>
      </c>
      <c r="M268" s="66">
        <f t="shared" ref="M268:M276" si="162">G268*(1+L268/100)</f>
        <v>0</v>
      </c>
      <c r="N268" s="66">
        <v>0</v>
      </c>
      <c r="O268" s="66">
        <f t="shared" ref="O268:O276" si="163">ROUND(E268*N268,2)</f>
        <v>0</v>
      </c>
      <c r="P268" s="66">
        <v>0</v>
      </c>
      <c r="Q268" s="66">
        <f t="shared" ref="Q268:Q276" si="164">ROUND(E268*P268,2)</f>
        <v>0</v>
      </c>
      <c r="R268" s="66"/>
      <c r="S268" s="66" t="s">
        <v>587</v>
      </c>
      <c r="T268" s="70" t="s">
        <v>330</v>
      </c>
      <c r="U268" s="35">
        <v>0</v>
      </c>
      <c r="V268" s="35">
        <f t="shared" ref="V268:V276" si="165">ROUND(E268*U268,2)</f>
        <v>0</v>
      </c>
      <c r="W268" s="35"/>
      <c r="X268" s="71"/>
      <c r="Y268" s="52"/>
      <c r="Z268" s="52"/>
      <c r="AA268" s="52"/>
      <c r="AB268" s="52"/>
      <c r="AC268" s="52"/>
      <c r="AD268" s="52"/>
      <c r="AE268" s="52"/>
      <c r="AF268" s="52"/>
      <c r="AG268" s="52" t="s">
        <v>1697</v>
      </c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</row>
    <row r="269" spans="1:60" outlineLevel="1" x14ac:dyDescent="0.2">
      <c r="A269" s="67">
        <v>167</v>
      </c>
      <c r="B269" s="68" t="s">
        <v>5298</v>
      </c>
      <c r="C269" s="69" t="s">
        <v>5299</v>
      </c>
      <c r="D269" s="63" t="s">
        <v>4905</v>
      </c>
      <c r="E269" s="64">
        <v>1</v>
      </c>
      <c r="F269" s="65"/>
      <c r="G269" s="66">
        <f t="shared" si="159"/>
        <v>0</v>
      </c>
      <c r="H269" s="65"/>
      <c r="I269" s="66">
        <f t="shared" si="160"/>
        <v>0</v>
      </c>
      <c r="J269" s="65"/>
      <c r="K269" s="66">
        <f t="shared" si="161"/>
        <v>0</v>
      </c>
      <c r="L269" s="66">
        <v>21</v>
      </c>
      <c r="M269" s="66">
        <f t="shared" si="162"/>
        <v>0</v>
      </c>
      <c r="N269" s="66">
        <v>0</v>
      </c>
      <c r="O269" s="66">
        <f t="shared" si="163"/>
        <v>0</v>
      </c>
      <c r="P269" s="66">
        <v>0</v>
      </c>
      <c r="Q269" s="66">
        <f t="shared" si="164"/>
        <v>0</v>
      </c>
      <c r="R269" s="66"/>
      <c r="S269" s="66" t="s">
        <v>587</v>
      </c>
      <c r="T269" s="70" t="s">
        <v>330</v>
      </c>
      <c r="U269" s="35">
        <v>0</v>
      </c>
      <c r="V269" s="35">
        <f t="shared" si="165"/>
        <v>0</v>
      </c>
      <c r="W269" s="35"/>
      <c r="X269" s="71"/>
      <c r="Y269" s="52"/>
      <c r="Z269" s="52"/>
      <c r="AA269" s="52"/>
      <c r="AB269" s="52"/>
      <c r="AC269" s="52"/>
      <c r="AD269" s="52"/>
      <c r="AE269" s="52"/>
      <c r="AF269" s="52"/>
      <c r="AG269" s="52" t="s">
        <v>1697</v>
      </c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</row>
    <row r="270" spans="1:60" outlineLevel="1" x14ac:dyDescent="0.2">
      <c r="A270" s="67">
        <v>168</v>
      </c>
      <c r="B270" s="68" t="s">
        <v>5300</v>
      </c>
      <c r="C270" s="69" t="s">
        <v>3554</v>
      </c>
      <c r="D270" s="63" t="s">
        <v>4905</v>
      </c>
      <c r="E270" s="64">
        <v>1</v>
      </c>
      <c r="F270" s="65"/>
      <c r="G270" s="66">
        <f t="shared" si="159"/>
        <v>0</v>
      </c>
      <c r="H270" s="65"/>
      <c r="I270" s="66">
        <f t="shared" si="160"/>
        <v>0</v>
      </c>
      <c r="J270" s="65"/>
      <c r="K270" s="66">
        <f t="shared" si="161"/>
        <v>0</v>
      </c>
      <c r="L270" s="66">
        <v>21</v>
      </c>
      <c r="M270" s="66">
        <f t="shared" si="162"/>
        <v>0</v>
      </c>
      <c r="N270" s="66">
        <v>0</v>
      </c>
      <c r="O270" s="66">
        <f t="shared" si="163"/>
        <v>0</v>
      </c>
      <c r="P270" s="66">
        <v>0</v>
      </c>
      <c r="Q270" s="66">
        <f t="shared" si="164"/>
        <v>0</v>
      </c>
      <c r="R270" s="66"/>
      <c r="S270" s="66" t="s">
        <v>587</v>
      </c>
      <c r="T270" s="70" t="s">
        <v>330</v>
      </c>
      <c r="U270" s="35">
        <v>0</v>
      </c>
      <c r="V270" s="35">
        <f t="shared" si="165"/>
        <v>0</v>
      </c>
      <c r="W270" s="35"/>
      <c r="X270" s="71"/>
      <c r="Y270" s="52"/>
      <c r="Z270" s="52"/>
      <c r="AA270" s="52"/>
      <c r="AB270" s="52"/>
      <c r="AC270" s="52"/>
      <c r="AD270" s="52"/>
      <c r="AE270" s="52"/>
      <c r="AF270" s="52"/>
      <c r="AG270" s="52" t="s">
        <v>1697</v>
      </c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</row>
    <row r="271" spans="1:60" outlineLevel="1" x14ac:dyDescent="0.2">
      <c r="A271" s="67">
        <v>169</v>
      </c>
      <c r="B271" s="68" t="s">
        <v>5301</v>
      </c>
      <c r="C271" s="69" t="s">
        <v>5302</v>
      </c>
      <c r="D271" s="63" t="s">
        <v>4905</v>
      </c>
      <c r="E271" s="64">
        <v>1</v>
      </c>
      <c r="F271" s="65"/>
      <c r="G271" s="66">
        <f t="shared" si="159"/>
        <v>0</v>
      </c>
      <c r="H271" s="65"/>
      <c r="I271" s="66">
        <f t="shared" si="160"/>
        <v>0</v>
      </c>
      <c r="J271" s="65"/>
      <c r="K271" s="66">
        <f t="shared" si="161"/>
        <v>0</v>
      </c>
      <c r="L271" s="66">
        <v>21</v>
      </c>
      <c r="M271" s="66">
        <f t="shared" si="162"/>
        <v>0</v>
      </c>
      <c r="N271" s="66">
        <v>0</v>
      </c>
      <c r="O271" s="66">
        <f t="shared" si="163"/>
        <v>0</v>
      </c>
      <c r="P271" s="66">
        <v>0</v>
      </c>
      <c r="Q271" s="66">
        <f t="shared" si="164"/>
        <v>0</v>
      </c>
      <c r="R271" s="66"/>
      <c r="S271" s="66" t="s">
        <v>587</v>
      </c>
      <c r="T271" s="70" t="s">
        <v>330</v>
      </c>
      <c r="U271" s="35">
        <v>0</v>
      </c>
      <c r="V271" s="35">
        <f t="shared" si="165"/>
        <v>0</v>
      </c>
      <c r="W271" s="35"/>
      <c r="X271" s="71"/>
      <c r="Y271" s="52"/>
      <c r="Z271" s="52"/>
      <c r="AA271" s="52"/>
      <c r="AB271" s="52"/>
      <c r="AC271" s="52"/>
      <c r="AD271" s="52"/>
      <c r="AE271" s="52"/>
      <c r="AF271" s="52"/>
      <c r="AG271" s="52" t="s">
        <v>2953</v>
      </c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</row>
    <row r="272" spans="1:60" outlineLevel="1" x14ac:dyDescent="0.2">
      <c r="A272" s="67">
        <v>170</v>
      </c>
      <c r="B272" s="68" t="s">
        <v>5303</v>
      </c>
      <c r="C272" s="69" t="s">
        <v>5304</v>
      </c>
      <c r="D272" s="63" t="s">
        <v>4905</v>
      </c>
      <c r="E272" s="64">
        <v>1</v>
      </c>
      <c r="F272" s="65"/>
      <c r="G272" s="66">
        <f t="shared" si="159"/>
        <v>0</v>
      </c>
      <c r="H272" s="65"/>
      <c r="I272" s="66">
        <f t="shared" si="160"/>
        <v>0</v>
      </c>
      <c r="J272" s="65"/>
      <c r="K272" s="66">
        <f t="shared" si="161"/>
        <v>0</v>
      </c>
      <c r="L272" s="66">
        <v>21</v>
      </c>
      <c r="M272" s="66">
        <f t="shared" si="162"/>
        <v>0</v>
      </c>
      <c r="N272" s="66">
        <v>0</v>
      </c>
      <c r="O272" s="66">
        <f t="shared" si="163"/>
        <v>0</v>
      </c>
      <c r="P272" s="66">
        <v>0</v>
      </c>
      <c r="Q272" s="66">
        <f t="shared" si="164"/>
        <v>0</v>
      </c>
      <c r="R272" s="66"/>
      <c r="S272" s="66" t="s">
        <v>587</v>
      </c>
      <c r="T272" s="70" t="s">
        <v>330</v>
      </c>
      <c r="U272" s="35">
        <v>0</v>
      </c>
      <c r="V272" s="35">
        <f t="shared" si="165"/>
        <v>0</v>
      </c>
      <c r="W272" s="35"/>
      <c r="X272" s="71"/>
      <c r="Y272" s="52"/>
      <c r="Z272" s="52"/>
      <c r="AA272" s="52"/>
      <c r="AB272" s="52"/>
      <c r="AC272" s="52"/>
      <c r="AD272" s="52"/>
      <c r="AE272" s="52"/>
      <c r="AF272" s="52"/>
      <c r="AG272" s="52" t="s">
        <v>1697</v>
      </c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</row>
    <row r="273" spans="1:60" outlineLevel="1" x14ac:dyDescent="0.2">
      <c r="A273" s="67">
        <v>171</v>
      </c>
      <c r="B273" s="68" t="s">
        <v>5305</v>
      </c>
      <c r="C273" s="69" t="s">
        <v>5306</v>
      </c>
      <c r="D273" s="63" t="s">
        <v>4905</v>
      </c>
      <c r="E273" s="64">
        <v>1</v>
      </c>
      <c r="F273" s="65"/>
      <c r="G273" s="66">
        <f t="shared" si="159"/>
        <v>0</v>
      </c>
      <c r="H273" s="65"/>
      <c r="I273" s="66">
        <f t="shared" si="160"/>
        <v>0</v>
      </c>
      <c r="J273" s="65"/>
      <c r="K273" s="66">
        <f t="shared" si="161"/>
        <v>0</v>
      </c>
      <c r="L273" s="66">
        <v>21</v>
      </c>
      <c r="M273" s="66">
        <f t="shared" si="162"/>
        <v>0</v>
      </c>
      <c r="N273" s="66">
        <v>0</v>
      </c>
      <c r="O273" s="66">
        <f t="shared" si="163"/>
        <v>0</v>
      </c>
      <c r="P273" s="66">
        <v>0</v>
      </c>
      <c r="Q273" s="66">
        <f t="shared" si="164"/>
        <v>0</v>
      </c>
      <c r="R273" s="66"/>
      <c r="S273" s="66" t="s">
        <v>587</v>
      </c>
      <c r="T273" s="70" t="s">
        <v>330</v>
      </c>
      <c r="U273" s="35">
        <v>0</v>
      </c>
      <c r="V273" s="35">
        <f t="shared" si="165"/>
        <v>0</v>
      </c>
      <c r="W273" s="35"/>
      <c r="X273" s="71"/>
      <c r="Y273" s="52"/>
      <c r="Z273" s="52"/>
      <c r="AA273" s="52"/>
      <c r="AB273" s="52"/>
      <c r="AC273" s="52"/>
      <c r="AD273" s="52"/>
      <c r="AE273" s="52"/>
      <c r="AF273" s="52"/>
      <c r="AG273" s="52" t="s">
        <v>1697</v>
      </c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</row>
    <row r="274" spans="1:60" outlineLevel="1" x14ac:dyDescent="0.2">
      <c r="A274" s="67">
        <v>172</v>
      </c>
      <c r="B274" s="68" t="s">
        <v>5307</v>
      </c>
      <c r="C274" s="69" t="s">
        <v>5308</v>
      </c>
      <c r="D274" s="63" t="s">
        <v>4905</v>
      </c>
      <c r="E274" s="64">
        <v>1</v>
      </c>
      <c r="F274" s="65"/>
      <c r="G274" s="66">
        <f t="shared" si="159"/>
        <v>0</v>
      </c>
      <c r="H274" s="65"/>
      <c r="I274" s="66">
        <f t="shared" si="160"/>
        <v>0</v>
      </c>
      <c r="J274" s="65"/>
      <c r="K274" s="66">
        <f t="shared" si="161"/>
        <v>0</v>
      </c>
      <c r="L274" s="66">
        <v>21</v>
      </c>
      <c r="M274" s="66">
        <f t="shared" si="162"/>
        <v>0</v>
      </c>
      <c r="N274" s="66">
        <v>0</v>
      </c>
      <c r="O274" s="66">
        <f t="shared" si="163"/>
        <v>0</v>
      </c>
      <c r="P274" s="66">
        <v>0</v>
      </c>
      <c r="Q274" s="66">
        <f t="shared" si="164"/>
        <v>0</v>
      </c>
      <c r="R274" s="66"/>
      <c r="S274" s="66" t="s">
        <v>587</v>
      </c>
      <c r="T274" s="70" t="s">
        <v>330</v>
      </c>
      <c r="U274" s="35">
        <v>0</v>
      </c>
      <c r="V274" s="35">
        <f t="shared" si="165"/>
        <v>0</v>
      </c>
      <c r="W274" s="35"/>
      <c r="X274" s="71"/>
      <c r="Y274" s="52"/>
      <c r="Z274" s="52"/>
      <c r="AA274" s="52"/>
      <c r="AB274" s="52"/>
      <c r="AC274" s="52"/>
      <c r="AD274" s="52"/>
      <c r="AE274" s="52"/>
      <c r="AF274" s="52"/>
      <c r="AG274" s="52" t="s">
        <v>1697</v>
      </c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</row>
    <row r="275" spans="1:60" outlineLevel="1" x14ac:dyDescent="0.2">
      <c r="A275" s="67">
        <v>173</v>
      </c>
      <c r="B275" s="68" t="s">
        <v>5309</v>
      </c>
      <c r="C275" s="69" t="s">
        <v>5310</v>
      </c>
      <c r="D275" s="63" t="s">
        <v>4905</v>
      </c>
      <c r="E275" s="64">
        <v>1</v>
      </c>
      <c r="F275" s="65"/>
      <c r="G275" s="66">
        <f t="shared" si="159"/>
        <v>0</v>
      </c>
      <c r="H275" s="65"/>
      <c r="I275" s="66">
        <f t="shared" si="160"/>
        <v>0</v>
      </c>
      <c r="J275" s="65"/>
      <c r="K275" s="66">
        <f t="shared" si="161"/>
        <v>0</v>
      </c>
      <c r="L275" s="66">
        <v>21</v>
      </c>
      <c r="M275" s="66">
        <f t="shared" si="162"/>
        <v>0</v>
      </c>
      <c r="N275" s="66">
        <v>0</v>
      </c>
      <c r="O275" s="66">
        <f t="shared" si="163"/>
        <v>0</v>
      </c>
      <c r="P275" s="66">
        <v>0</v>
      </c>
      <c r="Q275" s="66">
        <f t="shared" si="164"/>
        <v>0</v>
      </c>
      <c r="R275" s="66"/>
      <c r="S275" s="66" t="s">
        <v>587</v>
      </c>
      <c r="T275" s="70" t="s">
        <v>330</v>
      </c>
      <c r="U275" s="35">
        <v>0</v>
      </c>
      <c r="V275" s="35">
        <f t="shared" si="165"/>
        <v>0</v>
      </c>
      <c r="W275" s="35"/>
      <c r="X275" s="71"/>
      <c r="Y275" s="52"/>
      <c r="Z275" s="52"/>
      <c r="AA275" s="52"/>
      <c r="AB275" s="52"/>
      <c r="AC275" s="52"/>
      <c r="AD275" s="52"/>
      <c r="AE275" s="52"/>
      <c r="AF275" s="52"/>
      <c r="AG275" s="52" t="s">
        <v>2953</v>
      </c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</row>
    <row r="276" spans="1:60" outlineLevel="1" x14ac:dyDescent="0.2">
      <c r="A276" s="67">
        <v>174</v>
      </c>
      <c r="B276" s="73" t="s">
        <v>5311</v>
      </c>
      <c r="C276" s="74" t="s">
        <v>5312</v>
      </c>
      <c r="D276" s="27" t="s">
        <v>4905</v>
      </c>
      <c r="E276" s="28">
        <v>1</v>
      </c>
      <c r="F276" s="29"/>
      <c r="G276" s="30">
        <f t="shared" si="159"/>
        <v>0</v>
      </c>
      <c r="H276" s="29"/>
      <c r="I276" s="30">
        <f t="shared" si="160"/>
        <v>0</v>
      </c>
      <c r="J276" s="29"/>
      <c r="K276" s="30">
        <f t="shared" si="161"/>
        <v>0</v>
      </c>
      <c r="L276" s="30">
        <v>21</v>
      </c>
      <c r="M276" s="30">
        <f t="shared" si="162"/>
        <v>0</v>
      </c>
      <c r="N276" s="30">
        <v>0</v>
      </c>
      <c r="O276" s="30">
        <f t="shared" si="163"/>
        <v>0</v>
      </c>
      <c r="P276" s="30">
        <v>0</v>
      </c>
      <c r="Q276" s="30">
        <f t="shared" si="164"/>
        <v>0</v>
      </c>
      <c r="R276" s="30"/>
      <c r="S276" s="30" t="s">
        <v>587</v>
      </c>
      <c r="T276" s="49" t="s">
        <v>330</v>
      </c>
      <c r="U276" s="35">
        <v>0</v>
      </c>
      <c r="V276" s="35">
        <f t="shared" si="165"/>
        <v>0</v>
      </c>
      <c r="W276" s="35"/>
      <c r="X276" s="75"/>
      <c r="Y276" s="52"/>
      <c r="Z276" s="52"/>
      <c r="AA276" s="52"/>
      <c r="AB276" s="52"/>
      <c r="AC276" s="52"/>
      <c r="AD276" s="52"/>
      <c r="AE276" s="52"/>
      <c r="AF276" s="52"/>
      <c r="AG276" s="52" t="s">
        <v>1697</v>
      </c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</row>
    <row r="277" spans="1:60" x14ac:dyDescent="0.2">
      <c r="A277" s="13"/>
      <c r="B277" s="14"/>
      <c r="C277" s="36"/>
      <c r="D277" s="15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45"/>
      <c r="AE277">
        <v>15</v>
      </c>
      <c r="AF277">
        <v>21</v>
      </c>
    </row>
    <row r="278" spans="1:60" x14ac:dyDescent="0.2">
      <c r="A278" s="37"/>
      <c r="B278" s="38" t="s">
        <v>15</v>
      </c>
      <c r="C278" s="39"/>
      <c r="D278" s="40"/>
      <c r="E278" s="41"/>
      <c r="F278" s="41"/>
      <c r="G278" s="42">
        <f>G8+G98+G101+G103+G115+G162+G225+G243+G253+G260+G267</f>
        <v>0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45"/>
      <c r="AE278">
        <f>SUMIF(L7:L276,AE277,G7:G276)</f>
        <v>0</v>
      </c>
      <c r="AF278">
        <f>SUMIF(L7:L276,AF277,G7:G276)</f>
        <v>0</v>
      </c>
      <c r="AG278" t="s">
        <v>346</v>
      </c>
    </row>
    <row r="279" spans="1:60" x14ac:dyDescent="0.2">
      <c r="C279" s="43"/>
      <c r="D279" s="7"/>
      <c r="AG279" t="s">
        <v>347</v>
      </c>
    </row>
    <row r="280" spans="1:60" x14ac:dyDescent="0.2">
      <c r="D280" s="7"/>
    </row>
    <row r="281" spans="1:60" x14ac:dyDescent="0.2">
      <c r="D281" s="7"/>
    </row>
    <row r="282" spans="1:60" x14ac:dyDescent="0.2">
      <c r="D282" s="7"/>
    </row>
    <row r="283" spans="1:60" x14ac:dyDescent="0.2">
      <c r="D283" s="7"/>
    </row>
    <row r="284" spans="1:60" x14ac:dyDescent="0.2">
      <c r="D284" s="7"/>
    </row>
    <row r="285" spans="1:60" x14ac:dyDescent="0.2">
      <c r="D285" s="7"/>
    </row>
    <row r="286" spans="1:60" x14ac:dyDescent="0.2">
      <c r="D286" s="7"/>
    </row>
    <row r="287" spans="1:60" x14ac:dyDescent="0.2">
      <c r="D287" s="7"/>
    </row>
    <row r="288" spans="1:60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  <row r="5001" spans="4:4" x14ac:dyDescent="0.2">
      <c r="D5001" s="7"/>
    </row>
    <row r="5002" spans="4:4" x14ac:dyDescent="0.2">
      <c r="D5002" s="7"/>
    </row>
    <row r="5003" spans="4:4" x14ac:dyDescent="0.2">
      <c r="D5003" s="7"/>
    </row>
    <row r="5004" spans="4:4" x14ac:dyDescent="0.2">
      <c r="D5004" s="7"/>
    </row>
    <row r="5005" spans="4:4" x14ac:dyDescent="0.2">
      <c r="D5005" s="7"/>
    </row>
    <row r="5006" spans="4:4" x14ac:dyDescent="0.2">
      <c r="D5006" s="7"/>
    </row>
    <row r="5007" spans="4:4" x14ac:dyDescent="0.2">
      <c r="D5007" s="7"/>
    </row>
    <row r="5008" spans="4:4" x14ac:dyDescent="0.2">
      <c r="D5008" s="7"/>
    </row>
    <row r="5009" spans="4:4" x14ac:dyDescent="0.2">
      <c r="D5009" s="7"/>
    </row>
    <row r="5010" spans="4:4" x14ac:dyDescent="0.2">
      <c r="D5010" s="7"/>
    </row>
    <row r="5011" spans="4:4" x14ac:dyDescent="0.2">
      <c r="D5011" s="7"/>
    </row>
    <row r="5012" spans="4:4" x14ac:dyDescent="0.2">
      <c r="D5012" s="7"/>
    </row>
    <row r="5013" spans="4:4" x14ac:dyDescent="0.2">
      <c r="D5013" s="7"/>
    </row>
    <row r="5014" spans="4:4" x14ac:dyDescent="0.2">
      <c r="D5014" s="7"/>
    </row>
    <row r="5015" spans="4:4" x14ac:dyDescent="0.2">
      <c r="D5015" s="7"/>
    </row>
    <row r="5016" spans="4:4" x14ac:dyDescent="0.2">
      <c r="D5016" s="7"/>
    </row>
    <row r="5017" spans="4:4" x14ac:dyDescent="0.2">
      <c r="D5017" s="7"/>
    </row>
    <row r="5018" spans="4:4" x14ac:dyDescent="0.2">
      <c r="D5018" s="7"/>
    </row>
    <row r="5019" spans="4:4" x14ac:dyDescent="0.2">
      <c r="D5019" s="7"/>
    </row>
    <row r="5020" spans="4:4" x14ac:dyDescent="0.2">
      <c r="D5020" s="7"/>
    </row>
  </sheetData>
  <mergeCells count="87">
    <mergeCell ref="C262:G262"/>
    <mergeCell ref="C264:G264"/>
    <mergeCell ref="C95:G95"/>
    <mergeCell ref="C96:G96"/>
    <mergeCell ref="C97:G97"/>
    <mergeCell ref="C227:G227"/>
    <mergeCell ref="C245:G245"/>
    <mergeCell ref="C90:G90"/>
    <mergeCell ref="C91:G91"/>
    <mergeCell ref="C92:G92"/>
    <mergeCell ref="C93:G93"/>
    <mergeCell ref="C94:G94"/>
    <mergeCell ref="C85:G85"/>
    <mergeCell ref="C86:G86"/>
    <mergeCell ref="C87:G87"/>
    <mergeCell ref="C88:G88"/>
    <mergeCell ref="C89:G89"/>
    <mergeCell ref="C74:G74"/>
    <mergeCell ref="C81:G81"/>
    <mergeCell ref="C82:G82"/>
    <mergeCell ref="C83:G83"/>
    <mergeCell ref="C84:G84"/>
    <mergeCell ref="C69:G69"/>
    <mergeCell ref="C70:G70"/>
    <mergeCell ref="C71:G71"/>
    <mergeCell ref="C72:G72"/>
    <mergeCell ref="C73:G73"/>
    <mergeCell ref="C64:G64"/>
    <mergeCell ref="C65:G65"/>
    <mergeCell ref="C66:G66"/>
    <mergeCell ref="C67:G67"/>
    <mergeCell ref="C68:G68"/>
    <mergeCell ref="C59:G59"/>
    <mergeCell ref="C60:G60"/>
    <mergeCell ref="C61:G61"/>
    <mergeCell ref="C62:G62"/>
    <mergeCell ref="C63:G63"/>
    <mergeCell ref="C52:G52"/>
    <mergeCell ref="C54:G54"/>
    <mergeCell ref="C55:G55"/>
    <mergeCell ref="C56:G56"/>
    <mergeCell ref="C58:G58"/>
    <mergeCell ref="C47:G47"/>
    <mergeCell ref="C48:G48"/>
    <mergeCell ref="C49:G49"/>
    <mergeCell ref="C50:G50"/>
    <mergeCell ref="C51:G51"/>
    <mergeCell ref="C42:G42"/>
    <mergeCell ref="C43:G43"/>
    <mergeCell ref="C44:G44"/>
    <mergeCell ref="C45:G45"/>
    <mergeCell ref="C46:G46"/>
    <mergeCell ref="C36:G36"/>
    <mergeCell ref="C37:G37"/>
    <mergeCell ref="C39:G39"/>
    <mergeCell ref="C40:G40"/>
    <mergeCell ref="C41:G41"/>
    <mergeCell ref="C31:G31"/>
    <mergeCell ref="C32:G32"/>
    <mergeCell ref="C33:G33"/>
    <mergeCell ref="C34:G34"/>
    <mergeCell ref="C35:G35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11:G11"/>
    <mergeCell ref="C12:G12"/>
    <mergeCell ref="C13:G13"/>
    <mergeCell ref="C14:G14"/>
    <mergeCell ref="C15:G15"/>
    <mergeCell ref="A1:G1"/>
    <mergeCell ref="C2:G2"/>
    <mergeCell ref="C3:G3"/>
    <mergeCell ref="C4:G4"/>
    <mergeCell ref="C10:G10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ColWidth="9" defaultRowHeight="12.75" outlineLevelRow="1" x14ac:dyDescent="0.2"/>
  <cols>
    <col min="1" max="1" width="3.42578125" customWidth="1"/>
    <col min="2" max="2" width="12.5703125" style="1" customWidth="1"/>
    <col min="3" max="3" width="63.28515625" style="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" hidden="1" customWidth="1"/>
    <col min="18" max="18" width="6.85546875" customWidth="1"/>
    <col min="20" max="20" width="8.42578125" customWidth="1"/>
    <col min="21" max="23" width="9" hidden="1" customWidth="1"/>
    <col min="24" max="24" width="40.85546875" style="2" customWidth="1"/>
    <col min="29" max="29" width="9" hidden="1" customWidth="1"/>
    <col min="31" max="41" width="9" hidden="1" customWidth="1"/>
  </cols>
  <sheetData>
    <row r="1" spans="1:60" ht="15.75" customHeight="1" x14ac:dyDescent="0.25">
      <c r="A1" s="281" t="s">
        <v>348</v>
      </c>
      <c r="B1" s="281"/>
      <c r="C1" s="281"/>
      <c r="D1" s="281"/>
      <c r="E1" s="281"/>
      <c r="F1" s="281"/>
      <c r="G1" s="281"/>
      <c r="AG1" t="s">
        <v>297</v>
      </c>
    </row>
    <row r="2" spans="1:60" ht="24.95" customHeight="1" x14ac:dyDescent="0.2">
      <c r="A2" s="3" t="s">
        <v>293</v>
      </c>
      <c r="B2" s="4" t="s">
        <v>6</v>
      </c>
      <c r="C2" s="282" t="s">
        <v>7</v>
      </c>
      <c r="D2" s="283"/>
      <c r="E2" s="283"/>
      <c r="F2" s="283"/>
      <c r="G2" s="284"/>
      <c r="AG2" t="s">
        <v>298</v>
      </c>
    </row>
    <row r="3" spans="1:60" ht="24.95" customHeight="1" x14ac:dyDescent="0.2">
      <c r="A3" s="3" t="s">
        <v>294</v>
      </c>
      <c r="B3" s="4" t="s">
        <v>88</v>
      </c>
      <c r="C3" s="282" t="s">
        <v>89</v>
      </c>
      <c r="D3" s="283"/>
      <c r="E3" s="283"/>
      <c r="F3" s="283"/>
      <c r="G3" s="284"/>
      <c r="AC3" s="1" t="s">
        <v>4902</v>
      </c>
      <c r="AG3" t="s">
        <v>300</v>
      </c>
    </row>
    <row r="4" spans="1:60" ht="24.95" customHeight="1" x14ac:dyDescent="0.2">
      <c r="A4" s="5" t="s">
        <v>295</v>
      </c>
      <c r="B4" s="6" t="s">
        <v>90</v>
      </c>
      <c r="C4" s="285" t="s">
        <v>89</v>
      </c>
      <c r="D4" s="286"/>
      <c r="E4" s="286"/>
      <c r="F4" s="286"/>
      <c r="G4" s="287"/>
      <c r="AG4" t="s">
        <v>301</v>
      </c>
    </row>
    <row r="5" spans="1:60" x14ac:dyDescent="0.2">
      <c r="D5" s="7"/>
    </row>
    <row r="6" spans="1:60" ht="38.25" x14ac:dyDescent="0.2">
      <c r="A6" s="8" t="s">
        <v>302</v>
      </c>
      <c r="B6" s="9" t="s">
        <v>303</v>
      </c>
      <c r="C6" s="9" t="s">
        <v>304</v>
      </c>
      <c r="D6" s="10" t="s">
        <v>305</v>
      </c>
      <c r="E6" s="8" t="s">
        <v>306</v>
      </c>
      <c r="F6" s="11" t="s">
        <v>307</v>
      </c>
      <c r="G6" s="8" t="s">
        <v>15</v>
      </c>
      <c r="H6" s="12" t="s">
        <v>308</v>
      </c>
      <c r="I6" s="12" t="s">
        <v>309</v>
      </c>
      <c r="J6" s="12" t="s">
        <v>310</v>
      </c>
      <c r="K6" s="12" t="s">
        <v>311</v>
      </c>
      <c r="L6" s="12" t="s">
        <v>312</v>
      </c>
      <c r="M6" s="12" t="s">
        <v>313</v>
      </c>
      <c r="N6" s="12" t="s">
        <v>314</v>
      </c>
      <c r="O6" s="12" t="s">
        <v>315</v>
      </c>
      <c r="P6" s="12" t="s">
        <v>316</v>
      </c>
      <c r="Q6" s="12" t="s">
        <v>317</v>
      </c>
      <c r="R6" s="12" t="s">
        <v>318</v>
      </c>
      <c r="S6" s="12" t="s">
        <v>319</v>
      </c>
      <c r="T6" s="12" t="s">
        <v>320</v>
      </c>
      <c r="U6" s="12" t="s">
        <v>321</v>
      </c>
      <c r="V6" s="12" t="s">
        <v>322</v>
      </c>
      <c r="W6" s="12" t="s">
        <v>323</v>
      </c>
      <c r="X6" s="44" t="s">
        <v>349</v>
      </c>
    </row>
    <row r="7" spans="1:60" hidden="1" x14ac:dyDescent="0.2">
      <c r="A7" s="13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45"/>
    </row>
    <row r="8" spans="1:60" x14ac:dyDescent="0.2">
      <c r="A8" s="18" t="s">
        <v>324</v>
      </c>
      <c r="B8" s="19" t="s">
        <v>241</v>
      </c>
      <c r="C8" s="20" t="s">
        <v>242</v>
      </c>
      <c r="D8" s="21"/>
      <c r="E8" s="22"/>
      <c r="F8" s="23"/>
      <c r="G8" s="23">
        <f>SUMIF(AG9:AG10,"&lt;&gt;NOR",G9:G10)</f>
        <v>0</v>
      </c>
      <c r="H8" s="23"/>
      <c r="I8" s="23">
        <f>SUM(I9:I10)</f>
        <v>0</v>
      </c>
      <c r="J8" s="23"/>
      <c r="K8" s="23">
        <f>SUM(K9:K10)</f>
        <v>0</v>
      </c>
      <c r="L8" s="23"/>
      <c r="M8" s="23">
        <f>SUM(M9:M10)</f>
        <v>0</v>
      </c>
      <c r="N8" s="23"/>
      <c r="O8" s="23">
        <f>SUM(O9:O10)</f>
        <v>0</v>
      </c>
      <c r="P8" s="23"/>
      <c r="Q8" s="23">
        <f>SUM(Q9:Q10)</f>
        <v>0</v>
      </c>
      <c r="R8" s="23"/>
      <c r="S8" s="23"/>
      <c r="T8" s="46"/>
      <c r="U8" s="47"/>
      <c r="V8" s="47">
        <f>SUM(V9:V10)</f>
        <v>0</v>
      </c>
      <c r="W8" s="47"/>
      <c r="X8" s="48"/>
      <c r="AG8" t="s">
        <v>325</v>
      </c>
    </row>
    <row r="9" spans="1:60" outlineLevel="1" x14ac:dyDescent="0.2">
      <c r="A9" s="24">
        <v>1</v>
      </c>
      <c r="B9" s="25" t="s">
        <v>5313</v>
      </c>
      <c r="C9" s="26" t="s">
        <v>5314</v>
      </c>
      <c r="D9" s="27" t="s">
        <v>640</v>
      </c>
      <c r="E9" s="28">
        <v>1</v>
      </c>
      <c r="F9" s="29"/>
      <c r="G9" s="30">
        <f>ROUND(E9*F9,2)</f>
        <v>0</v>
      </c>
      <c r="H9" s="29"/>
      <c r="I9" s="30">
        <f>ROUND(E9*H9,2)</f>
        <v>0</v>
      </c>
      <c r="J9" s="29"/>
      <c r="K9" s="30">
        <f>ROUND(E9*J9,2)</f>
        <v>0</v>
      </c>
      <c r="L9" s="30">
        <v>21</v>
      </c>
      <c r="M9" s="30">
        <f>G9*(1+L9/100)</f>
        <v>0</v>
      </c>
      <c r="N9" s="30">
        <v>0</v>
      </c>
      <c r="O9" s="30">
        <f>ROUND(E9*N9,2)</f>
        <v>0</v>
      </c>
      <c r="P9" s="30">
        <v>0</v>
      </c>
      <c r="Q9" s="30">
        <f>ROUND(E9*P9,2)</f>
        <v>0</v>
      </c>
      <c r="R9" s="30"/>
      <c r="S9" s="30" t="s">
        <v>587</v>
      </c>
      <c r="T9" s="49" t="s">
        <v>330</v>
      </c>
      <c r="U9" s="35">
        <v>0</v>
      </c>
      <c r="V9" s="35">
        <f>ROUND(E9*U9,2)</f>
        <v>0</v>
      </c>
      <c r="W9" s="35"/>
      <c r="X9" s="50"/>
      <c r="Y9" s="52"/>
      <c r="Z9" s="52"/>
      <c r="AA9" s="52"/>
      <c r="AB9" s="52"/>
      <c r="AC9" s="52"/>
      <c r="AD9" s="52"/>
      <c r="AE9" s="52"/>
      <c r="AF9" s="52"/>
      <c r="AG9" s="52" t="s">
        <v>354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outlineLevel="1" x14ac:dyDescent="0.2">
      <c r="A10" s="31"/>
      <c r="B10" s="32"/>
      <c r="C10" s="230" t="s">
        <v>5315</v>
      </c>
      <c r="D10" s="33"/>
      <c r="E10" s="34">
        <v>1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51"/>
      <c r="Y10" s="52"/>
      <c r="Z10" s="52"/>
      <c r="AA10" s="52"/>
      <c r="AB10" s="52"/>
      <c r="AC10" s="52"/>
      <c r="AD10" s="52"/>
      <c r="AE10" s="52"/>
      <c r="AF10" s="52"/>
      <c r="AG10" s="52" t="s">
        <v>358</v>
      </c>
      <c r="AH10" s="52">
        <v>0</v>
      </c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x14ac:dyDescent="0.2">
      <c r="A11" s="13"/>
      <c r="B11" s="14"/>
      <c r="C11" s="36"/>
      <c r="D11" s="15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AE11">
        <v>15</v>
      </c>
      <c r="AF11">
        <v>21</v>
      </c>
    </row>
    <row r="12" spans="1:60" x14ac:dyDescent="0.2">
      <c r="A12" s="37"/>
      <c r="B12" s="38" t="s">
        <v>15</v>
      </c>
      <c r="C12" s="39"/>
      <c r="D12" s="40"/>
      <c r="E12" s="41"/>
      <c r="F12" s="41"/>
      <c r="G12" s="42">
        <f>G8</f>
        <v>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AE12">
        <f>SUMIF(L7:L10,AE11,G7:G10)</f>
        <v>0</v>
      </c>
      <c r="AF12">
        <f>SUMIF(L7:L10,AF11,G7:G10)</f>
        <v>0</v>
      </c>
      <c r="AG12" t="s">
        <v>346</v>
      </c>
    </row>
    <row r="13" spans="1:60" x14ac:dyDescent="0.2">
      <c r="C13" s="43"/>
      <c r="D13" s="7"/>
      <c r="AG13" t="s">
        <v>347</v>
      </c>
    </row>
    <row r="14" spans="1:60" x14ac:dyDescent="0.2">
      <c r="D14" s="7"/>
    </row>
    <row r="15" spans="1:60" x14ac:dyDescent="0.2">
      <c r="D15" s="7"/>
    </row>
    <row r="16" spans="1:60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  <row r="23" spans="4:4" x14ac:dyDescent="0.2">
      <c r="D23" s="7"/>
    </row>
    <row r="24" spans="4:4" x14ac:dyDescent="0.2">
      <c r="D24" s="7"/>
    </row>
    <row r="25" spans="4:4" x14ac:dyDescent="0.2">
      <c r="D25" s="7"/>
    </row>
    <row r="26" spans="4:4" x14ac:dyDescent="0.2">
      <c r="D26" s="7"/>
    </row>
    <row r="27" spans="4:4" x14ac:dyDescent="0.2">
      <c r="D27" s="7"/>
    </row>
    <row r="28" spans="4:4" x14ac:dyDescent="0.2">
      <c r="D28" s="7"/>
    </row>
    <row r="29" spans="4:4" x14ac:dyDescent="0.2">
      <c r="D29" s="7"/>
    </row>
    <row r="30" spans="4:4" x14ac:dyDescent="0.2">
      <c r="D30" s="7"/>
    </row>
    <row r="31" spans="4:4" x14ac:dyDescent="0.2">
      <c r="D31" s="7"/>
    </row>
    <row r="32" spans="4:4" x14ac:dyDescent="0.2">
      <c r="D32" s="7"/>
    </row>
    <row r="33" spans="4:4" x14ac:dyDescent="0.2">
      <c r="D33" s="7"/>
    </row>
    <row r="34" spans="4:4" x14ac:dyDescent="0.2">
      <c r="D34" s="7"/>
    </row>
    <row r="35" spans="4:4" x14ac:dyDescent="0.2">
      <c r="D35" s="7"/>
    </row>
    <row r="36" spans="4:4" x14ac:dyDescent="0.2">
      <c r="D36" s="7"/>
    </row>
    <row r="37" spans="4:4" x14ac:dyDescent="0.2">
      <c r="D37" s="7"/>
    </row>
    <row r="38" spans="4:4" x14ac:dyDescent="0.2">
      <c r="D38" s="7"/>
    </row>
    <row r="39" spans="4:4" x14ac:dyDescent="0.2">
      <c r="D39" s="7"/>
    </row>
    <row r="40" spans="4:4" x14ac:dyDescent="0.2">
      <c r="D40" s="7"/>
    </row>
    <row r="41" spans="4:4" x14ac:dyDescent="0.2">
      <c r="D41" s="7"/>
    </row>
    <row r="42" spans="4:4" x14ac:dyDescent="0.2">
      <c r="D42" s="7"/>
    </row>
    <row r="43" spans="4:4" x14ac:dyDescent="0.2">
      <c r="D43" s="7"/>
    </row>
    <row r="44" spans="4:4" x14ac:dyDescent="0.2">
      <c r="D44" s="7"/>
    </row>
    <row r="45" spans="4:4" x14ac:dyDescent="0.2">
      <c r="D45" s="7"/>
    </row>
    <row r="46" spans="4:4" x14ac:dyDescent="0.2">
      <c r="D46" s="7"/>
    </row>
    <row r="47" spans="4:4" x14ac:dyDescent="0.2">
      <c r="D47" s="7"/>
    </row>
    <row r="48" spans="4:4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  <row r="59" spans="4:4" x14ac:dyDescent="0.2">
      <c r="D59" s="7"/>
    </row>
    <row r="60" spans="4:4" x14ac:dyDescent="0.2">
      <c r="D60" s="7"/>
    </row>
    <row r="61" spans="4:4" x14ac:dyDescent="0.2">
      <c r="D61" s="7"/>
    </row>
    <row r="62" spans="4:4" x14ac:dyDescent="0.2">
      <c r="D62" s="7"/>
    </row>
    <row r="63" spans="4:4" x14ac:dyDescent="0.2">
      <c r="D63" s="7"/>
    </row>
    <row r="64" spans="4:4" x14ac:dyDescent="0.2">
      <c r="D64" s="7"/>
    </row>
    <row r="65" spans="4:4" x14ac:dyDescent="0.2">
      <c r="D65" s="7"/>
    </row>
    <row r="66" spans="4:4" x14ac:dyDescent="0.2">
      <c r="D66" s="7"/>
    </row>
    <row r="67" spans="4:4" x14ac:dyDescent="0.2">
      <c r="D67" s="7"/>
    </row>
    <row r="68" spans="4:4" x14ac:dyDescent="0.2">
      <c r="D68" s="7"/>
    </row>
    <row r="69" spans="4:4" x14ac:dyDescent="0.2">
      <c r="D69" s="7"/>
    </row>
    <row r="70" spans="4:4" x14ac:dyDescent="0.2">
      <c r="D70" s="7"/>
    </row>
    <row r="71" spans="4:4" x14ac:dyDescent="0.2">
      <c r="D71" s="7"/>
    </row>
    <row r="72" spans="4:4" x14ac:dyDescent="0.2">
      <c r="D72" s="7"/>
    </row>
    <row r="73" spans="4:4" x14ac:dyDescent="0.2">
      <c r="D73" s="7"/>
    </row>
    <row r="74" spans="4:4" x14ac:dyDescent="0.2">
      <c r="D74" s="7"/>
    </row>
    <row r="75" spans="4:4" x14ac:dyDescent="0.2">
      <c r="D75" s="7"/>
    </row>
    <row r="76" spans="4:4" x14ac:dyDescent="0.2">
      <c r="D76" s="7"/>
    </row>
    <row r="77" spans="4:4" x14ac:dyDescent="0.2">
      <c r="D77" s="7"/>
    </row>
    <row r="78" spans="4:4" x14ac:dyDescent="0.2">
      <c r="D78" s="7"/>
    </row>
    <row r="79" spans="4:4" x14ac:dyDescent="0.2">
      <c r="D79" s="7"/>
    </row>
    <row r="80" spans="4:4" x14ac:dyDescent="0.2">
      <c r="D80" s="7"/>
    </row>
    <row r="81" spans="4:4" x14ac:dyDescent="0.2">
      <c r="D81" s="7"/>
    </row>
    <row r="82" spans="4:4" x14ac:dyDescent="0.2">
      <c r="D82" s="7"/>
    </row>
    <row r="83" spans="4:4" x14ac:dyDescent="0.2">
      <c r="D83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7" spans="4:4" x14ac:dyDescent="0.2">
      <c r="D87" s="7"/>
    </row>
    <row r="88" spans="4:4" x14ac:dyDescent="0.2">
      <c r="D88" s="7"/>
    </row>
    <row r="89" spans="4:4" x14ac:dyDescent="0.2">
      <c r="D89" s="7"/>
    </row>
    <row r="90" spans="4:4" x14ac:dyDescent="0.2">
      <c r="D90" s="7"/>
    </row>
    <row r="91" spans="4:4" x14ac:dyDescent="0.2">
      <c r="D91" s="7"/>
    </row>
    <row r="92" spans="4:4" x14ac:dyDescent="0.2">
      <c r="D92" s="7"/>
    </row>
    <row r="93" spans="4:4" x14ac:dyDescent="0.2">
      <c r="D93" s="7"/>
    </row>
    <row r="94" spans="4:4" x14ac:dyDescent="0.2">
      <c r="D94" s="7"/>
    </row>
    <row r="95" spans="4:4" x14ac:dyDescent="0.2">
      <c r="D95" s="7"/>
    </row>
    <row r="96" spans="4:4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  <row r="150" spans="4:4" x14ac:dyDescent="0.2">
      <c r="D150" s="7"/>
    </row>
    <row r="151" spans="4:4" x14ac:dyDescent="0.2">
      <c r="D151" s="7"/>
    </row>
    <row r="152" spans="4:4" x14ac:dyDescent="0.2">
      <c r="D152" s="7"/>
    </row>
    <row r="153" spans="4:4" x14ac:dyDescent="0.2">
      <c r="D153" s="7"/>
    </row>
    <row r="154" spans="4:4" x14ac:dyDescent="0.2">
      <c r="D154" s="7"/>
    </row>
    <row r="155" spans="4:4" x14ac:dyDescent="0.2">
      <c r="D155" s="7"/>
    </row>
    <row r="156" spans="4:4" x14ac:dyDescent="0.2">
      <c r="D156" s="7"/>
    </row>
    <row r="157" spans="4:4" x14ac:dyDescent="0.2">
      <c r="D157" s="7"/>
    </row>
    <row r="158" spans="4:4" x14ac:dyDescent="0.2">
      <c r="D158" s="7"/>
    </row>
    <row r="159" spans="4:4" x14ac:dyDescent="0.2">
      <c r="D159" s="7"/>
    </row>
    <row r="160" spans="4:4" x14ac:dyDescent="0.2">
      <c r="D160" s="7"/>
    </row>
    <row r="161" spans="4:4" x14ac:dyDescent="0.2">
      <c r="D161" s="7"/>
    </row>
    <row r="162" spans="4:4" x14ac:dyDescent="0.2">
      <c r="D162" s="7"/>
    </row>
    <row r="163" spans="4:4" x14ac:dyDescent="0.2">
      <c r="D163" s="7"/>
    </row>
    <row r="164" spans="4:4" x14ac:dyDescent="0.2">
      <c r="D164" s="7"/>
    </row>
    <row r="165" spans="4:4" x14ac:dyDescent="0.2">
      <c r="D165" s="7"/>
    </row>
    <row r="166" spans="4:4" x14ac:dyDescent="0.2">
      <c r="D166" s="7"/>
    </row>
    <row r="167" spans="4:4" x14ac:dyDescent="0.2">
      <c r="D167" s="7"/>
    </row>
    <row r="168" spans="4:4" x14ac:dyDescent="0.2">
      <c r="D168" s="7"/>
    </row>
    <row r="169" spans="4:4" x14ac:dyDescent="0.2">
      <c r="D169" s="7"/>
    </row>
    <row r="170" spans="4:4" x14ac:dyDescent="0.2">
      <c r="D170" s="7"/>
    </row>
    <row r="171" spans="4:4" x14ac:dyDescent="0.2">
      <c r="D171" s="7"/>
    </row>
    <row r="172" spans="4:4" x14ac:dyDescent="0.2">
      <c r="D172" s="7"/>
    </row>
    <row r="173" spans="4:4" x14ac:dyDescent="0.2">
      <c r="D173" s="7"/>
    </row>
    <row r="174" spans="4:4" x14ac:dyDescent="0.2">
      <c r="D174" s="7"/>
    </row>
    <row r="175" spans="4:4" x14ac:dyDescent="0.2">
      <c r="D175" s="7"/>
    </row>
    <row r="176" spans="4:4" x14ac:dyDescent="0.2">
      <c r="D176" s="7"/>
    </row>
    <row r="177" spans="4:4" x14ac:dyDescent="0.2">
      <c r="D177" s="7"/>
    </row>
    <row r="178" spans="4:4" x14ac:dyDescent="0.2">
      <c r="D178" s="7"/>
    </row>
    <row r="179" spans="4:4" x14ac:dyDescent="0.2">
      <c r="D179" s="7"/>
    </row>
    <row r="180" spans="4:4" x14ac:dyDescent="0.2">
      <c r="D180" s="7"/>
    </row>
    <row r="181" spans="4:4" x14ac:dyDescent="0.2">
      <c r="D181" s="7"/>
    </row>
    <row r="182" spans="4:4" x14ac:dyDescent="0.2">
      <c r="D182" s="7"/>
    </row>
    <row r="183" spans="4:4" x14ac:dyDescent="0.2">
      <c r="D183" s="7"/>
    </row>
    <row r="184" spans="4:4" x14ac:dyDescent="0.2">
      <c r="D184" s="7"/>
    </row>
    <row r="185" spans="4:4" x14ac:dyDescent="0.2">
      <c r="D185" s="7"/>
    </row>
    <row r="186" spans="4:4" x14ac:dyDescent="0.2">
      <c r="D186" s="7"/>
    </row>
    <row r="187" spans="4:4" x14ac:dyDescent="0.2">
      <c r="D187" s="7"/>
    </row>
    <row r="188" spans="4:4" x14ac:dyDescent="0.2">
      <c r="D188" s="7"/>
    </row>
    <row r="189" spans="4:4" x14ac:dyDescent="0.2">
      <c r="D189" s="7"/>
    </row>
    <row r="190" spans="4:4" x14ac:dyDescent="0.2">
      <c r="D190" s="7"/>
    </row>
    <row r="191" spans="4:4" x14ac:dyDescent="0.2">
      <c r="D191" s="7"/>
    </row>
    <row r="192" spans="4:4" x14ac:dyDescent="0.2">
      <c r="D192" s="7"/>
    </row>
    <row r="193" spans="4:4" x14ac:dyDescent="0.2">
      <c r="D193" s="7"/>
    </row>
    <row r="194" spans="4:4" x14ac:dyDescent="0.2">
      <c r="D194" s="7"/>
    </row>
    <row r="195" spans="4:4" x14ac:dyDescent="0.2">
      <c r="D195" s="7"/>
    </row>
    <row r="196" spans="4:4" x14ac:dyDescent="0.2">
      <c r="D196" s="7"/>
    </row>
    <row r="197" spans="4:4" x14ac:dyDescent="0.2">
      <c r="D197" s="7"/>
    </row>
    <row r="198" spans="4:4" x14ac:dyDescent="0.2">
      <c r="D198" s="7"/>
    </row>
    <row r="199" spans="4:4" x14ac:dyDescent="0.2">
      <c r="D199" s="7"/>
    </row>
    <row r="200" spans="4:4" x14ac:dyDescent="0.2">
      <c r="D200" s="7"/>
    </row>
    <row r="201" spans="4:4" x14ac:dyDescent="0.2">
      <c r="D201" s="7"/>
    </row>
    <row r="202" spans="4:4" x14ac:dyDescent="0.2">
      <c r="D202" s="7"/>
    </row>
    <row r="203" spans="4:4" x14ac:dyDescent="0.2">
      <c r="D203" s="7"/>
    </row>
    <row r="204" spans="4:4" x14ac:dyDescent="0.2">
      <c r="D204" s="7"/>
    </row>
    <row r="205" spans="4:4" x14ac:dyDescent="0.2">
      <c r="D205" s="7"/>
    </row>
    <row r="206" spans="4:4" x14ac:dyDescent="0.2">
      <c r="D206" s="7"/>
    </row>
    <row r="207" spans="4:4" x14ac:dyDescent="0.2">
      <c r="D207" s="7"/>
    </row>
    <row r="208" spans="4:4" x14ac:dyDescent="0.2">
      <c r="D208" s="7"/>
    </row>
    <row r="209" spans="4:4" x14ac:dyDescent="0.2">
      <c r="D209" s="7"/>
    </row>
    <row r="210" spans="4:4" x14ac:dyDescent="0.2">
      <c r="D210" s="7"/>
    </row>
    <row r="211" spans="4:4" x14ac:dyDescent="0.2">
      <c r="D211" s="7"/>
    </row>
    <row r="212" spans="4:4" x14ac:dyDescent="0.2">
      <c r="D212" s="7"/>
    </row>
    <row r="213" spans="4:4" x14ac:dyDescent="0.2">
      <c r="D213" s="7"/>
    </row>
    <row r="214" spans="4:4" x14ac:dyDescent="0.2">
      <c r="D214" s="7"/>
    </row>
    <row r="215" spans="4:4" x14ac:dyDescent="0.2">
      <c r="D215" s="7"/>
    </row>
    <row r="216" spans="4:4" x14ac:dyDescent="0.2">
      <c r="D216" s="7"/>
    </row>
    <row r="217" spans="4:4" x14ac:dyDescent="0.2">
      <c r="D217" s="7"/>
    </row>
    <row r="218" spans="4:4" x14ac:dyDescent="0.2">
      <c r="D218" s="7"/>
    </row>
    <row r="219" spans="4:4" x14ac:dyDescent="0.2">
      <c r="D219" s="7"/>
    </row>
    <row r="220" spans="4:4" x14ac:dyDescent="0.2">
      <c r="D220" s="7"/>
    </row>
    <row r="221" spans="4:4" x14ac:dyDescent="0.2">
      <c r="D221" s="7"/>
    </row>
    <row r="222" spans="4:4" x14ac:dyDescent="0.2">
      <c r="D222" s="7"/>
    </row>
    <row r="223" spans="4:4" x14ac:dyDescent="0.2">
      <c r="D223" s="7"/>
    </row>
    <row r="224" spans="4:4" x14ac:dyDescent="0.2">
      <c r="D224" s="7"/>
    </row>
    <row r="225" spans="4:4" x14ac:dyDescent="0.2">
      <c r="D225" s="7"/>
    </row>
    <row r="226" spans="4:4" x14ac:dyDescent="0.2">
      <c r="D226" s="7"/>
    </row>
    <row r="227" spans="4:4" x14ac:dyDescent="0.2">
      <c r="D227" s="7"/>
    </row>
    <row r="228" spans="4:4" x14ac:dyDescent="0.2">
      <c r="D228" s="7"/>
    </row>
    <row r="229" spans="4:4" x14ac:dyDescent="0.2">
      <c r="D229" s="7"/>
    </row>
    <row r="230" spans="4:4" x14ac:dyDescent="0.2">
      <c r="D230" s="7"/>
    </row>
    <row r="231" spans="4:4" x14ac:dyDescent="0.2">
      <c r="D231" s="7"/>
    </row>
    <row r="232" spans="4:4" x14ac:dyDescent="0.2">
      <c r="D232" s="7"/>
    </row>
    <row r="233" spans="4:4" x14ac:dyDescent="0.2">
      <c r="D233" s="7"/>
    </row>
    <row r="234" spans="4:4" x14ac:dyDescent="0.2">
      <c r="D234" s="7"/>
    </row>
    <row r="235" spans="4:4" x14ac:dyDescent="0.2">
      <c r="D235" s="7"/>
    </row>
    <row r="236" spans="4:4" x14ac:dyDescent="0.2">
      <c r="D236" s="7"/>
    </row>
    <row r="237" spans="4:4" x14ac:dyDescent="0.2">
      <c r="D237" s="7"/>
    </row>
    <row r="238" spans="4:4" x14ac:dyDescent="0.2">
      <c r="D238" s="7"/>
    </row>
    <row r="239" spans="4:4" x14ac:dyDescent="0.2">
      <c r="D239" s="7"/>
    </row>
    <row r="240" spans="4:4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  <row r="249" spans="4:4" x14ac:dyDescent="0.2">
      <c r="D249" s="7"/>
    </row>
    <row r="250" spans="4:4" x14ac:dyDescent="0.2">
      <c r="D250" s="7"/>
    </row>
    <row r="251" spans="4:4" x14ac:dyDescent="0.2">
      <c r="D251" s="7"/>
    </row>
    <row r="252" spans="4:4" x14ac:dyDescent="0.2">
      <c r="D252" s="7"/>
    </row>
    <row r="253" spans="4:4" x14ac:dyDescent="0.2">
      <c r="D253" s="7"/>
    </row>
    <row r="254" spans="4:4" x14ac:dyDescent="0.2">
      <c r="D254" s="7"/>
    </row>
    <row r="255" spans="4:4" x14ac:dyDescent="0.2">
      <c r="D255" s="7"/>
    </row>
    <row r="256" spans="4:4" x14ac:dyDescent="0.2">
      <c r="D256" s="7"/>
    </row>
    <row r="257" spans="4:4" x14ac:dyDescent="0.2">
      <c r="D257" s="7"/>
    </row>
    <row r="258" spans="4:4" x14ac:dyDescent="0.2">
      <c r="D258" s="7"/>
    </row>
    <row r="259" spans="4:4" x14ac:dyDescent="0.2">
      <c r="D259" s="7"/>
    </row>
    <row r="260" spans="4:4" x14ac:dyDescent="0.2">
      <c r="D260" s="7"/>
    </row>
    <row r="261" spans="4:4" x14ac:dyDescent="0.2">
      <c r="D261" s="7"/>
    </row>
    <row r="262" spans="4:4" x14ac:dyDescent="0.2">
      <c r="D262" s="7"/>
    </row>
    <row r="263" spans="4:4" x14ac:dyDescent="0.2">
      <c r="D263" s="7"/>
    </row>
    <row r="264" spans="4:4" x14ac:dyDescent="0.2">
      <c r="D264" s="7"/>
    </row>
    <row r="265" spans="4:4" x14ac:dyDescent="0.2">
      <c r="D265" s="7"/>
    </row>
    <row r="266" spans="4:4" x14ac:dyDescent="0.2">
      <c r="D266" s="7"/>
    </row>
    <row r="267" spans="4:4" x14ac:dyDescent="0.2">
      <c r="D267" s="7"/>
    </row>
    <row r="268" spans="4:4" x14ac:dyDescent="0.2">
      <c r="D268" s="7"/>
    </row>
    <row r="269" spans="4:4" x14ac:dyDescent="0.2">
      <c r="D269" s="7"/>
    </row>
    <row r="270" spans="4:4" x14ac:dyDescent="0.2">
      <c r="D270" s="7"/>
    </row>
    <row r="271" spans="4:4" x14ac:dyDescent="0.2">
      <c r="D271" s="7"/>
    </row>
    <row r="272" spans="4:4" x14ac:dyDescent="0.2">
      <c r="D272" s="7"/>
    </row>
    <row r="273" spans="4:4" x14ac:dyDescent="0.2">
      <c r="D273" s="7"/>
    </row>
    <row r="274" spans="4:4" x14ac:dyDescent="0.2">
      <c r="D274" s="7"/>
    </row>
    <row r="275" spans="4:4" x14ac:dyDescent="0.2">
      <c r="D275" s="7"/>
    </row>
    <row r="276" spans="4:4" x14ac:dyDescent="0.2">
      <c r="D276" s="7"/>
    </row>
    <row r="277" spans="4:4" x14ac:dyDescent="0.2">
      <c r="D277" s="7"/>
    </row>
    <row r="278" spans="4:4" x14ac:dyDescent="0.2">
      <c r="D278" s="7"/>
    </row>
    <row r="279" spans="4:4" x14ac:dyDescent="0.2">
      <c r="D279" s="7"/>
    </row>
    <row r="280" spans="4:4" x14ac:dyDescent="0.2">
      <c r="D280" s="7"/>
    </row>
    <row r="281" spans="4:4" x14ac:dyDescent="0.2">
      <c r="D281" s="7"/>
    </row>
    <row r="282" spans="4:4" x14ac:dyDescent="0.2">
      <c r="D282" s="7"/>
    </row>
    <row r="283" spans="4:4" x14ac:dyDescent="0.2">
      <c r="D283" s="7"/>
    </row>
    <row r="284" spans="4:4" x14ac:dyDescent="0.2">
      <c r="D284" s="7"/>
    </row>
    <row r="285" spans="4:4" x14ac:dyDescent="0.2">
      <c r="D285" s="7"/>
    </row>
    <row r="286" spans="4:4" x14ac:dyDescent="0.2">
      <c r="D286" s="7"/>
    </row>
    <row r="287" spans="4:4" x14ac:dyDescent="0.2">
      <c r="D287" s="7"/>
    </row>
    <row r="288" spans="4:4" x14ac:dyDescent="0.2">
      <c r="D288" s="7"/>
    </row>
    <row r="289" spans="4:4" x14ac:dyDescent="0.2">
      <c r="D289" s="7"/>
    </row>
    <row r="290" spans="4:4" x14ac:dyDescent="0.2">
      <c r="D290" s="7"/>
    </row>
    <row r="291" spans="4:4" x14ac:dyDescent="0.2">
      <c r="D291" s="7"/>
    </row>
    <row r="292" spans="4:4" x14ac:dyDescent="0.2">
      <c r="D292" s="7"/>
    </row>
    <row r="293" spans="4:4" x14ac:dyDescent="0.2">
      <c r="D293" s="7"/>
    </row>
    <row r="294" spans="4:4" x14ac:dyDescent="0.2">
      <c r="D294" s="7"/>
    </row>
    <row r="295" spans="4:4" x14ac:dyDescent="0.2">
      <c r="D295" s="7"/>
    </row>
    <row r="296" spans="4:4" x14ac:dyDescent="0.2">
      <c r="D296" s="7"/>
    </row>
    <row r="297" spans="4:4" x14ac:dyDescent="0.2">
      <c r="D297" s="7"/>
    </row>
    <row r="298" spans="4:4" x14ac:dyDescent="0.2">
      <c r="D298" s="7"/>
    </row>
    <row r="299" spans="4:4" x14ac:dyDescent="0.2">
      <c r="D299" s="7"/>
    </row>
    <row r="300" spans="4:4" x14ac:dyDescent="0.2">
      <c r="D300" s="7"/>
    </row>
    <row r="301" spans="4:4" x14ac:dyDescent="0.2">
      <c r="D301" s="7"/>
    </row>
    <row r="302" spans="4:4" x14ac:dyDescent="0.2">
      <c r="D302" s="7"/>
    </row>
    <row r="303" spans="4:4" x14ac:dyDescent="0.2">
      <c r="D303" s="7"/>
    </row>
    <row r="304" spans="4:4" x14ac:dyDescent="0.2">
      <c r="D304" s="7"/>
    </row>
    <row r="305" spans="4:4" x14ac:dyDescent="0.2">
      <c r="D305" s="7"/>
    </row>
    <row r="306" spans="4:4" x14ac:dyDescent="0.2">
      <c r="D306" s="7"/>
    </row>
    <row r="307" spans="4:4" x14ac:dyDescent="0.2">
      <c r="D307" s="7"/>
    </row>
    <row r="308" spans="4:4" x14ac:dyDescent="0.2">
      <c r="D308" s="7"/>
    </row>
    <row r="309" spans="4:4" x14ac:dyDescent="0.2">
      <c r="D309" s="7"/>
    </row>
    <row r="310" spans="4:4" x14ac:dyDescent="0.2">
      <c r="D310" s="7"/>
    </row>
    <row r="311" spans="4:4" x14ac:dyDescent="0.2">
      <c r="D311" s="7"/>
    </row>
    <row r="312" spans="4:4" x14ac:dyDescent="0.2">
      <c r="D312" s="7"/>
    </row>
    <row r="313" spans="4:4" x14ac:dyDescent="0.2">
      <c r="D313" s="7"/>
    </row>
    <row r="314" spans="4:4" x14ac:dyDescent="0.2">
      <c r="D314" s="7"/>
    </row>
    <row r="315" spans="4:4" x14ac:dyDescent="0.2">
      <c r="D315" s="7"/>
    </row>
    <row r="316" spans="4:4" x14ac:dyDescent="0.2">
      <c r="D316" s="7"/>
    </row>
    <row r="317" spans="4:4" x14ac:dyDescent="0.2">
      <c r="D317" s="7"/>
    </row>
    <row r="318" spans="4:4" x14ac:dyDescent="0.2">
      <c r="D318" s="7"/>
    </row>
    <row r="319" spans="4:4" x14ac:dyDescent="0.2">
      <c r="D319" s="7"/>
    </row>
    <row r="320" spans="4:4" x14ac:dyDescent="0.2">
      <c r="D320" s="7"/>
    </row>
    <row r="321" spans="4:4" x14ac:dyDescent="0.2">
      <c r="D321" s="7"/>
    </row>
    <row r="322" spans="4:4" x14ac:dyDescent="0.2">
      <c r="D322" s="7"/>
    </row>
    <row r="323" spans="4:4" x14ac:dyDescent="0.2">
      <c r="D323" s="7"/>
    </row>
    <row r="324" spans="4:4" x14ac:dyDescent="0.2">
      <c r="D324" s="7"/>
    </row>
    <row r="325" spans="4:4" x14ac:dyDescent="0.2">
      <c r="D325" s="7"/>
    </row>
    <row r="326" spans="4:4" x14ac:dyDescent="0.2">
      <c r="D326" s="7"/>
    </row>
    <row r="327" spans="4:4" x14ac:dyDescent="0.2">
      <c r="D327" s="7"/>
    </row>
    <row r="328" spans="4:4" x14ac:dyDescent="0.2">
      <c r="D328" s="7"/>
    </row>
    <row r="329" spans="4:4" x14ac:dyDescent="0.2">
      <c r="D329" s="7"/>
    </row>
    <row r="330" spans="4:4" x14ac:dyDescent="0.2">
      <c r="D330" s="7"/>
    </row>
    <row r="331" spans="4:4" x14ac:dyDescent="0.2">
      <c r="D331" s="7"/>
    </row>
    <row r="332" spans="4:4" x14ac:dyDescent="0.2">
      <c r="D332" s="7"/>
    </row>
    <row r="333" spans="4:4" x14ac:dyDescent="0.2">
      <c r="D333" s="7"/>
    </row>
    <row r="334" spans="4:4" x14ac:dyDescent="0.2">
      <c r="D334" s="7"/>
    </row>
    <row r="335" spans="4:4" x14ac:dyDescent="0.2">
      <c r="D335" s="7"/>
    </row>
    <row r="336" spans="4:4" x14ac:dyDescent="0.2">
      <c r="D336" s="7"/>
    </row>
    <row r="337" spans="4:4" x14ac:dyDescent="0.2">
      <c r="D337" s="7"/>
    </row>
    <row r="338" spans="4:4" x14ac:dyDescent="0.2">
      <c r="D338" s="7"/>
    </row>
    <row r="339" spans="4:4" x14ac:dyDescent="0.2">
      <c r="D339" s="7"/>
    </row>
    <row r="340" spans="4:4" x14ac:dyDescent="0.2">
      <c r="D340" s="7"/>
    </row>
    <row r="341" spans="4:4" x14ac:dyDescent="0.2">
      <c r="D341" s="7"/>
    </row>
    <row r="342" spans="4:4" x14ac:dyDescent="0.2">
      <c r="D342" s="7"/>
    </row>
    <row r="343" spans="4:4" x14ac:dyDescent="0.2">
      <c r="D343" s="7"/>
    </row>
    <row r="344" spans="4:4" x14ac:dyDescent="0.2">
      <c r="D344" s="7"/>
    </row>
    <row r="345" spans="4:4" x14ac:dyDescent="0.2">
      <c r="D345" s="7"/>
    </row>
    <row r="346" spans="4:4" x14ac:dyDescent="0.2">
      <c r="D346" s="7"/>
    </row>
    <row r="347" spans="4:4" x14ac:dyDescent="0.2">
      <c r="D347" s="7"/>
    </row>
    <row r="348" spans="4:4" x14ac:dyDescent="0.2">
      <c r="D348" s="7"/>
    </row>
    <row r="349" spans="4:4" x14ac:dyDescent="0.2">
      <c r="D349" s="7"/>
    </row>
    <row r="350" spans="4:4" x14ac:dyDescent="0.2">
      <c r="D350" s="7"/>
    </row>
    <row r="351" spans="4:4" x14ac:dyDescent="0.2">
      <c r="D351" s="7"/>
    </row>
    <row r="352" spans="4:4" x14ac:dyDescent="0.2">
      <c r="D352" s="7"/>
    </row>
    <row r="353" spans="4:4" x14ac:dyDescent="0.2">
      <c r="D353" s="7"/>
    </row>
    <row r="354" spans="4:4" x14ac:dyDescent="0.2">
      <c r="D354" s="7"/>
    </row>
    <row r="355" spans="4:4" x14ac:dyDescent="0.2">
      <c r="D355" s="7"/>
    </row>
    <row r="356" spans="4:4" x14ac:dyDescent="0.2">
      <c r="D356" s="7"/>
    </row>
    <row r="357" spans="4:4" x14ac:dyDescent="0.2">
      <c r="D357" s="7"/>
    </row>
    <row r="358" spans="4:4" x14ac:dyDescent="0.2">
      <c r="D358" s="7"/>
    </row>
    <row r="359" spans="4:4" x14ac:dyDescent="0.2">
      <c r="D359" s="7"/>
    </row>
    <row r="360" spans="4:4" x14ac:dyDescent="0.2">
      <c r="D360" s="7"/>
    </row>
    <row r="361" spans="4:4" x14ac:dyDescent="0.2">
      <c r="D361" s="7"/>
    </row>
    <row r="362" spans="4:4" x14ac:dyDescent="0.2">
      <c r="D362" s="7"/>
    </row>
    <row r="363" spans="4:4" x14ac:dyDescent="0.2">
      <c r="D363" s="7"/>
    </row>
    <row r="364" spans="4:4" x14ac:dyDescent="0.2">
      <c r="D364" s="7"/>
    </row>
    <row r="365" spans="4:4" x14ac:dyDescent="0.2">
      <c r="D365" s="7"/>
    </row>
    <row r="366" spans="4:4" x14ac:dyDescent="0.2">
      <c r="D366" s="7"/>
    </row>
    <row r="367" spans="4:4" x14ac:dyDescent="0.2">
      <c r="D367" s="7"/>
    </row>
    <row r="368" spans="4:4" x14ac:dyDescent="0.2">
      <c r="D368" s="7"/>
    </row>
    <row r="369" spans="4:4" x14ac:dyDescent="0.2">
      <c r="D369" s="7"/>
    </row>
    <row r="370" spans="4:4" x14ac:dyDescent="0.2">
      <c r="D370" s="7"/>
    </row>
    <row r="371" spans="4:4" x14ac:dyDescent="0.2">
      <c r="D371" s="7"/>
    </row>
    <row r="372" spans="4:4" x14ac:dyDescent="0.2">
      <c r="D372" s="7"/>
    </row>
    <row r="373" spans="4:4" x14ac:dyDescent="0.2">
      <c r="D373" s="7"/>
    </row>
    <row r="374" spans="4:4" x14ac:dyDescent="0.2">
      <c r="D374" s="7"/>
    </row>
    <row r="375" spans="4:4" x14ac:dyDescent="0.2">
      <c r="D375" s="7"/>
    </row>
    <row r="376" spans="4:4" x14ac:dyDescent="0.2">
      <c r="D376" s="7"/>
    </row>
    <row r="377" spans="4:4" x14ac:dyDescent="0.2">
      <c r="D377" s="7"/>
    </row>
    <row r="378" spans="4:4" x14ac:dyDescent="0.2">
      <c r="D378" s="7"/>
    </row>
    <row r="379" spans="4:4" x14ac:dyDescent="0.2">
      <c r="D379" s="7"/>
    </row>
    <row r="380" spans="4:4" x14ac:dyDescent="0.2">
      <c r="D380" s="7"/>
    </row>
    <row r="381" spans="4:4" x14ac:dyDescent="0.2">
      <c r="D381" s="7"/>
    </row>
    <row r="382" spans="4:4" x14ac:dyDescent="0.2">
      <c r="D382" s="7"/>
    </row>
    <row r="383" spans="4:4" x14ac:dyDescent="0.2">
      <c r="D383" s="7"/>
    </row>
    <row r="384" spans="4:4" x14ac:dyDescent="0.2">
      <c r="D384" s="7"/>
    </row>
    <row r="385" spans="4:4" x14ac:dyDescent="0.2">
      <c r="D385" s="7"/>
    </row>
    <row r="386" spans="4:4" x14ac:dyDescent="0.2">
      <c r="D386" s="7"/>
    </row>
    <row r="387" spans="4:4" x14ac:dyDescent="0.2">
      <c r="D387" s="7"/>
    </row>
    <row r="388" spans="4:4" x14ac:dyDescent="0.2">
      <c r="D388" s="7"/>
    </row>
    <row r="389" spans="4:4" x14ac:dyDescent="0.2">
      <c r="D389" s="7"/>
    </row>
    <row r="390" spans="4:4" x14ac:dyDescent="0.2">
      <c r="D390" s="7"/>
    </row>
    <row r="391" spans="4:4" x14ac:dyDescent="0.2">
      <c r="D391" s="7"/>
    </row>
    <row r="392" spans="4:4" x14ac:dyDescent="0.2">
      <c r="D392" s="7"/>
    </row>
    <row r="393" spans="4:4" x14ac:dyDescent="0.2">
      <c r="D393" s="7"/>
    </row>
    <row r="394" spans="4:4" x14ac:dyDescent="0.2">
      <c r="D394" s="7"/>
    </row>
    <row r="395" spans="4:4" x14ac:dyDescent="0.2">
      <c r="D395" s="7"/>
    </row>
    <row r="396" spans="4:4" x14ac:dyDescent="0.2">
      <c r="D396" s="7"/>
    </row>
    <row r="397" spans="4:4" x14ac:dyDescent="0.2">
      <c r="D397" s="7"/>
    </row>
    <row r="398" spans="4:4" x14ac:dyDescent="0.2">
      <c r="D398" s="7"/>
    </row>
    <row r="399" spans="4:4" x14ac:dyDescent="0.2">
      <c r="D399" s="7"/>
    </row>
    <row r="400" spans="4:4" x14ac:dyDescent="0.2">
      <c r="D400" s="7"/>
    </row>
    <row r="401" spans="4:4" x14ac:dyDescent="0.2">
      <c r="D401" s="7"/>
    </row>
    <row r="402" spans="4:4" x14ac:dyDescent="0.2">
      <c r="D402" s="7"/>
    </row>
    <row r="403" spans="4:4" x14ac:dyDescent="0.2">
      <c r="D403" s="7"/>
    </row>
    <row r="404" spans="4:4" x14ac:dyDescent="0.2">
      <c r="D404" s="7"/>
    </row>
    <row r="405" spans="4:4" x14ac:dyDescent="0.2">
      <c r="D405" s="7"/>
    </row>
    <row r="406" spans="4:4" x14ac:dyDescent="0.2">
      <c r="D406" s="7"/>
    </row>
    <row r="407" spans="4:4" x14ac:dyDescent="0.2">
      <c r="D407" s="7"/>
    </row>
    <row r="408" spans="4:4" x14ac:dyDescent="0.2">
      <c r="D408" s="7"/>
    </row>
    <row r="409" spans="4:4" x14ac:dyDescent="0.2">
      <c r="D409" s="7"/>
    </row>
    <row r="410" spans="4:4" x14ac:dyDescent="0.2">
      <c r="D410" s="7"/>
    </row>
    <row r="411" spans="4:4" x14ac:dyDescent="0.2">
      <c r="D411" s="7"/>
    </row>
    <row r="412" spans="4:4" x14ac:dyDescent="0.2">
      <c r="D412" s="7"/>
    </row>
    <row r="413" spans="4:4" x14ac:dyDescent="0.2">
      <c r="D413" s="7"/>
    </row>
    <row r="414" spans="4:4" x14ac:dyDescent="0.2">
      <c r="D414" s="7"/>
    </row>
    <row r="415" spans="4:4" x14ac:dyDescent="0.2">
      <c r="D415" s="7"/>
    </row>
    <row r="416" spans="4:4" x14ac:dyDescent="0.2">
      <c r="D416" s="7"/>
    </row>
    <row r="417" spans="4:4" x14ac:dyDescent="0.2">
      <c r="D417" s="7"/>
    </row>
    <row r="418" spans="4:4" x14ac:dyDescent="0.2">
      <c r="D418" s="7"/>
    </row>
    <row r="419" spans="4:4" x14ac:dyDescent="0.2">
      <c r="D419" s="7"/>
    </row>
    <row r="420" spans="4:4" x14ac:dyDescent="0.2">
      <c r="D420" s="7"/>
    </row>
    <row r="421" spans="4:4" x14ac:dyDescent="0.2">
      <c r="D421" s="7"/>
    </row>
    <row r="422" spans="4:4" x14ac:dyDescent="0.2">
      <c r="D422" s="7"/>
    </row>
    <row r="423" spans="4:4" x14ac:dyDescent="0.2">
      <c r="D423" s="7"/>
    </row>
    <row r="424" spans="4:4" x14ac:dyDescent="0.2">
      <c r="D424" s="7"/>
    </row>
    <row r="425" spans="4:4" x14ac:dyDescent="0.2">
      <c r="D425" s="7"/>
    </row>
    <row r="426" spans="4:4" x14ac:dyDescent="0.2">
      <c r="D426" s="7"/>
    </row>
    <row r="427" spans="4:4" x14ac:dyDescent="0.2">
      <c r="D427" s="7"/>
    </row>
    <row r="428" spans="4:4" x14ac:dyDescent="0.2">
      <c r="D428" s="7"/>
    </row>
    <row r="429" spans="4:4" x14ac:dyDescent="0.2">
      <c r="D429" s="7"/>
    </row>
    <row r="430" spans="4:4" x14ac:dyDescent="0.2">
      <c r="D430" s="7"/>
    </row>
    <row r="431" spans="4:4" x14ac:dyDescent="0.2">
      <c r="D431" s="7"/>
    </row>
    <row r="432" spans="4:4" x14ac:dyDescent="0.2">
      <c r="D432" s="7"/>
    </row>
    <row r="433" spans="4:4" x14ac:dyDescent="0.2">
      <c r="D433" s="7"/>
    </row>
    <row r="434" spans="4:4" x14ac:dyDescent="0.2">
      <c r="D434" s="7"/>
    </row>
    <row r="435" spans="4:4" x14ac:dyDescent="0.2">
      <c r="D435" s="7"/>
    </row>
    <row r="436" spans="4:4" x14ac:dyDescent="0.2">
      <c r="D436" s="7"/>
    </row>
    <row r="437" spans="4:4" x14ac:dyDescent="0.2">
      <c r="D437" s="7"/>
    </row>
    <row r="438" spans="4:4" x14ac:dyDescent="0.2">
      <c r="D438" s="7"/>
    </row>
    <row r="439" spans="4:4" x14ac:dyDescent="0.2">
      <c r="D439" s="7"/>
    </row>
    <row r="440" spans="4:4" x14ac:dyDescent="0.2">
      <c r="D440" s="7"/>
    </row>
    <row r="441" spans="4:4" x14ac:dyDescent="0.2">
      <c r="D441" s="7"/>
    </row>
    <row r="442" spans="4:4" x14ac:dyDescent="0.2">
      <c r="D442" s="7"/>
    </row>
    <row r="443" spans="4:4" x14ac:dyDescent="0.2">
      <c r="D443" s="7"/>
    </row>
    <row r="444" spans="4:4" x14ac:dyDescent="0.2">
      <c r="D444" s="7"/>
    </row>
    <row r="445" spans="4:4" x14ac:dyDescent="0.2">
      <c r="D445" s="7"/>
    </row>
    <row r="446" spans="4:4" x14ac:dyDescent="0.2">
      <c r="D446" s="7"/>
    </row>
    <row r="447" spans="4:4" x14ac:dyDescent="0.2">
      <c r="D447" s="7"/>
    </row>
    <row r="448" spans="4:4" x14ac:dyDescent="0.2">
      <c r="D448" s="7"/>
    </row>
    <row r="449" spans="4:4" x14ac:dyDescent="0.2">
      <c r="D449" s="7"/>
    </row>
    <row r="450" spans="4:4" x14ac:dyDescent="0.2">
      <c r="D450" s="7"/>
    </row>
    <row r="451" spans="4:4" x14ac:dyDescent="0.2">
      <c r="D451" s="7"/>
    </row>
    <row r="452" spans="4:4" x14ac:dyDescent="0.2">
      <c r="D452" s="7"/>
    </row>
    <row r="453" spans="4:4" x14ac:dyDescent="0.2">
      <c r="D453" s="7"/>
    </row>
    <row r="454" spans="4:4" x14ac:dyDescent="0.2">
      <c r="D454" s="7"/>
    </row>
    <row r="455" spans="4:4" x14ac:dyDescent="0.2">
      <c r="D455" s="7"/>
    </row>
    <row r="456" spans="4:4" x14ac:dyDescent="0.2">
      <c r="D456" s="7"/>
    </row>
    <row r="457" spans="4:4" x14ac:dyDescent="0.2">
      <c r="D457" s="7"/>
    </row>
    <row r="458" spans="4:4" x14ac:dyDescent="0.2">
      <c r="D458" s="7"/>
    </row>
    <row r="459" spans="4:4" x14ac:dyDescent="0.2">
      <c r="D459" s="7"/>
    </row>
    <row r="460" spans="4:4" x14ac:dyDescent="0.2">
      <c r="D460" s="7"/>
    </row>
    <row r="461" spans="4:4" x14ac:dyDescent="0.2">
      <c r="D461" s="7"/>
    </row>
    <row r="462" spans="4:4" x14ac:dyDescent="0.2">
      <c r="D462" s="7"/>
    </row>
    <row r="463" spans="4:4" x14ac:dyDescent="0.2">
      <c r="D463" s="7"/>
    </row>
    <row r="464" spans="4:4" x14ac:dyDescent="0.2">
      <c r="D464" s="7"/>
    </row>
    <row r="465" spans="4:4" x14ac:dyDescent="0.2">
      <c r="D465" s="7"/>
    </row>
    <row r="466" spans="4:4" x14ac:dyDescent="0.2">
      <c r="D466" s="7"/>
    </row>
    <row r="467" spans="4:4" x14ac:dyDescent="0.2">
      <c r="D467" s="7"/>
    </row>
    <row r="468" spans="4:4" x14ac:dyDescent="0.2">
      <c r="D468" s="7"/>
    </row>
    <row r="469" spans="4:4" x14ac:dyDescent="0.2">
      <c r="D469" s="7"/>
    </row>
    <row r="470" spans="4:4" x14ac:dyDescent="0.2">
      <c r="D470" s="7"/>
    </row>
    <row r="471" spans="4:4" x14ac:dyDescent="0.2">
      <c r="D471" s="7"/>
    </row>
    <row r="472" spans="4:4" x14ac:dyDescent="0.2">
      <c r="D472" s="7"/>
    </row>
    <row r="473" spans="4:4" x14ac:dyDescent="0.2">
      <c r="D473" s="7"/>
    </row>
    <row r="474" spans="4:4" x14ac:dyDescent="0.2">
      <c r="D474" s="7"/>
    </row>
    <row r="475" spans="4:4" x14ac:dyDescent="0.2">
      <c r="D475" s="7"/>
    </row>
    <row r="476" spans="4:4" x14ac:dyDescent="0.2">
      <c r="D476" s="7"/>
    </row>
    <row r="477" spans="4:4" x14ac:dyDescent="0.2">
      <c r="D477" s="7"/>
    </row>
    <row r="478" spans="4:4" x14ac:dyDescent="0.2">
      <c r="D478" s="7"/>
    </row>
    <row r="479" spans="4:4" x14ac:dyDescent="0.2">
      <c r="D479" s="7"/>
    </row>
    <row r="480" spans="4:4" x14ac:dyDescent="0.2">
      <c r="D480" s="7"/>
    </row>
    <row r="481" spans="4:4" x14ac:dyDescent="0.2">
      <c r="D481" s="7"/>
    </row>
    <row r="482" spans="4:4" x14ac:dyDescent="0.2">
      <c r="D482" s="7"/>
    </row>
    <row r="483" spans="4:4" x14ac:dyDescent="0.2">
      <c r="D483" s="7"/>
    </row>
    <row r="484" spans="4:4" x14ac:dyDescent="0.2">
      <c r="D484" s="7"/>
    </row>
    <row r="485" spans="4:4" x14ac:dyDescent="0.2">
      <c r="D485" s="7"/>
    </row>
    <row r="486" spans="4:4" x14ac:dyDescent="0.2">
      <c r="D486" s="7"/>
    </row>
    <row r="487" spans="4:4" x14ac:dyDescent="0.2">
      <c r="D487" s="7"/>
    </row>
    <row r="488" spans="4:4" x14ac:dyDescent="0.2">
      <c r="D488" s="7"/>
    </row>
    <row r="489" spans="4:4" x14ac:dyDescent="0.2">
      <c r="D489" s="7"/>
    </row>
    <row r="490" spans="4:4" x14ac:dyDescent="0.2">
      <c r="D490" s="7"/>
    </row>
    <row r="491" spans="4:4" x14ac:dyDescent="0.2">
      <c r="D491" s="7"/>
    </row>
    <row r="492" spans="4:4" x14ac:dyDescent="0.2">
      <c r="D492" s="7"/>
    </row>
    <row r="493" spans="4:4" x14ac:dyDescent="0.2">
      <c r="D493" s="7"/>
    </row>
    <row r="494" spans="4:4" x14ac:dyDescent="0.2">
      <c r="D494" s="7"/>
    </row>
    <row r="495" spans="4:4" x14ac:dyDescent="0.2">
      <c r="D495" s="7"/>
    </row>
    <row r="496" spans="4:4" x14ac:dyDescent="0.2">
      <c r="D496" s="7"/>
    </row>
    <row r="497" spans="4:4" x14ac:dyDescent="0.2">
      <c r="D497" s="7"/>
    </row>
    <row r="498" spans="4:4" x14ac:dyDescent="0.2">
      <c r="D498" s="7"/>
    </row>
    <row r="499" spans="4:4" x14ac:dyDescent="0.2">
      <c r="D499" s="7"/>
    </row>
    <row r="500" spans="4:4" x14ac:dyDescent="0.2">
      <c r="D500" s="7"/>
    </row>
    <row r="501" spans="4:4" x14ac:dyDescent="0.2">
      <c r="D501" s="7"/>
    </row>
    <row r="502" spans="4:4" x14ac:dyDescent="0.2">
      <c r="D502" s="7"/>
    </row>
    <row r="503" spans="4:4" x14ac:dyDescent="0.2">
      <c r="D503" s="7"/>
    </row>
    <row r="504" spans="4:4" x14ac:dyDescent="0.2">
      <c r="D504" s="7"/>
    </row>
    <row r="505" spans="4:4" x14ac:dyDescent="0.2">
      <c r="D505" s="7"/>
    </row>
    <row r="506" spans="4:4" x14ac:dyDescent="0.2">
      <c r="D506" s="7"/>
    </row>
    <row r="507" spans="4:4" x14ac:dyDescent="0.2">
      <c r="D507" s="7"/>
    </row>
    <row r="508" spans="4:4" x14ac:dyDescent="0.2">
      <c r="D508" s="7"/>
    </row>
    <row r="509" spans="4:4" x14ac:dyDescent="0.2">
      <c r="D509" s="7"/>
    </row>
    <row r="510" spans="4:4" x14ac:dyDescent="0.2">
      <c r="D510" s="7"/>
    </row>
    <row r="511" spans="4:4" x14ac:dyDescent="0.2">
      <c r="D511" s="7"/>
    </row>
    <row r="512" spans="4:4" x14ac:dyDescent="0.2">
      <c r="D512" s="7"/>
    </row>
    <row r="513" spans="4:4" x14ac:dyDescent="0.2">
      <c r="D513" s="7"/>
    </row>
    <row r="514" spans="4:4" x14ac:dyDescent="0.2">
      <c r="D514" s="7"/>
    </row>
    <row r="515" spans="4:4" x14ac:dyDescent="0.2">
      <c r="D515" s="7"/>
    </row>
    <row r="516" spans="4:4" x14ac:dyDescent="0.2">
      <c r="D516" s="7"/>
    </row>
    <row r="517" spans="4:4" x14ac:dyDescent="0.2">
      <c r="D517" s="7"/>
    </row>
    <row r="518" spans="4:4" x14ac:dyDescent="0.2">
      <c r="D518" s="7"/>
    </row>
    <row r="519" spans="4:4" x14ac:dyDescent="0.2">
      <c r="D519" s="7"/>
    </row>
    <row r="520" spans="4:4" x14ac:dyDescent="0.2">
      <c r="D520" s="7"/>
    </row>
    <row r="521" spans="4:4" x14ac:dyDescent="0.2">
      <c r="D521" s="7"/>
    </row>
    <row r="522" spans="4:4" x14ac:dyDescent="0.2">
      <c r="D522" s="7"/>
    </row>
    <row r="523" spans="4:4" x14ac:dyDescent="0.2">
      <c r="D523" s="7"/>
    </row>
    <row r="524" spans="4:4" x14ac:dyDescent="0.2">
      <c r="D524" s="7"/>
    </row>
    <row r="525" spans="4:4" x14ac:dyDescent="0.2">
      <c r="D525" s="7"/>
    </row>
    <row r="526" spans="4:4" x14ac:dyDescent="0.2">
      <c r="D526" s="7"/>
    </row>
    <row r="527" spans="4:4" x14ac:dyDescent="0.2">
      <c r="D527" s="7"/>
    </row>
    <row r="528" spans="4:4" x14ac:dyDescent="0.2">
      <c r="D528" s="7"/>
    </row>
    <row r="529" spans="4:4" x14ac:dyDescent="0.2">
      <c r="D529" s="7"/>
    </row>
    <row r="530" spans="4:4" x14ac:dyDescent="0.2">
      <c r="D530" s="7"/>
    </row>
    <row r="531" spans="4:4" x14ac:dyDescent="0.2">
      <c r="D531" s="7"/>
    </row>
    <row r="532" spans="4:4" x14ac:dyDescent="0.2">
      <c r="D532" s="7"/>
    </row>
    <row r="533" spans="4:4" x14ac:dyDescent="0.2">
      <c r="D533" s="7"/>
    </row>
    <row r="534" spans="4:4" x14ac:dyDescent="0.2">
      <c r="D534" s="7"/>
    </row>
    <row r="535" spans="4:4" x14ac:dyDescent="0.2">
      <c r="D535" s="7"/>
    </row>
    <row r="536" spans="4:4" x14ac:dyDescent="0.2">
      <c r="D536" s="7"/>
    </row>
    <row r="537" spans="4:4" x14ac:dyDescent="0.2">
      <c r="D537" s="7"/>
    </row>
    <row r="538" spans="4:4" x14ac:dyDescent="0.2">
      <c r="D538" s="7"/>
    </row>
    <row r="539" spans="4:4" x14ac:dyDescent="0.2">
      <c r="D539" s="7"/>
    </row>
    <row r="540" spans="4:4" x14ac:dyDescent="0.2">
      <c r="D540" s="7"/>
    </row>
    <row r="541" spans="4:4" x14ac:dyDescent="0.2">
      <c r="D541" s="7"/>
    </row>
    <row r="542" spans="4:4" x14ac:dyDescent="0.2">
      <c r="D542" s="7"/>
    </row>
    <row r="543" spans="4:4" x14ac:dyDescent="0.2">
      <c r="D543" s="7"/>
    </row>
    <row r="544" spans="4:4" x14ac:dyDescent="0.2">
      <c r="D544" s="7"/>
    </row>
    <row r="545" spans="4:4" x14ac:dyDescent="0.2">
      <c r="D545" s="7"/>
    </row>
    <row r="546" spans="4:4" x14ac:dyDescent="0.2">
      <c r="D546" s="7"/>
    </row>
    <row r="547" spans="4:4" x14ac:dyDescent="0.2">
      <c r="D547" s="7"/>
    </row>
    <row r="548" spans="4:4" x14ac:dyDescent="0.2">
      <c r="D548" s="7"/>
    </row>
    <row r="549" spans="4:4" x14ac:dyDescent="0.2">
      <c r="D549" s="7"/>
    </row>
    <row r="550" spans="4:4" x14ac:dyDescent="0.2">
      <c r="D550" s="7"/>
    </row>
    <row r="551" spans="4:4" x14ac:dyDescent="0.2">
      <c r="D551" s="7"/>
    </row>
    <row r="552" spans="4:4" x14ac:dyDescent="0.2">
      <c r="D552" s="7"/>
    </row>
    <row r="553" spans="4:4" x14ac:dyDescent="0.2">
      <c r="D553" s="7"/>
    </row>
    <row r="554" spans="4:4" x14ac:dyDescent="0.2">
      <c r="D554" s="7"/>
    </row>
    <row r="555" spans="4:4" x14ac:dyDescent="0.2">
      <c r="D555" s="7"/>
    </row>
    <row r="556" spans="4:4" x14ac:dyDescent="0.2">
      <c r="D556" s="7"/>
    </row>
    <row r="557" spans="4:4" x14ac:dyDescent="0.2">
      <c r="D557" s="7"/>
    </row>
    <row r="558" spans="4:4" x14ac:dyDescent="0.2">
      <c r="D558" s="7"/>
    </row>
    <row r="559" spans="4:4" x14ac:dyDescent="0.2">
      <c r="D559" s="7"/>
    </row>
    <row r="560" spans="4:4" x14ac:dyDescent="0.2">
      <c r="D560" s="7"/>
    </row>
    <row r="561" spans="4:4" x14ac:dyDescent="0.2">
      <c r="D561" s="7"/>
    </row>
    <row r="562" spans="4:4" x14ac:dyDescent="0.2">
      <c r="D562" s="7"/>
    </row>
    <row r="563" spans="4:4" x14ac:dyDescent="0.2">
      <c r="D563" s="7"/>
    </row>
    <row r="564" spans="4:4" x14ac:dyDescent="0.2">
      <c r="D564" s="7"/>
    </row>
    <row r="565" spans="4:4" x14ac:dyDescent="0.2">
      <c r="D565" s="7"/>
    </row>
    <row r="566" spans="4:4" x14ac:dyDescent="0.2">
      <c r="D566" s="7"/>
    </row>
    <row r="567" spans="4:4" x14ac:dyDescent="0.2">
      <c r="D567" s="7"/>
    </row>
    <row r="568" spans="4:4" x14ac:dyDescent="0.2">
      <c r="D568" s="7"/>
    </row>
    <row r="569" spans="4:4" x14ac:dyDescent="0.2">
      <c r="D569" s="7"/>
    </row>
    <row r="570" spans="4:4" x14ac:dyDescent="0.2">
      <c r="D570" s="7"/>
    </row>
    <row r="571" spans="4:4" x14ac:dyDescent="0.2">
      <c r="D571" s="7"/>
    </row>
    <row r="572" spans="4:4" x14ac:dyDescent="0.2">
      <c r="D572" s="7"/>
    </row>
    <row r="573" spans="4:4" x14ac:dyDescent="0.2">
      <c r="D573" s="7"/>
    </row>
    <row r="574" spans="4:4" x14ac:dyDescent="0.2">
      <c r="D574" s="7"/>
    </row>
    <row r="575" spans="4:4" x14ac:dyDescent="0.2">
      <c r="D575" s="7"/>
    </row>
    <row r="576" spans="4:4" x14ac:dyDescent="0.2">
      <c r="D576" s="7"/>
    </row>
    <row r="577" spans="4:4" x14ac:dyDescent="0.2">
      <c r="D577" s="7"/>
    </row>
    <row r="578" spans="4:4" x14ac:dyDescent="0.2">
      <c r="D578" s="7"/>
    </row>
    <row r="579" spans="4:4" x14ac:dyDescent="0.2">
      <c r="D579" s="7"/>
    </row>
    <row r="580" spans="4:4" x14ac:dyDescent="0.2">
      <c r="D580" s="7"/>
    </row>
    <row r="581" spans="4:4" x14ac:dyDescent="0.2">
      <c r="D581" s="7"/>
    </row>
    <row r="582" spans="4:4" x14ac:dyDescent="0.2">
      <c r="D582" s="7"/>
    </row>
    <row r="583" spans="4:4" x14ac:dyDescent="0.2">
      <c r="D583" s="7"/>
    </row>
    <row r="584" spans="4:4" x14ac:dyDescent="0.2">
      <c r="D584" s="7"/>
    </row>
    <row r="585" spans="4:4" x14ac:dyDescent="0.2">
      <c r="D585" s="7"/>
    </row>
    <row r="586" spans="4:4" x14ac:dyDescent="0.2">
      <c r="D586" s="7"/>
    </row>
    <row r="587" spans="4:4" x14ac:dyDescent="0.2">
      <c r="D587" s="7"/>
    </row>
    <row r="588" spans="4:4" x14ac:dyDescent="0.2">
      <c r="D588" s="7"/>
    </row>
    <row r="589" spans="4:4" x14ac:dyDescent="0.2">
      <c r="D589" s="7"/>
    </row>
    <row r="590" spans="4:4" x14ac:dyDescent="0.2">
      <c r="D590" s="7"/>
    </row>
    <row r="591" spans="4:4" x14ac:dyDescent="0.2">
      <c r="D591" s="7"/>
    </row>
    <row r="592" spans="4:4" x14ac:dyDescent="0.2">
      <c r="D592" s="7"/>
    </row>
    <row r="593" spans="4:4" x14ac:dyDescent="0.2">
      <c r="D593" s="7"/>
    </row>
    <row r="594" spans="4:4" x14ac:dyDescent="0.2">
      <c r="D594" s="7"/>
    </row>
    <row r="595" spans="4:4" x14ac:dyDescent="0.2">
      <c r="D595" s="7"/>
    </row>
    <row r="596" spans="4:4" x14ac:dyDescent="0.2">
      <c r="D596" s="7"/>
    </row>
    <row r="597" spans="4:4" x14ac:dyDescent="0.2">
      <c r="D597" s="7"/>
    </row>
    <row r="598" spans="4:4" x14ac:dyDescent="0.2">
      <c r="D598" s="7"/>
    </row>
    <row r="599" spans="4:4" x14ac:dyDescent="0.2">
      <c r="D599" s="7"/>
    </row>
    <row r="600" spans="4:4" x14ac:dyDescent="0.2">
      <c r="D600" s="7"/>
    </row>
    <row r="601" spans="4:4" x14ac:dyDescent="0.2">
      <c r="D601" s="7"/>
    </row>
    <row r="602" spans="4:4" x14ac:dyDescent="0.2">
      <c r="D602" s="7"/>
    </row>
    <row r="603" spans="4:4" x14ac:dyDescent="0.2">
      <c r="D603" s="7"/>
    </row>
    <row r="604" spans="4:4" x14ac:dyDescent="0.2">
      <c r="D604" s="7"/>
    </row>
    <row r="605" spans="4:4" x14ac:dyDescent="0.2">
      <c r="D605" s="7"/>
    </row>
    <row r="606" spans="4:4" x14ac:dyDescent="0.2">
      <c r="D606" s="7"/>
    </row>
    <row r="607" spans="4:4" x14ac:dyDescent="0.2">
      <c r="D607" s="7"/>
    </row>
    <row r="608" spans="4:4" x14ac:dyDescent="0.2">
      <c r="D608" s="7"/>
    </row>
    <row r="609" spans="4:4" x14ac:dyDescent="0.2">
      <c r="D609" s="7"/>
    </row>
    <row r="610" spans="4:4" x14ac:dyDescent="0.2">
      <c r="D610" s="7"/>
    </row>
    <row r="611" spans="4:4" x14ac:dyDescent="0.2">
      <c r="D611" s="7"/>
    </row>
    <row r="612" spans="4:4" x14ac:dyDescent="0.2">
      <c r="D612" s="7"/>
    </row>
    <row r="613" spans="4:4" x14ac:dyDescent="0.2">
      <c r="D613" s="7"/>
    </row>
    <row r="614" spans="4:4" x14ac:dyDescent="0.2">
      <c r="D614" s="7"/>
    </row>
    <row r="615" spans="4:4" x14ac:dyDescent="0.2">
      <c r="D615" s="7"/>
    </row>
    <row r="616" spans="4:4" x14ac:dyDescent="0.2">
      <c r="D616" s="7"/>
    </row>
    <row r="617" spans="4:4" x14ac:dyDescent="0.2">
      <c r="D617" s="7"/>
    </row>
    <row r="618" spans="4:4" x14ac:dyDescent="0.2">
      <c r="D618" s="7"/>
    </row>
    <row r="619" spans="4:4" x14ac:dyDescent="0.2">
      <c r="D619" s="7"/>
    </row>
    <row r="620" spans="4:4" x14ac:dyDescent="0.2">
      <c r="D620" s="7"/>
    </row>
    <row r="621" spans="4:4" x14ac:dyDescent="0.2">
      <c r="D621" s="7"/>
    </row>
    <row r="622" spans="4:4" x14ac:dyDescent="0.2">
      <c r="D622" s="7"/>
    </row>
    <row r="623" spans="4:4" x14ac:dyDescent="0.2">
      <c r="D623" s="7"/>
    </row>
    <row r="624" spans="4:4" x14ac:dyDescent="0.2">
      <c r="D624" s="7"/>
    </row>
    <row r="625" spans="4:4" x14ac:dyDescent="0.2">
      <c r="D625" s="7"/>
    </row>
    <row r="626" spans="4:4" x14ac:dyDescent="0.2">
      <c r="D626" s="7"/>
    </row>
    <row r="627" spans="4:4" x14ac:dyDescent="0.2">
      <c r="D627" s="7"/>
    </row>
    <row r="628" spans="4:4" x14ac:dyDescent="0.2">
      <c r="D628" s="7"/>
    </row>
    <row r="629" spans="4:4" x14ac:dyDescent="0.2">
      <c r="D629" s="7"/>
    </row>
    <row r="630" spans="4:4" x14ac:dyDescent="0.2">
      <c r="D630" s="7"/>
    </row>
    <row r="631" spans="4:4" x14ac:dyDescent="0.2">
      <c r="D631" s="7"/>
    </row>
    <row r="632" spans="4:4" x14ac:dyDescent="0.2">
      <c r="D632" s="7"/>
    </row>
    <row r="633" spans="4:4" x14ac:dyDescent="0.2">
      <c r="D633" s="7"/>
    </row>
    <row r="634" spans="4:4" x14ac:dyDescent="0.2">
      <c r="D634" s="7"/>
    </row>
    <row r="635" spans="4:4" x14ac:dyDescent="0.2">
      <c r="D635" s="7"/>
    </row>
    <row r="636" spans="4:4" x14ac:dyDescent="0.2">
      <c r="D636" s="7"/>
    </row>
    <row r="637" spans="4:4" x14ac:dyDescent="0.2">
      <c r="D637" s="7"/>
    </row>
    <row r="638" spans="4:4" x14ac:dyDescent="0.2">
      <c r="D638" s="7"/>
    </row>
    <row r="639" spans="4:4" x14ac:dyDescent="0.2">
      <c r="D639" s="7"/>
    </row>
    <row r="640" spans="4:4" x14ac:dyDescent="0.2">
      <c r="D640" s="7"/>
    </row>
    <row r="641" spans="4:4" x14ac:dyDescent="0.2">
      <c r="D641" s="7"/>
    </row>
    <row r="642" spans="4:4" x14ac:dyDescent="0.2">
      <c r="D642" s="7"/>
    </row>
    <row r="643" spans="4:4" x14ac:dyDescent="0.2">
      <c r="D643" s="7"/>
    </row>
    <row r="644" spans="4:4" x14ac:dyDescent="0.2">
      <c r="D644" s="7"/>
    </row>
    <row r="645" spans="4:4" x14ac:dyDescent="0.2">
      <c r="D645" s="7"/>
    </row>
    <row r="646" spans="4:4" x14ac:dyDescent="0.2">
      <c r="D646" s="7"/>
    </row>
    <row r="647" spans="4:4" x14ac:dyDescent="0.2">
      <c r="D647" s="7"/>
    </row>
    <row r="648" spans="4:4" x14ac:dyDescent="0.2">
      <c r="D648" s="7"/>
    </row>
    <row r="649" spans="4:4" x14ac:dyDescent="0.2">
      <c r="D649" s="7"/>
    </row>
    <row r="650" spans="4:4" x14ac:dyDescent="0.2">
      <c r="D650" s="7"/>
    </row>
    <row r="651" spans="4:4" x14ac:dyDescent="0.2">
      <c r="D651" s="7"/>
    </row>
    <row r="652" spans="4:4" x14ac:dyDescent="0.2">
      <c r="D652" s="7"/>
    </row>
    <row r="653" spans="4:4" x14ac:dyDescent="0.2">
      <c r="D653" s="7"/>
    </row>
    <row r="654" spans="4:4" x14ac:dyDescent="0.2">
      <c r="D654" s="7"/>
    </row>
    <row r="655" spans="4:4" x14ac:dyDescent="0.2">
      <c r="D655" s="7"/>
    </row>
    <row r="656" spans="4:4" x14ac:dyDescent="0.2">
      <c r="D656" s="7"/>
    </row>
    <row r="657" spans="4:4" x14ac:dyDescent="0.2">
      <c r="D657" s="7"/>
    </row>
    <row r="658" spans="4:4" x14ac:dyDescent="0.2">
      <c r="D658" s="7"/>
    </row>
    <row r="659" spans="4:4" x14ac:dyDescent="0.2">
      <c r="D659" s="7"/>
    </row>
    <row r="660" spans="4:4" x14ac:dyDescent="0.2">
      <c r="D660" s="7"/>
    </row>
    <row r="661" spans="4:4" x14ac:dyDescent="0.2">
      <c r="D661" s="7"/>
    </row>
    <row r="662" spans="4:4" x14ac:dyDescent="0.2">
      <c r="D662" s="7"/>
    </row>
    <row r="663" spans="4:4" x14ac:dyDescent="0.2">
      <c r="D663" s="7"/>
    </row>
    <row r="664" spans="4:4" x14ac:dyDescent="0.2">
      <c r="D664" s="7"/>
    </row>
    <row r="665" spans="4:4" x14ac:dyDescent="0.2">
      <c r="D665" s="7"/>
    </row>
    <row r="666" spans="4:4" x14ac:dyDescent="0.2">
      <c r="D666" s="7"/>
    </row>
    <row r="667" spans="4:4" x14ac:dyDescent="0.2">
      <c r="D667" s="7"/>
    </row>
    <row r="668" spans="4:4" x14ac:dyDescent="0.2">
      <c r="D668" s="7"/>
    </row>
    <row r="669" spans="4:4" x14ac:dyDescent="0.2">
      <c r="D669" s="7"/>
    </row>
    <row r="670" spans="4:4" x14ac:dyDescent="0.2">
      <c r="D670" s="7"/>
    </row>
    <row r="671" spans="4:4" x14ac:dyDescent="0.2">
      <c r="D671" s="7"/>
    </row>
    <row r="672" spans="4:4" x14ac:dyDescent="0.2">
      <c r="D672" s="7"/>
    </row>
    <row r="673" spans="4:4" x14ac:dyDescent="0.2">
      <c r="D673" s="7"/>
    </row>
    <row r="674" spans="4:4" x14ac:dyDescent="0.2">
      <c r="D674" s="7"/>
    </row>
    <row r="675" spans="4:4" x14ac:dyDescent="0.2">
      <c r="D675" s="7"/>
    </row>
    <row r="676" spans="4:4" x14ac:dyDescent="0.2">
      <c r="D676" s="7"/>
    </row>
    <row r="677" spans="4:4" x14ac:dyDescent="0.2">
      <c r="D677" s="7"/>
    </row>
    <row r="678" spans="4:4" x14ac:dyDescent="0.2">
      <c r="D678" s="7"/>
    </row>
    <row r="679" spans="4:4" x14ac:dyDescent="0.2">
      <c r="D679" s="7"/>
    </row>
    <row r="680" spans="4:4" x14ac:dyDescent="0.2">
      <c r="D680" s="7"/>
    </row>
    <row r="681" spans="4:4" x14ac:dyDescent="0.2">
      <c r="D681" s="7"/>
    </row>
    <row r="682" spans="4:4" x14ac:dyDescent="0.2">
      <c r="D682" s="7"/>
    </row>
    <row r="683" spans="4:4" x14ac:dyDescent="0.2">
      <c r="D683" s="7"/>
    </row>
    <row r="684" spans="4:4" x14ac:dyDescent="0.2">
      <c r="D684" s="7"/>
    </row>
    <row r="685" spans="4:4" x14ac:dyDescent="0.2">
      <c r="D685" s="7"/>
    </row>
    <row r="686" spans="4:4" x14ac:dyDescent="0.2">
      <c r="D686" s="7"/>
    </row>
    <row r="687" spans="4:4" x14ac:dyDescent="0.2">
      <c r="D687" s="7"/>
    </row>
    <row r="688" spans="4:4" x14ac:dyDescent="0.2">
      <c r="D688" s="7"/>
    </row>
    <row r="689" spans="4:4" x14ac:dyDescent="0.2">
      <c r="D689" s="7"/>
    </row>
    <row r="690" spans="4:4" x14ac:dyDescent="0.2">
      <c r="D690" s="7"/>
    </row>
    <row r="691" spans="4:4" x14ac:dyDescent="0.2">
      <c r="D691" s="7"/>
    </row>
    <row r="692" spans="4:4" x14ac:dyDescent="0.2">
      <c r="D692" s="7"/>
    </row>
    <row r="693" spans="4:4" x14ac:dyDescent="0.2">
      <c r="D693" s="7"/>
    </row>
    <row r="694" spans="4:4" x14ac:dyDescent="0.2">
      <c r="D694" s="7"/>
    </row>
    <row r="695" spans="4:4" x14ac:dyDescent="0.2">
      <c r="D695" s="7"/>
    </row>
    <row r="696" spans="4:4" x14ac:dyDescent="0.2">
      <c r="D696" s="7"/>
    </row>
    <row r="697" spans="4:4" x14ac:dyDescent="0.2">
      <c r="D697" s="7"/>
    </row>
    <row r="698" spans="4:4" x14ac:dyDescent="0.2">
      <c r="D698" s="7"/>
    </row>
    <row r="699" spans="4:4" x14ac:dyDescent="0.2">
      <c r="D699" s="7"/>
    </row>
    <row r="700" spans="4:4" x14ac:dyDescent="0.2">
      <c r="D700" s="7"/>
    </row>
    <row r="701" spans="4:4" x14ac:dyDescent="0.2">
      <c r="D701" s="7"/>
    </row>
    <row r="702" spans="4:4" x14ac:dyDescent="0.2">
      <c r="D702" s="7"/>
    </row>
    <row r="703" spans="4:4" x14ac:dyDescent="0.2">
      <c r="D703" s="7"/>
    </row>
    <row r="704" spans="4:4" x14ac:dyDescent="0.2">
      <c r="D704" s="7"/>
    </row>
    <row r="705" spans="4:4" x14ac:dyDescent="0.2">
      <c r="D705" s="7"/>
    </row>
    <row r="706" spans="4:4" x14ac:dyDescent="0.2">
      <c r="D706" s="7"/>
    </row>
    <row r="707" spans="4:4" x14ac:dyDescent="0.2">
      <c r="D707" s="7"/>
    </row>
    <row r="708" spans="4:4" x14ac:dyDescent="0.2">
      <c r="D708" s="7"/>
    </row>
    <row r="709" spans="4:4" x14ac:dyDescent="0.2">
      <c r="D709" s="7"/>
    </row>
    <row r="710" spans="4:4" x14ac:dyDescent="0.2">
      <c r="D710" s="7"/>
    </row>
    <row r="711" spans="4:4" x14ac:dyDescent="0.2">
      <c r="D711" s="7"/>
    </row>
    <row r="712" spans="4:4" x14ac:dyDescent="0.2">
      <c r="D712" s="7"/>
    </row>
    <row r="713" spans="4:4" x14ac:dyDescent="0.2">
      <c r="D713" s="7"/>
    </row>
    <row r="714" spans="4:4" x14ac:dyDescent="0.2">
      <c r="D714" s="7"/>
    </row>
    <row r="715" spans="4:4" x14ac:dyDescent="0.2">
      <c r="D715" s="7"/>
    </row>
    <row r="716" spans="4:4" x14ac:dyDescent="0.2">
      <c r="D716" s="7"/>
    </row>
    <row r="717" spans="4:4" x14ac:dyDescent="0.2">
      <c r="D717" s="7"/>
    </row>
    <row r="718" spans="4:4" x14ac:dyDescent="0.2">
      <c r="D718" s="7"/>
    </row>
    <row r="719" spans="4:4" x14ac:dyDescent="0.2">
      <c r="D719" s="7"/>
    </row>
    <row r="720" spans="4:4" x14ac:dyDescent="0.2">
      <c r="D720" s="7"/>
    </row>
    <row r="721" spans="4:4" x14ac:dyDescent="0.2">
      <c r="D721" s="7"/>
    </row>
    <row r="722" spans="4:4" x14ac:dyDescent="0.2">
      <c r="D722" s="7"/>
    </row>
    <row r="723" spans="4:4" x14ac:dyDescent="0.2">
      <c r="D723" s="7"/>
    </row>
    <row r="724" spans="4:4" x14ac:dyDescent="0.2">
      <c r="D724" s="7"/>
    </row>
    <row r="725" spans="4:4" x14ac:dyDescent="0.2">
      <c r="D725" s="7"/>
    </row>
    <row r="726" spans="4:4" x14ac:dyDescent="0.2">
      <c r="D726" s="7"/>
    </row>
    <row r="727" spans="4:4" x14ac:dyDescent="0.2">
      <c r="D727" s="7"/>
    </row>
    <row r="728" spans="4:4" x14ac:dyDescent="0.2">
      <c r="D728" s="7"/>
    </row>
    <row r="729" spans="4:4" x14ac:dyDescent="0.2">
      <c r="D729" s="7"/>
    </row>
    <row r="730" spans="4:4" x14ac:dyDescent="0.2">
      <c r="D730" s="7"/>
    </row>
    <row r="731" spans="4:4" x14ac:dyDescent="0.2">
      <c r="D731" s="7"/>
    </row>
    <row r="732" spans="4:4" x14ac:dyDescent="0.2">
      <c r="D732" s="7"/>
    </row>
    <row r="733" spans="4:4" x14ac:dyDescent="0.2">
      <c r="D733" s="7"/>
    </row>
    <row r="734" spans="4:4" x14ac:dyDescent="0.2">
      <c r="D734" s="7"/>
    </row>
    <row r="735" spans="4:4" x14ac:dyDescent="0.2">
      <c r="D735" s="7"/>
    </row>
    <row r="736" spans="4:4" x14ac:dyDescent="0.2">
      <c r="D736" s="7"/>
    </row>
    <row r="737" spans="4:4" x14ac:dyDescent="0.2">
      <c r="D737" s="7"/>
    </row>
    <row r="738" spans="4:4" x14ac:dyDescent="0.2">
      <c r="D738" s="7"/>
    </row>
    <row r="739" spans="4:4" x14ac:dyDescent="0.2">
      <c r="D739" s="7"/>
    </row>
    <row r="740" spans="4:4" x14ac:dyDescent="0.2">
      <c r="D740" s="7"/>
    </row>
    <row r="741" spans="4:4" x14ac:dyDescent="0.2">
      <c r="D741" s="7"/>
    </row>
    <row r="742" spans="4:4" x14ac:dyDescent="0.2">
      <c r="D742" s="7"/>
    </row>
    <row r="743" spans="4:4" x14ac:dyDescent="0.2">
      <c r="D743" s="7"/>
    </row>
    <row r="744" spans="4:4" x14ac:dyDescent="0.2">
      <c r="D744" s="7"/>
    </row>
    <row r="745" spans="4:4" x14ac:dyDescent="0.2">
      <c r="D745" s="7"/>
    </row>
    <row r="746" spans="4:4" x14ac:dyDescent="0.2">
      <c r="D746" s="7"/>
    </row>
    <row r="747" spans="4:4" x14ac:dyDescent="0.2">
      <c r="D747" s="7"/>
    </row>
    <row r="748" spans="4:4" x14ac:dyDescent="0.2">
      <c r="D748" s="7"/>
    </row>
    <row r="749" spans="4:4" x14ac:dyDescent="0.2">
      <c r="D749" s="7"/>
    </row>
    <row r="750" spans="4:4" x14ac:dyDescent="0.2">
      <c r="D750" s="7"/>
    </row>
    <row r="751" spans="4:4" x14ac:dyDescent="0.2">
      <c r="D751" s="7"/>
    </row>
    <row r="752" spans="4:4" x14ac:dyDescent="0.2">
      <c r="D752" s="7"/>
    </row>
    <row r="753" spans="4:4" x14ac:dyDescent="0.2">
      <c r="D753" s="7"/>
    </row>
    <row r="754" spans="4:4" x14ac:dyDescent="0.2">
      <c r="D754" s="7"/>
    </row>
    <row r="755" spans="4:4" x14ac:dyDescent="0.2">
      <c r="D755" s="7"/>
    </row>
    <row r="756" spans="4:4" x14ac:dyDescent="0.2">
      <c r="D756" s="7"/>
    </row>
    <row r="757" spans="4:4" x14ac:dyDescent="0.2">
      <c r="D757" s="7"/>
    </row>
    <row r="758" spans="4:4" x14ac:dyDescent="0.2">
      <c r="D758" s="7"/>
    </row>
    <row r="759" spans="4:4" x14ac:dyDescent="0.2">
      <c r="D759" s="7"/>
    </row>
    <row r="760" spans="4:4" x14ac:dyDescent="0.2">
      <c r="D760" s="7"/>
    </row>
    <row r="761" spans="4:4" x14ac:dyDescent="0.2">
      <c r="D761" s="7"/>
    </row>
    <row r="762" spans="4:4" x14ac:dyDescent="0.2">
      <c r="D762" s="7"/>
    </row>
    <row r="763" spans="4:4" x14ac:dyDescent="0.2">
      <c r="D763" s="7"/>
    </row>
    <row r="764" spans="4:4" x14ac:dyDescent="0.2">
      <c r="D764" s="7"/>
    </row>
    <row r="765" spans="4:4" x14ac:dyDescent="0.2">
      <c r="D765" s="7"/>
    </row>
    <row r="766" spans="4:4" x14ac:dyDescent="0.2">
      <c r="D766" s="7"/>
    </row>
    <row r="767" spans="4:4" x14ac:dyDescent="0.2">
      <c r="D767" s="7"/>
    </row>
    <row r="768" spans="4:4" x14ac:dyDescent="0.2">
      <c r="D768" s="7"/>
    </row>
    <row r="769" spans="4:4" x14ac:dyDescent="0.2">
      <c r="D769" s="7"/>
    </row>
    <row r="770" spans="4:4" x14ac:dyDescent="0.2">
      <c r="D770" s="7"/>
    </row>
    <row r="771" spans="4:4" x14ac:dyDescent="0.2">
      <c r="D771" s="7"/>
    </row>
    <row r="772" spans="4:4" x14ac:dyDescent="0.2">
      <c r="D772" s="7"/>
    </row>
    <row r="773" spans="4:4" x14ac:dyDescent="0.2">
      <c r="D773" s="7"/>
    </row>
    <row r="774" spans="4:4" x14ac:dyDescent="0.2">
      <c r="D774" s="7"/>
    </row>
    <row r="775" spans="4:4" x14ac:dyDescent="0.2">
      <c r="D775" s="7"/>
    </row>
    <row r="776" spans="4:4" x14ac:dyDescent="0.2">
      <c r="D776" s="7"/>
    </row>
    <row r="777" spans="4:4" x14ac:dyDescent="0.2">
      <c r="D777" s="7"/>
    </row>
    <row r="778" spans="4:4" x14ac:dyDescent="0.2">
      <c r="D778" s="7"/>
    </row>
    <row r="779" spans="4:4" x14ac:dyDescent="0.2">
      <c r="D779" s="7"/>
    </row>
    <row r="780" spans="4:4" x14ac:dyDescent="0.2">
      <c r="D780" s="7"/>
    </row>
    <row r="781" spans="4:4" x14ac:dyDescent="0.2">
      <c r="D781" s="7"/>
    </row>
    <row r="782" spans="4:4" x14ac:dyDescent="0.2">
      <c r="D782" s="7"/>
    </row>
    <row r="783" spans="4:4" x14ac:dyDescent="0.2">
      <c r="D783" s="7"/>
    </row>
    <row r="784" spans="4:4" x14ac:dyDescent="0.2">
      <c r="D784" s="7"/>
    </row>
    <row r="785" spans="4:4" x14ac:dyDescent="0.2">
      <c r="D785" s="7"/>
    </row>
    <row r="786" spans="4:4" x14ac:dyDescent="0.2">
      <c r="D786" s="7"/>
    </row>
    <row r="787" spans="4:4" x14ac:dyDescent="0.2">
      <c r="D787" s="7"/>
    </row>
    <row r="788" spans="4:4" x14ac:dyDescent="0.2">
      <c r="D788" s="7"/>
    </row>
    <row r="789" spans="4:4" x14ac:dyDescent="0.2">
      <c r="D789" s="7"/>
    </row>
    <row r="790" spans="4:4" x14ac:dyDescent="0.2">
      <c r="D790" s="7"/>
    </row>
    <row r="791" spans="4:4" x14ac:dyDescent="0.2">
      <c r="D791" s="7"/>
    </row>
    <row r="792" spans="4:4" x14ac:dyDescent="0.2">
      <c r="D792" s="7"/>
    </row>
    <row r="793" spans="4:4" x14ac:dyDescent="0.2">
      <c r="D793" s="7"/>
    </row>
    <row r="794" spans="4:4" x14ac:dyDescent="0.2">
      <c r="D794" s="7"/>
    </row>
    <row r="795" spans="4:4" x14ac:dyDescent="0.2">
      <c r="D795" s="7"/>
    </row>
    <row r="796" spans="4:4" x14ac:dyDescent="0.2">
      <c r="D796" s="7"/>
    </row>
    <row r="797" spans="4:4" x14ac:dyDescent="0.2">
      <c r="D797" s="7"/>
    </row>
    <row r="798" spans="4:4" x14ac:dyDescent="0.2">
      <c r="D798" s="7"/>
    </row>
    <row r="799" spans="4:4" x14ac:dyDescent="0.2">
      <c r="D799" s="7"/>
    </row>
    <row r="800" spans="4:4" x14ac:dyDescent="0.2">
      <c r="D800" s="7"/>
    </row>
    <row r="801" spans="4:4" x14ac:dyDescent="0.2">
      <c r="D801" s="7"/>
    </row>
    <row r="802" spans="4:4" x14ac:dyDescent="0.2">
      <c r="D802" s="7"/>
    </row>
    <row r="803" spans="4:4" x14ac:dyDescent="0.2">
      <c r="D803" s="7"/>
    </row>
    <row r="804" spans="4:4" x14ac:dyDescent="0.2">
      <c r="D804" s="7"/>
    </row>
    <row r="805" spans="4:4" x14ac:dyDescent="0.2">
      <c r="D805" s="7"/>
    </row>
    <row r="806" spans="4:4" x14ac:dyDescent="0.2">
      <c r="D806" s="7"/>
    </row>
    <row r="807" spans="4:4" x14ac:dyDescent="0.2">
      <c r="D807" s="7"/>
    </row>
    <row r="808" spans="4:4" x14ac:dyDescent="0.2">
      <c r="D808" s="7"/>
    </row>
    <row r="809" spans="4:4" x14ac:dyDescent="0.2">
      <c r="D809" s="7"/>
    </row>
    <row r="810" spans="4:4" x14ac:dyDescent="0.2">
      <c r="D810" s="7"/>
    </row>
    <row r="811" spans="4:4" x14ac:dyDescent="0.2">
      <c r="D811" s="7"/>
    </row>
    <row r="812" spans="4:4" x14ac:dyDescent="0.2">
      <c r="D812" s="7"/>
    </row>
    <row r="813" spans="4:4" x14ac:dyDescent="0.2">
      <c r="D813" s="7"/>
    </row>
    <row r="814" spans="4:4" x14ac:dyDescent="0.2">
      <c r="D814" s="7"/>
    </row>
    <row r="815" spans="4:4" x14ac:dyDescent="0.2">
      <c r="D815" s="7"/>
    </row>
    <row r="816" spans="4:4" x14ac:dyDescent="0.2">
      <c r="D816" s="7"/>
    </row>
    <row r="817" spans="4:4" x14ac:dyDescent="0.2">
      <c r="D817" s="7"/>
    </row>
    <row r="818" spans="4:4" x14ac:dyDescent="0.2">
      <c r="D818" s="7"/>
    </row>
    <row r="819" spans="4:4" x14ac:dyDescent="0.2">
      <c r="D819" s="7"/>
    </row>
    <row r="820" spans="4:4" x14ac:dyDescent="0.2">
      <c r="D820" s="7"/>
    </row>
    <row r="821" spans="4:4" x14ac:dyDescent="0.2">
      <c r="D821" s="7"/>
    </row>
    <row r="822" spans="4:4" x14ac:dyDescent="0.2">
      <c r="D822" s="7"/>
    </row>
    <row r="823" spans="4:4" x14ac:dyDescent="0.2">
      <c r="D823" s="7"/>
    </row>
    <row r="824" spans="4:4" x14ac:dyDescent="0.2">
      <c r="D824" s="7"/>
    </row>
    <row r="825" spans="4:4" x14ac:dyDescent="0.2">
      <c r="D825" s="7"/>
    </row>
    <row r="826" spans="4:4" x14ac:dyDescent="0.2">
      <c r="D826" s="7"/>
    </row>
    <row r="827" spans="4:4" x14ac:dyDescent="0.2">
      <c r="D827" s="7"/>
    </row>
    <row r="828" spans="4:4" x14ac:dyDescent="0.2">
      <c r="D828" s="7"/>
    </row>
    <row r="829" spans="4:4" x14ac:dyDescent="0.2">
      <c r="D829" s="7"/>
    </row>
    <row r="830" spans="4:4" x14ac:dyDescent="0.2">
      <c r="D830" s="7"/>
    </row>
    <row r="831" spans="4:4" x14ac:dyDescent="0.2">
      <c r="D831" s="7"/>
    </row>
    <row r="832" spans="4:4" x14ac:dyDescent="0.2">
      <c r="D832" s="7"/>
    </row>
    <row r="833" spans="4:4" x14ac:dyDescent="0.2">
      <c r="D833" s="7"/>
    </row>
    <row r="834" spans="4:4" x14ac:dyDescent="0.2">
      <c r="D834" s="7"/>
    </row>
    <row r="835" spans="4:4" x14ac:dyDescent="0.2">
      <c r="D835" s="7"/>
    </row>
    <row r="836" spans="4:4" x14ac:dyDescent="0.2">
      <c r="D836" s="7"/>
    </row>
    <row r="837" spans="4:4" x14ac:dyDescent="0.2">
      <c r="D837" s="7"/>
    </row>
    <row r="838" spans="4:4" x14ac:dyDescent="0.2">
      <c r="D838" s="7"/>
    </row>
    <row r="839" spans="4:4" x14ac:dyDescent="0.2">
      <c r="D839" s="7"/>
    </row>
    <row r="840" spans="4:4" x14ac:dyDescent="0.2">
      <c r="D840" s="7"/>
    </row>
    <row r="841" spans="4:4" x14ac:dyDescent="0.2">
      <c r="D841" s="7"/>
    </row>
    <row r="842" spans="4:4" x14ac:dyDescent="0.2">
      <c r="D842" s="7"/>
    </row>
    <row r="843" spans="4:4" x14ac:dyDescent="0.2">
      <c r="D843" s="7"/>
    </row>
    <row r="844" spans="4:4" x14ac:dyDescent="0.2">
      <c r="D844" s="7"/>
    </row>
    <row r="845" spans="4:4" x14ac:dyDescent="0.2">
      <c r="D845" s="7"/>
    </row>
    <row r="846" spans="4:4" x14ac:dyDescent="0.2">
      <c r="D846" s="7"/>
    </row>
    <row r="847" spans="4:4" x14ac:dyDescent="0.2">
      <c r="D847" s="7"/>
    </row>
    <row r="848" spans="4:4" x14ac:dyDescent="0.2">
      <c r="D848" s="7"/>
    </row>
    <row r="849" spans="4:4" x14ac:dyDescent="0.2">
      <c r="D849" s="7"/>
    </row>
    <row r="850" spans="4:4" x14ac:dyDescent="0.2">
      <c r="D850" s="7"/>
    </row>
    <row r="851" spans="4:4" x14ac:dyDescent="0.2">
      <c r="D851" s="7"/>
    </row>
    <row r="852" spans="4:4" x14ac:dyDescent="0.2">
      <c r="D852" s="7"/>
    </row>
    <row r="853" spans="4:4" x14ac:dyDescent="0.2">
      <c r="D853" s="7"/>
    </row>
    <row r="854" spans="4:4" x14ac:dyDescent="0.2">
      <c r="D854" s="7"/>
    </row>
    <row r="855" spans="4:4" x14ac:dyDescent="0.2">
      <c r="D855" s="7"/>
    </row>
    <row r="856" spans="4:4" x14ac:dyDescent="0.2">
      <c r="D856" s="7"/>
    </row>
    <row r="857" spans="4:4" x14ac:dyDescent="0.2">
      <c r="D857" s="7"/>
    </row>
    <row r="858" spans="4:4" x14ac:dyDescent="0.2">
      <c r="D858" s="7"/>
    </row>
    <row r="859" spans="4:4" x14ac:dyDescent="0.2">
      <c r="D859" s="7"/>
    </row>
    <row r="860" spans="4:4" x14ac:dyDescent="0.2">
      <c r="D860" s="7"/>
    </row>
    <row r="861" spans="4:4" x14ac:dyDescent="0.2">
      <c r="D861" s="7"/>
    </row>
    <row r="862" spans="4:4" x14ac:dyDescent="0.2">
      <c r="D862" s="7"/>
    </row>
    <row r="863" spans="4:4" x14ac:dyDescent="0.2">
      <c r="D863" s="7"/>
    </row>
    <row r="864" spans="4:4" x14ac:dyDescent="0.2">
      <c r="D864" s="7"/>
    </row>
    <row r="865" spans="4:4" x14ac:dyDescent="0.2">
      <c r="D865" s="7"/>
    </row>
    <row r="866" spans="4:4" x14ac:dyDescent="0.2">
      <c r="D866" s="7"/>
    </row>
    <row r="867" spans="4:4" x14ac:dyDescent="0.2">
      <c r="D867" s="7"/>
    </row>
    <row r="868" spans="4:4" x14ac:dyDescent="0.2">
      <c r="D868" s="7"/>
    </row>
    <row r="869" spans="4:4" x14ac:dyDescent="0.2">
      <c r="D869" s="7"/>
    </row>
    <row r="870" spans="4:4" x14ac:dyDescent="0.2">
      <c r="D870" s="7"/>
    </row>
    <row r="871" spans="4:4" x14ac:dyDescent="0.2">
      <c r="D871" s="7"/>
    </row>
    <row r="872" spans="4:4" x14ac:dyDescent="0.2">
      <c r="D872" s="7"/>
    </row>
    <row r="873" spans="4:4" x14ac:dyDescent="0.2">
      <c r="D873" s="7"/>
    </row>
    <row r="874" spans="4:4" x14ac:dyDescent="0.2">
      <c r="D874" s="7"/>
    </row>
    <row r="875" spans="4:4" x14ac:dyDescent="0.2">
      <c r="D875" s="7"/>
    </row>
    <row r="876" spans="4:4" x14ac:dyDescent="0.2">
      <c r="D876" s="7"/>
    </row>
    <row r="877" spans="4:4" x14ac:dyDescent="0.2">
      <c r="D877" s="7"/>
    </row>
    <row r="878" spans="4:4" x14ac:dyDescent="0.2">
      <c r="D878" s="7"/>
    </row>
    <row r="879" spans="4:4" x14ac:dyDescent="0.2">
      <c r="D879" s="7"/>
    </row>
    <row r="880" spans="4:4" x14ac:dyDescent="0.2">
      <c r="D880" s="7"/>
    </row>
    <row r="881" spans="4:4" x14ac:dyDescent="0.2">
      <c r="D881" s="7"/>
    </row>
    <row r="882" spans="4:4" x14ac:dyDescent="0.2">
      <c r="D882" s="7"/>
    </row>
    <row r="883" spans="4:4" x14ac:dyDescent="0.2">
      <c r="D883" s="7"/>
    </row>
    <row r="884" spans="4:4" x14ac:dyDescent="0.2">
      <c r="D884" s="7"/>
    </row>
    <row r="885" spans="4:4" x14ac:dyDescent="0.2">
      <c r="D885" s="7"/>
    </row>
    <row r="886" spans="4:4" x14ac:dyDescent="0.2">
      <c r="D886" s="7"/>
    </row>
    <row r="887" spans="4:4" x14ac:dyDescent="0.2">
      <c r="D887" s="7"/>
    </row>
    <row r="888" spans="4:4" x14ac:dyDescent="0.2">
      <c r="D888" s="7"/>
    </row>
    <row r="889" spans="4:4" x14ac:dyDescent="0.2">
      <c r="D889" s="7"/>
    </row>
    <row r="890" spans="4:4" x14ac:dyDescent="0.2">
      <c r="D890" s="7"/>
    </row>
    <row r="891" spans="4:4" x14ac:dyDescent="0.2">
      <c r="D891" s="7"/>
    </row>
    <row r="892" spans="4:4" x14ac:dyDescent="0.2">
      <c r="D892" s="7"/>
    </row>
    <row r="893" spans="4:4" x14ac:dyDescent="0.2">
      <c r="D893" s="7"/>
    </row>
    <row r="894" spans="4:4" x14ac:dyDescent="0.2">
      <c r="D894" s="7"/>
    </row>
    <row r="895" spans="4:4" x14ac:dyDescent="0.2">
      <c r="D895" s="7"/>
    </row>
    <row r="896" spans="4:4" x14ac:dyDescent="0.2">
      <c r="D896" s="7"/>
    </row>
    <row r="897" spans="4:4" x14ac:dyDescent="0.2">
      <c r="D897" s="7"/>
    </row>
    <row r="898" spans="4:4" x14ac:dyDescent="0.2">
      <c r="D898" s="7"/>
    </row>
    <row r="899" spans="4:4" x14ac:dyDescent="0.2">
      <c r="D899" s="7"/>
    </row>
    <row r="900" spans="4:4" x14ac:dyDescent="0.2">
      <c r="D900" s="7"/>
    </row>
    <row r="901" spans="4:4" x14ac:dyDescent="0.2">
      <c r="D901" s="7"/>
    </row>
    <row r="902" spans="4:4" x14ac:dyDescent="0.2">
      <c r="D902" s="7"/>
    </row>
    <row r="903" spans="4:4" x14ac:dyDescent="0.2">
      <c r="D903" s="7"/>
    </row>
    <row r="904" spans="4:4" x14ac:dyDescent="0.2">
      <c r="D904" s="7"/>
    </row>
    <row r="905" spans="4:4" x14ac:dyDescent="0.2">
      <c r="D905" s="7"/>
    </row>
    <row r="906" spans="4:4" x14ac:dyDescent="0.2">
      <c r="D906" s="7"/>
    </row>
    <row r="907" spans="4:4" x14ac:dyDescent="0.2">
      <c r="D907" s="7"/>
    </row>
    <row r="908" spans="4:4" x14ac:dyDescent="0.2">
      <c r="D908" s="7"/>
    </row>
    <row r="909" spans="4:4" x14ac:dyDescent="0.2">
      <c r="D909" s="7"/>
    </row>
    <row r="910" spans="4:4" x14ac:dyDescent="0.2">
      <c r="D910" s="7"/>
    </row>
    <row r="911" spans="4:4" x14ac:dyDescent="0.2">
      <c r="D911" s="7"/>
    </row>
    <row r="912" spans="4:4" x14ac:dyDescent="0.2">
      <c r="D912" s="7"/>
    </row>
    <row r="913" spans="4:4" x14ac:dyDescent="0.2">
      <c r="D913" s="7"/>
    </row>
    <row r="914" spans="4:4" x14ac:dyDescent="0.2">
      <c r="D914" s="7"/>
    </row>
    <row r="915" spans="4:4" x14ac:dyDescent="0.2">
      <c r="D915" s="7"/>
    </row>
    <row r="916" spans="4:4" x14ac:dyDescent="0.2">
      <c r="D916" s="7"/>
    </row>
    <row r="917" spans="4:4" x14ac:dyDescent="0.2">
      <c r="D917" s="7"/>
    </row>
    <row r="918" spans="4:4" x14ac:dyDescent="0.2">
      <c r="D918" s="7"/>
    </row>
    <row r="919" spans="4:4" x14ac:dyDescent="0.2">
      <c r="D919" s="7"/>
    </row>
    <row r="920" spans="4:4" x14ac:dyDescent="0.2">
      <c r="D920" s="7"/>
    </row>
    <row r="921" spans="4:4" x14ac:dyDescent="0.2">
      <c r="D921" s="7"/>
    </row>
    <row r="922" spans="4:4" x14ac:dyDescent="0.2">
      <c r="D922" s="7"/>
    </row>
    <row r="923" spans="4:4" x14ac:dyDescent="0.2">
      <c r="D923" s="7"/>
    </row>
    <row r="924" spans="4:4" x14ac:dyDescent="0.2">
      <c r="D924" s="7"/>
    </row>
    <row r="925" spans="4:4" x14ac:dyDescent="0.2">
      <c r="D925" s="7"/>
    </row>
    <row r="926" spans="4:4" x14ac:dyDescent="0.2">
      <c r="D926" s="7"/>
    </row>
    <row r="927" spans="4:4" x14ac:dyDescent="0.2">
      <c r="D927" s="7"/>
    </row>
    <row r="928" spans="4:4" x14ac:dyDescent="0.2">
      <c r="D928" s="7"/>
    </row>
    <row r="929" spans="4:4" x14ac:dyDescent="0.2">
      <c r="D929" s="7"/>
    </row>
    <row r="930" spans="4:4" x14ac:dyDescent="0.2">
      <c r="D930" s="7"/>
    </row>
    <row r="931" spans="4:4" x14ac:dyDescent="0.2">
      <c r="D931" s="7"/>
    </row>
    <row r="932" spans="4:4" x14ac:dyDescent="0.2">
      <c r="D932" s="7"/>
    </row>
    <row r="933" spans="4:4" x14ac:dyDescent="0.2">
      <c r="D933" s="7"/>
    </row>
    <row r="934" spans="4:4" x14ac:dyDescent="0.2">
      <c r="D934" s="7"/>
    </row>
    <row r="935" spans="4:4" x14ac:dyDescent="0.2">
      <c r="D935" s="7"/>
    </row>
    <row r="936" spans="4:4" x14ac:dyDescent="0.2">
      <c r="D936" s="7"/>
    </row>
    <row r="937" spans="4:4" x14ac:dyDescent="0.2">
      <c r="D937" s="7"/>
    </row>
    <row r="938" spans="4:4" x14ac:dyDescent="0.2">
      <c r="D938" s="7"/>
    </row>
    <row r="939" spans="4:4" x14ac:dyDescent="0.2">
      <c r="D939" s="7"/>
    </row>
    <row r="940" spans="4:4" x14ac:dyDescent="0.2">
      <c r="D940" s="7"/>
    </row>
    <row r="941" spans="4:4" x14ac:dyDescent="0.2">
      <c r="D941" s="7"/>
    </row>
    <row r="942" spans="4:4" x14ac:dyDescent="0.2">
      <c r="D942" s="7"/>
    </row>
    <row r="943" spans="4:4" x14ac:dyDescent="0.2">
      <c r="D943" s="7"/>
    </row>
    <row r="944" spans="4:4" x14ac:dyDescent="0.2">
      <c r="D944" s="7"/>
    </row>
    <row r="945" spans="4:4" x14ac:dyDescent="0.2">
      <c r="D945" s="7"/>
    </row>
    <row r="946" spans="4:4" x14ac:dyDescent="0.2">
      <c r="D946" s="7"/>
    </row>
    <row r="947" spans="4:4" x14ac:dyDescent="0.2">
      <c r="D947" s="7"/>
    </row>
    <row r="948" spans="4:4" x14ac:dyDescent="0.2">
      <c r="D948" s="7"/>
    </row>
    <row r="949" spans="4:4" x14ac:dyDescent="0.2">
      <c r="D949" s="7"/>
    </row>
    <row r="950" spans="4:4" x14ac:dyDescent="0.2">
      <c r="D950" s="7"/>
    </row>
    <row r="951" spans="4:4" x14ac:dyDescent="0.2">
      <c r="D951" s="7"/>
    </row>
    <row r="952" spans="4:4" x14ac:dyDescent="0.2">
      <c r="D952" s="7"/>
    </row>
    <row r="953" spans="4:4" x14ac:dyDescent="0.2">
      <c r="D953" s="7"/>
    </row>
    <row r="954" spans="4:4" x14ac:dyDescent="0.2">
      <c r="D954" s="7"/>
    </row>
    <row r="955" spans="4:4" x14ac:dyDescent="0.2">
      <c r="D955" s="7"/>
    </row>
    <row r="956" spans="4:4" x14ac:dyDescent="0.2">
      <c r="D956" s="7"/>
    </row>
    <row r="957" spans="4:4" x14ac:dyDescent="0.2">
      <c r="D957" s="7"/>
    </row>
    <row r="958" spans="4:4" x14ac:dyDescent="0.2">
      <c r="D958" s="7"/>
    </row>
    <row r="959" spans="4:4" x14ac:dyDescent="0.2">
      <c r="D959" s="7"/>
    </row>
    <row r="960" spans="4:4" x14ac:dyDescent="0.2">
      <c r="D960" s="7"/>
    </row>
    <row r="961" spans="4:4" x14ac:dyDescent="0.2">
      <c r="D961" s="7"/>
    </row>
    <row r="962" spans="4:4" x14ac:dyDescent="0.2">
      <c r="D962" s="7"/>
    </row>
    <row r="963" spans="4:4" x14ac:dyDescent="0.2">
      <c r="D963" s="7"/>
    </row>
    <row r="964" spans="4:4" x14ac:dyDescent="0.2">
      <c r="D964" s="7"/>
    </row>
    <row r="965" spans="4:4" x14ac:dyDescent="0.2">
      <c r="D965" s="7"/>
    </row>
    <row r="966" spans="4:4" x14ac:dyDescent="0.2">
      <c r="D966" s="7"/>
    </row>
    <row r="967" spans="4:4" x14ac:dyDescent="0.2">
      <c r="D967" s="7"/>
    </row>
    <row r="968" spans="4:4" x14ac:dyDescent="0.2">
      <c r="D968" s="7"/>
    </row>
    <row r="969" spans="4:4" x14ac:dyDescent="0.2">
      <c r="D969" s="7"/>
    </row>
    <row r="970" spans="4:4" x14ac:dyDescent="0.2">
      <c r="D970" s="7"/>
    </row>
    <row r="971" spans="4:4" x14ac:dyDescent="0.2">
      <c r="D971" s="7"/>
    </row>
    <row r="972" spans="4:4" x14ac:dyDescent="0.2">
      <c r="D972" s="7"/>
    </row>
    <row r="973" spans="4:4" x14ac:dyDescent="0.2">
      <c r="D973" s="7"/>
    </row>
    <row r="974" spans="4:4" x14ac:dyDescent="0.2">
      <c r="D974" s="7"/>
    </row>
    <row r="975" spans="4:4" x14ac:dyDescent="0.2">
      <c r="D975" s="7"/>
    </row>
    <row r="976" spans="4:4" x14ac:dyDescent="0.2">
      <c r="D976" s="7"/>
    </row>
    <row r="977" spans="4:4" x14ac:dyDescent="0.2">
      <c r="D977" s="7"/>
    </row>
    <row r="978" spans="4:4" x14ac:dyDescent="0.2">
      <c r="D978" s="7"/>
    </row>
    <row r="979" spans="4:4" x14ac:dyDescent="0.2">
      <c r="D979" s="7"/>
    </row>
    <row r="980" spans="4:4" x14ac:dyDescent="0.2">
      <c r="D980" s="7"/>
    </row>
    <row r="981" spans="4:4" x14ac:dyDescent="0.2">
      <c r="D981" s="7"/>
    </row>
    <row r="982" spans="4:4" x14ac:dyDescent="0.2">
      <c r="D982" s="7"/>
    </row>
    <row r="983" spans="4:4" x14ac:dyDescent="0.2">
      <c r="D983" s="7"/>
    </row>
    <row r="984" spans="4:4" x14ac:dyDescent="0.2">
      <c r="D984" s="7"/>
    </row>
    <row r="985" spans="4:4" x14ac:dyDescent="0.2">
      <c r="D985" s="7"/>
    </row>
    <row r="986" spans="4:4" x14ac:dyDescent="0.2">
      <c r="D986" s="7"/>
    </row>
    <row r="987" spans="4:4" x14ac:dyDescent="0.2">
      <c r="D987" s="7"/>
    </row>
    <row r="988" spans="4:4" x14ac:dyDescent="0.2">
      <c r="D988" s="7"/>
    </row>
    <row r="989" spans="4:4" x14ac:dyDescent="0.2">
      <c r="D989" s="7"/>
    </row>
    <row r="990" spans="4:4" x14ac:dyDescent="0.2">
      <c r="D990" s="7"/>
    </row>
    <row r="991" spans="4:4" x14ac:dyDescent="0.2">
      <c r="D991" s="7"/>
    </row>
    <row r="992" spans="4:4" x14ac:dyDescent="0.2">
      <c r="D992" s="7"/>
    </row>
    <row r="993" spans="4:4" x14ac:dyDescent="0.2">
      <c r="D993" s="7"/>
    </row>
    <row r="994" spans="4:4" x14ac:dyDescent="0.2">
      <c r="D994" s="7"/>
    </row>
    <row r="995" spans="4:4" x14ac:dyDescent="0.2">
      <c r="D995" s="7"/>
    </row>
    <row r="996" spans="4:4" x14ac:dyDescent="0.2">
      <c r="D996" s="7"/>
    </row>
    <row r="997" spans="4:4" x14ac:dyDescent="0.2">
      <c r="D997" s="7"/>
    </row>
    <row r="998" spans="4:4" x14ac:dyDescent="0.2">
      <c r="D998" s="7"/>
    </row>
    <row r="999" spans="4:4" x14ac:dyDescent="0.2">
      <c r="D999" s="7"/>
    </row>
    <row r="1000" spans="4:4" x14ac:dyDescent="0.2">
      <c r="D1000" s="7"/>
    </row>
    <row r="1001" spans="4:4" x14ac:dyDescent="0.2">
      <c r="D1001" s="7"/>
    </row>
    <row r="1002" spans="4:4" x14ac:dyDescent="0.2">
      <c r="D1002" s="7"/>
    </row>
    <row r="1003" spans="4:4" x14ac:dyDescent="0.2">
      <c r="D1003" s="7"/>
    </row>
    <row r="1004" spans="4:4" x14ac:dyDescent="0.2">
      <c r="D1004" s="7"/>
    </row>
    <row r="1005" spans="4:4" x14ac:dyDescent="0.2">
      <c r="D1005" s="7"/>
    </row>
    <row r="1006" spans="4:4" x14ac:dyDescent="0.2">
      <c r="D1006" s="7"/>
    </row>
    <row r="1007" spans="4:4" x14ac:dyDescent="0.2">
      <c r="D1007" s="7"/>
    </row>
    <row r="1008" spans="4:4" x14ac:dyDescent="0.2">
      <c r="D1008" s="7"/>
    </row>
    <row r="1009" spans="4:4" x14ac:dyDescent="0.2">
      <c r="D1009" s="7"/>
    </row>
    <row r="1010" spans="4:4" x14ac:dyDescent="0.2">
      <c r="D1010" s="7"/>
    </row>
    <row r="1011" spans="4:4" x14ac:dyDescent="0.2">
      <c r="D1011" s="7"/>
    </row>
    <row r="1012" spans="4:4" x14ac:dyDescent="0.2">
      <c r="D1012" s="7"/>
    </row>
    <row r="1013" spans="4:4" x14ac:dyDescent="0.2">
      <c r="D1013" s="7"/>
    </row>
    <row r="1014" spans="4:4" x14ac:dyDescent="0.2">
      <c r="D1014" s="7"/>
    </row>
    <row r="1015" spans="4:4" x14ac:dyDescent="0.2">
      <c r="D1015" s="7"/>
    </row>
    <row r="1016" spans="4:4" x14ac:dyDescent="0.2">
      <c r="D1016" s="7"/>
    </row>
    <row r="1017" spans="4:4" x14ac:dyDescent="0.2">
      <c r="D1017" s="7"/>
    </row>
    <row r="1018" spans="4:4" x14ac:dyDescent="0.2">
      <c r="D1018" s="7"/>
    </row>
    <row r="1019" spans="4:4" x14ac:dyDescent="0.2">
      <c r="D1019" s="7"/>
    </row>
    <row r="1020" spans="4:4" x14ac:dyDescent="0.2">
      <c r="D1020" s="7"/>
    </row>
    <row r="1021" spans="4:4" x14ac:dyDescent="0.2">
      <c r="D1021" s="7"/>
    </row>
    <row r="1022" spans="4:4" x14ac:dyDescent="0.2">
      <c r="D1022" s="7"/>
    </row>
    <row r="1023" spans="4:4" x14ac:dyDescent="0.2">
      <c r="D1023" s="7"/>
    </row>
    <row r="1024" spans="4:4" x14ac:dyDescent="0.2">
      <c r="D1024" s="7"/>
    </row>
    <row r="1025" spans="4:4" x14ac:dyDescent="0.2">
      <c r="D1025" s="7"/>
    </row>
    <row r="1026" spans="4:4" x14ac:dyDescent="0.2">
      <c r="D1026" s="7"/>
    </row>
    <row r="1027" spans="4:4" x14ac:dyDescent="0.2">
      <c r="D1027" s="7"/>
    </row>
    <row r="1028" spans="4:4" x14ac:dyDescent="0.2">
      <c r="D1028" s="7"/>
    </row>
    <row r="1029" spans="4:4" x14ac:dyDescent="0.2">
      <c r="D1029" s="7"/>
    </row>
    <row r="1030" spans="4:4" x14ac:dyDescent="0.2">
      <c r="D1030" s="7"/>
    </row>
    <row r="1031" spans="4:4" x14ac:dyDescent="0.2">
      <c r="D1031" s="7"/>
    </row>
    <row r="1032" spans="4:4" x14ac:dyDescent="0.2">
      <c r="D1032" s="7"/>
    </row>
    <row r="1033" spans="4:4" x14ac:dyDescent="0.2">
      <c r="D1033" s="7"/>
    </row>
    <row r="1034" spans="4:4" x14ac:dyDescent="0.2">
      <c r="D1034" s="7"/>
    </row>
    <row r="1035" spans="4:4" x14ac:dyDescent="0.2">
      <c r="D1035" s="7"/>
    </row>
    <row r="1036" spans="4:4" x14ac:dyDescent="0.2">
      <c r="D1036" s="7"/>
    </row>
    <row r="1037" spans="4:4" x14ac:dyDescent="0.2">
      <c r="D1037" s="7"/>
    </row>
    <row r="1038" spans="4:4" x14ac:dyDescent="0.2">
      <c r="D1038" s="7"/>
    </row>
    <row r="1039" spans="4:4" x14ac:dyDescent="0.2">
      <c r="D1039" s="7"/>
    </row>
    <row r="1040" spans="4:4" x14ac:dyDescent="0.2">
      <c r="D1040" s="7"/>
    </row>
    <row r="1041" spans="4:4" x14ac:dyDescent="0.2">
      <c r="D1041" s="7"/>
    </row>
    <row r="1042" spans="4:4" x14ac:dyDescent="0.2">
      <c r="D1042" s="7"/>
    </row>
    <row r="1043" spans="4:4" x14ac:dyDescent="0.2">
      <c r="D1043" s="7"/>
    </row>
    <row r="1044" spans="4:4" x14ac:dyDescent="0.2">
      <c r="D1044" s="7"/>
    </row>
    <row r="1045" spans="4:4" x14ac:dyDescent="0.2">
      <c r="D1045" s="7"/>
    </row>
    <row r="1046" spans="4:4" x14ac:dyDescent="0.2">
      <c r="D1046" s="7"/>
    </row>
    <row r="1047" spans="4:4" x14ac:dyDescent="0.2">
      <c r="D1047" s="7"/>
    </row>
    <row r="1048" spans="4:4" x14ac:dyDescent="0.2">
      <c r="D1048" s="7"/>
    </row>
    <row r="1049" spans="4:4" x14ac:dyDescent="0.2">
      <c r="D1049" s="7"/>
    </row>
    <row r="1050" spans="4:4" x14ac:dyDescent="0.2">
      <c r="D1050" s="7"/>
    </row>
    <row r="1051" spans="4:4" x14ac:dyDescent="0.2">
      <c r="D1051" s="7"/>
    </row>
    <row r="1052" spans="4:4" x14ac:dyDescent="0.2">
      <c r="D1052" s="7"/>
    </row>
    <row r="1053" spans="4:4" x14ac:dyDescent="0.2">
      <c r="D1053" s="7"/>
    </row>
    <row r="1054" spans="4:4" x14ac:dyDescent="0.2">
      <c r="D1054" s="7"/>
    </row>
    <row r="1055" spans="4:4" x14ac:dyDescent="0.2">
      <c r="D1055" s="7"/>
    </row>
    <row r="1056" spans="4:4" x14ac:dyDescent="0.2">
      <c r="D1056" s="7"/>
    </row>
    <row r="1057" spans="4:4" x14ac:dyDescent="0.2">
      <c r="D1057" s="7"/>
    </row>
    <row r="1058" spans="4:4" x14ac:dyDescent="0.2">
      <c r="D1058" s="7"/>
    </row>
    <row r="1059" spans="4:4" x14ac:dyDescent="0.2">
      <c r="D1059" s="7"/>
    </row>
    <row r="1060" spans="4:4" x14ac:dyDescent="0.2">
      <c r="D1060" s="7"/>
    </row>
    <row r="1061" spans="4:4" x14ac:dyDescent="0.2">
      <c r="D1061" s="7"/>
    </row>
    <row r="1062" spans="4:4" x14ac:dyDescent="0.2">
      <c r="D1062" s="7"/>
    </row>
    <row r="1063" spans="4:4" x14ac:dyDescent="0.2">
      <c r="D1063" s="7"/>
    </row>
    <row r="1064" spans="4:4" x14ac:dyDescent="0.2">
      <c r="D1064" s="7"/>
    </row>
    <row r="1065" spans="4:4" x14ac:dyDescent="0.2">
      <c r="D1065" s="7"/>
    </row>
    <row r="1066" spans="4:4" x14ac:dyDescent="0.2">
      <c r="D1066" s="7"/>
    </row>
    <row r="1067" spans="4:4" x14ac:dyDescent="0.2">
      <c r="D1067" s="7"/>
    </row>
    <row r="1068" spans="4:4" x14ac:dyDescent="0.2">
      <c r="D1068" s="7"/>
    </row>
    <row r="1069" spans="4:4" x14ac:dyDescent="0.2">
      <c r="D1069" s="7"/>
    </row>
    <row r="1070" spans="4:4" x14ac:dyDescent="0.2">
      <c r="D1070" s="7"/>
    </row>
    <row r="1071" spans="4:4" x14ac:dyDescent="0.2">
      <c r="D1071" s="7"/>
    </row>
    <row r="1072" spans="4:4" x14ac:dyDescent="0.2">
      <c r="D1072" s="7"/>
    </row>
    <row r="1073" spans="4:4" x14ac:dyDescent="0.2">
      <c r="D1073" s="7"/>
    </row>
    <row r="1074" spans="4:4" x14ac:dyDescent="0.2">
      <c r="D1074" s="7"/>
    </row>
    <row r="1075" spans="4:4" x14ac:dyDescent="0.2">
      <c r="D1075" s="7"/>
    </row>
    <row r="1076" spans="4:4" x14ac:dyDescent="0.2">
      <c r="D1076" s="7"/>
    </row>
    <row r="1077" spans="4:4" x14ac:dyDescent="0.2">
      <c r="D1077" s="7"/>
    </row>
    <row r="1078" spans="4:4" x14ac:dyDescent="0.2">
      <c r="D1078" s="7"/>
    </row>
    <row r="1079" spans="4:4" x14ac:dyDescent="0.2">
      <c r="D1079" s="7"/>
    </row>
    <row r="1080" spans="4:4" x14ac:dyDescent="0.2">
      <c r="D1080" s="7"/>
    </row>
    <row r="1081" spans="4:4" x14ac:dyDescent="0.2">
      <c r="D1081" s="7"/>
    </row>
    <row r="1082" spans="4:4" x14ac:dyDescent="0.2">
      <c r="D1082" s="7"/>
    </row>
    <row r="1083" spans="4:4" x14ac:dyDescent="0.2">
      <c r="D1083" s="7"/>
    </row>
    <row r="1084" spans="4:4" x14ac:dyDescent="0.2">
      <c r="D1084" s="7"/>
    </row>
    <row r="1085" spans="4:4" x14ac:dyDescent="0.2">
      <c r="D1085" s="7"/>
    </row>
    <row r="1086" spans="4:4" x14ac:dyDescent="0.2">
      <c r="D1086" s="7"/>
    </row>
    <row r="1087" spans="4:4" x14ac:dyDescent="0.2">
      <c r="D1087" s="7"/>
    </row>
    <row r="1088" spans="4:4" x14ac:dyDescent="0.2">
      <c r="D1088" s="7"/>
    </row>
    <row r="1089" spans="4:4" x14ac:dyDescent="0.2">
      <c r="D1089" s="7"/>
    </row>
    <row r="1090" spans="4:4" x14ac:dyDescent="0.2">
      <c r="D1090" s="7"/>
    </row>
    <row r="1091" spans="4:4" x14ac:dyDescent="0.2">
      <c r="D1091" s="7"/>
    </row>
    <row r="1092" spans="4:4" x14ac:dyDescent="0.2">
      <c r="D1092" s="7"/>
    </row>
    <row r="1093" spans="4:4" x14ac:dyDescent="0.2">
      <c r="D1093" s="7"/>
    </row>
    <row r="1094" spans="4:4" x14ac:dyDescent="0.2">
      <c r="D1094" s="7"/>
    </row>
    <row r="1095" spans="4:4" x14ac:dyDescent="0.2">
      <c r="D1095" s="7"/>
    </row>
    <row r="1096" spans="4:4" x14ac:dyDescent="0.2">
      <c r="D1096" s="7"/>
    </row>
    <row r="1097" spans="4:4" x14ac:dyDescent="0.2">
      <c r="D1097" s="7"/>
    </row>
    <row r="1098" spans="4:4" x14ac:dyDescent="0.2">
      <c r="D1098" s="7"/>
    </row>
    <row r="1099" spans="4:4" x14ac:dyDescent="0.2">
      <c r="D1099" s="7"/>
    </row>
    <row r="1100" spans="4:4" x14ac:dyDescent="0.2">
      <c r="D1100" s="7"/>
    </row>
    <row r="1101" spans="4:4" x14ac:dyDescent="0.2">
      <c r="D1101" s="7"/>
    </row>
    <row r="1102" spans="4:4" x14ac:dyDescent="0.2">
      <c r="D1102" s="7"/>
    </row>
    <row r="1103" spans="4:4" x14ac:dyDescent="0.2">
      <c r="D1103" s="7"/>
    </row>
    <row r="1104" spans="4:4" x14ac:dyDescent="0.2">
      <c r="D1104" s="7"/>
    </row>
    <row r="1105" spans="4:4" x14ac:dyDescent="0.2">
      <c r="D1105" s="7"/>
    </row>
    <row r="1106" spans="4:4" x14ac:dyDescent="0.2">
      <c r="D1106" s="7"/>
    </row>
    <row r="1107" spans="4:4" x14ac:dyDescent="0.2">
      <c r="D1107" s="7"/>
    </row>
    <row r="1108" spans="4:4" x14ac:dyDescent="0.2">
      <c r="D1108" s="7"/>
    </row>
    <row r="1109" spans="4:4" x14ac:dyDescent="0.2">
      <c r="D1109" s="7"/>
    </row>
    <row r="1110" spans="4:4" x14ac:dyDescent="0.2">
      <c r="D1110" s="7"/>
    </row>
    <row r="1111" spans="4:4" x14ac:dyDescent="0.2">
      <c r="D1111" s="7"/>
    </row>
    <row r="1112" spans="4:4" x14ac:dyDescent="0.2">
      <c r="D1112" s="7"/>
    </row>
    <row r="1113" spans="4:4" x14ac:dyDescent="0.2">
      <c r="D1113" s="7"/>
    </row>
    <row r="1114" spans="4:4" x14ac:dyDescent="0.2">
      <c r="D1114" s="7"/>
    </row>
    <row r="1115" spans="4:4" x14ac:dyDescent="0.2">
      <c r="D1115" s="7"/>
    </row>
    <row r="1116" spans="4:4" x14ac:dyDescent="0.2">
      <c r="D1116" s="7"/>
    </row>
    <row r="1117" spans="4:4" x14ac:dyDescent="0.2">
      <c r="D1117" s="7"/>
    </row>
    <row r="1118" spans="4:4" x14ac:dyDescent="0.2">
      <c r="D1118" s="7"/>
    </row>
    <row r="1119" spans="4:4" x14ac:dyDescent="0.2">
      <c r="D1119" s="7"/>
    </row>
    <row r="1120" spans="4:4" x14ac:dyDescent="0.2">
      <c r="D1120" s="7"/>
    </row>
    <row r="1121" spans="4:4" x14ac:dyDescent="0.2">
      <c r="D1121" s="7"/>
    </row>
    <row r="1122" spans="4:4" x14ac:dyDescent="0.2">
      <c r="D1122" s="7"/>
    </row>
    <row r="1123" spans="4:4" x14ac:dyDescent="0.2">
      <c r="D1123" s="7"/>
    </row>
    <row r="1124" spans="4:4" x14ac:dyDescent="0.2">
      <c r="D1124" s="7"/>
    </row>
    <row r="1125" spans="4:4" x14ac:dyDescent="0.2">
      <c r="D1125" s="7"/>
    </row>
    <row r="1126" spans="4:4" x14ac:dyDescent="0.2">
      <c r="D1126" s="7"/>
    </row>
    <row r="1127" spans="4:4" x14ac:dyDescent="0.2">
      <c r="D1127" s="7"/>
    </row>
    <row r="1128" spans="4:4" x14ac:dyDescent="0.2">
      <c r="D1128" s="7"/>
    </row>
    <row r="1129" spans="4:4" x14ac:dyDescent="0.2">
      <c r="D1129" s="7"/>
    </row>
    <row r="1130" spans="4:4" x14ac:dyDescent="0.2">
      <c r="D1130" s="7"/>
    </row>
    <row r="1131" spans="4:4" x14ac:dyDescent="0.2">
      <c r="D1131" s="7"/>
    </row>
    <row r="1132" spans="4:4" x14ac:dyDescent="0.2">
      <c r="D1132" s="7"/>
    </row>
    <row r="1133" spans="4:4" x14ac:dyDescent="0.2">
      <c r="D1133" s="7"/>
    </row>
    <row r="1134" spans="4:4" x14ac:dyDescent="0.2">
      <c r="D1134" s="7"/>
    </row>
    <row r="1135" spans="4:4" x14ac:dyDescent="0.2">
      <c r="D1135" s="7"/>
    </row>
    <row r="1136" spans="4:4" x14ac:dyDescent="0.2">
      <c r="D1136" s="7"/>
    </row>
    <row r="1137" spans="4:4" x14ac:dyDescent="0.2">
      <c r="D1137" s="7"/>
    </row>
    <row r="1138" spans="4:4" x14ac:dyDescent="0.2">
      <c r="D1138" s="7"/>
    </row>
    <row r="1139" spans="4:4" x14ac:dyDescent="0.2">
      <c r="D1139" s="7"/>
    </row>
    <row r="1140" spans="4:4" x14ac:dyDescent="0.2">
      <c r="D1140" s="7"/>
    </row>
    <row r="1141" spans="4:4" x14ac:dyDescent="0.2">
      <c r="D1141" s="7"/>
    </row>
    <row r="1142" spans="4:4" x14ac:dyDescent="0.2">
      <c r="D1142" s="7"/>
    </row>
    <row r="1143" spans="4:4" x14ac:dyDescent="0.2">
      <c r="D1143" s="7"/>
    </row>
    <row r="1144" spans="4:4" x14ac:dyDescent="0.2">
      <c r="D1144" s="7"/>
    </row>
    <row r="1145" spans="4:4" x14ac:dyDescent="0.2">
      <c r="D1145" s="7"/>
    </row>
    <row r="1146" spans="4:4" x14ac:dyDescent="0.2">
      <c r="D1146" s="7"/>
    </row>
    <row r="1147" spans="4:4" x14ac:dyDescent="0.2">
      <c r="D1147" s="7"/>
    </row>
    <row r="1148" spans="4:4" x14ac:dyDescent="0.2">
      <c r="D1148" s="7"/>
    </row>
    <row r="1149" spans="4:4" x14ac:dyDescent="0.2">
      <c r="D1149" s="7"/>
    </row>
    <row r="1150" spans="4:4" x14ac:dyDescent="0.2">
      <c r="D1150" s="7"/>
    </row>
    <row r="1151" spans="4:4" x14ac:dyDescent="0.2">
      <c r="D1151" s="7"/>
    </row>
    <row r="1152" spans="4:4" x14ac:dyDescent="0.2">
      <c r="D1152" s="7"/>
    </row>
    <row r="1153" spans="4:4" x14ac:dyDescent="0.2">
      <c r="D1153" s="7"/>
    </row>
    <row r="1154" spans="4:4" x14ac:dyDescent="0.2">
      <c r="D1154" s="7"/>
    </row>
    <row r="1155" spans="4:4" x14ac:dyDescent="0.2">
      <c r="D1155" s="7"/>
    </row>
    <row r="1156" spans="4:4" x14ac:dyDescent="0.2">
      <c r="D1156" s="7"/>
    </row>
    <row r="1157" spans="4:4" x14ac:dyDescent="0.2">
      <c r="D1157" s="7"/>
    </row>
    <row r="1158" spans="4:4" x14ac:dyDescent="0.2">
      <c r="D1158" s="7"/>
    </row>
    <row r="1159" spans="4:4" x14ac:dyDescent="0.2">
      <c r="D1159" s="7"/>
    </row>
    <row r="1160" spans="4:4" x14ac:dyDescent="0.2">
      <c r="D1160" s="7"/>
    </row>
    <row r="1161" spans="4:4" x14ac:dyDescent="0.2">
      <c r="D1161" s="7"/>
    </row>
    <row r="1162" spans="4:4" x14ac:dyDescent="0.2">
      <c r="D1162" s="7"/>
    </row>
    <row r="1163" spans="4:4" x14ac:dyDescent="0.2">
      <c r="D1163" s="7"/>
    </row>
    <row r="1164" spans="4:4" x14ac:dyDescent="0.2">
      <c r="D1164" s="7"/>
    </row>
    <row r="1165" spans="4:4" x14ac:dyDescent="0.2">
      <c r="D1165" s="7"/>
    </row>
    <row r="1166" spans="4:4" x14ac:dyDescent="0.2">
      <c r="D1166" s="7"/>
    </row>
    <row r="1167" spans="4:4" x14ac:dyDescent="0.2">
      <c r="D1167" s="7"/>
    </row>
    <row r="1168" spans="4:4" x14ac:dyDescent="0.2">
      <c r="D1168" s="7"/>
    </row>
    <row r="1169" spans="4:4" x14ac:dyDescent="0.2">
      <c r="D1169" s="7"/>
    </row>
    <row r="1170" spans="4:4" x14ac:dyDescent="0.2">
      <c r="D1170" s="7"/>
    </row>
    <row r="1171" spans="4:4" x14ac:dyDescent="0.2">
      <c r="D1171" s="7"/>
    </row>
    <row r="1172" spans="4:4" x14ac:dyDescent="0.2">
      <c r="D1172" s="7"/>
    </row>
    <row r="1173" spans="4:4" x14ac:dyDescent="0.2">
      <c r="D1173" s="7"/>
    </row>
    <row r="1174" spans="4:4" x14ac:dyDescent="0.2">
      <c r="D1174" s="7"/>
    </row>
    <row r="1175" spans="4:4" x14ac:dyDescent="0.2">
      <c r="D1175" s="7"/>
    </row>
    <row r="1176" spans="4:4" x14ac:dyDescent="0.2">
      <c r="D1176" s="7"/>
    </row>
    <row r="1177" spans="4:4" x14ac:dyDescent="0.2">
      <c r="D1177" s="7"/>
    </row>
    <row r="1178" spans="4:4" x14ac:dyDescent="0.2">
      <c r="D1178" s="7"/>
    </row>
    <row r="1179" spans="4:4" x14ac:dyDescent="0.2">
      <c r="D1179" s="7"/>
    </row>
    <row r="1180" spans="4:4" x14ac:dyDescent="0.2">
      <c r="D1180" s="7"/>
    </row>
    <row r="1181" spans="4:4" x14ac:dyDescent="0.2">
      <c r="D1181" s="7"/>
    </row>
    <row r="1182" spans="4:4" x14ac:dyDescent="0.2">
      <c r="D1182" s="7"/>
    </row>
    <row r="1183" spans="4:4" x14ac:dyDescent="0.2">
      <c r="D1183" s="7"/>
    </row>
    <row r="1184" spans="4:4" x14ac:dyDescent="0.2">
      <c r="D1184" s="7"/>
    </row>
    <row r="1185" spans="4:4" x14ac:dyDescent="0.2">
      <c r="D1185" s="7"/>
    </row>
    <row r="1186" spans="4:4" x14ac:dyDescent="0.2">
      <c r="D1186" s="7"/>
    </row>
    <row r="1187" spans="4:4" x14ac:dyDescent="0.2">
      <c r="D1187" s="7"/>
    </row>
    <row r="1188" spans="4:4" x14ac:dyDescent="0.2">
      <c r="D1188" s="7"/>
    </row>
    <row r="1189" spans="4:4" x14ac:dyDescent="0.2">
      <c r="D1189" s="7"/>
    </row>
    <row r="1190" spans="4:4" x14ac:dyDescent="0.2">
      <c r="D1190" s="7"/>
    </row>
    <row r="1191" spans="4:4" x14ac:dyDescent="0.2">
      <c r="D1191" s="7"/>
    </row>
    <row r="1192" spans="4:4" x14ac:dyDescent="0.2">
      <c r="D1192" s="7"/>
    </row>
    <row r="1193" spans="4:4" x14ac:dyDescent="0.2">
      <c r="D1193" s="7"/>
    </row>
    <row r="1194" spans="4:4" x14ac:dyDescent="0.2">
      <c r="D1194" s="7"/>
    </row>
    <row r="1195" spans="4:4" x14ac:dyDescent="0.2">
      <c r="D1195" s="7"/>
    </row>
    <row r="1196" spans="4:4" x14ac:dyDescent="0.2">
      <c r="D1196" s="7"/>
    </row>
    <row r="1197" spans="4:4" x14ac:dyDescent="0.2">
      <c r="D1197" s="7"/>
    </row>
    <row r="1198" spans="4:4" x14ac:dyDescent="0.2">
      <c r="D1198" s="7"/>
    </row>
    <row r="1199" spans="4:4" x14ac:dyDescent="0.2">
      <c r="D1199" s="7"/>
    </row>
    <row r="1200" spans="4:4" x14ac:dyDescent="0.2">
      <c r="D1200" s="7"/>
    </row>
    <row r="1201" spans="4:4" x14ac:dyDescent="0.2">
      <c r="D1201" s="7"/>
    </row>
    <row r="1202" spans="4:4" x14ac:dyDescent="0.2">
      <c r="D1202" s="7"/>
    </row>
    <row r="1203" spans="4:4" x14ac:dyDescent="0.2">
      <c r="D1203" s="7"/>
    </row>
    <row r="1204" spans="4:4" x14ac:dyDescent="0.2">
      <c r="D1204" s="7"/>
    </row>
    <row r="1205" spans="4:4" x14ac:dyDescent="0.2">
      <c r="D1205" s="7"/>
    </row>
    <row r="1206" spans="4:4" x14ac:dyDescent="0.2">
      <c r="D1206" s="7"/>
    </row>
    <row r="1207" spans="4:4" x14ac:dyDescent="0.2">
      <c r="D1207" s="7"/>
    </row>
    <row r="1208" spans="4:4" x14ac:dyDescent="0.2">
      <c r="D1208" s="7"/>
    </row>
    <row r="1209" spans="4:4" x14ac:dyDescent="0.2">
      <c r="D1209" s="7"/>
    </row>
    <row r="1210" spans="4:4" x14ac:dyDescent="0.2">
      <c r="D1210" s="7"/>
    </row>
    <row r="1211" spans="4:4" x14ac:dyDescent="0.2">
      <c r="D1211" s="7"/>
    </row>
    <row r="1212" spans="4:4" x14ac:dyDescent="0.2">
      <c r="D1212" s="7"/>
    </row>
    <row r="1213" spans="4:4" x14ac:dyDescent="0.2">
      <c r="D1213" s="7"/>
    </row>
    <row r="1214" spans="4:4" x14ac:dyDescent="0.2">
      <c r="D1214" s="7"/>
    </row>
    <row r="1215" spans="4:4" x14ac:dyDescent="0.2">
      <c r="D1215" s="7"/>
    </row>
    <row r="1216" spans="4:4" x14ac:dyDescent="0.2">
      <c r="D1216" s="7"/>
    </row>
    <row r="1217" spans="4:4" x14ac:dyDescent="0.2">
      <c r="D1217" s="7"/>
    </row>
    <row r="1218" spans="4:4" x14ac:dyDescent="0.2">
      <c r="D1218" s="7"/>
    </row>
    <row r="1219" spans="4:4" x14ac:dyDescent="0.2">
      <c r="D1219" s="7"/>
    </row>
    <row r="1220" spans="4:4" x14ac:dyDescent="0.2">
      <c r="D1220" s="7"/>
    </row>
    <row r="1221" spans="4:4" x14ac:dyDescent="0.2">
      <c r="D1221" s="7"/>
    </row>
    <row r="1222" spans="4:4" x14ac:dyDescent="0.2">
      <c r="D1222" s="7"/>
    </row>
    <row r="1223" spans="4:4" x14ac:dyDescent="0.2">
      <c r="D1223" s="7"/>
    </row>
    <row r="1224" spans="4:4" x14ac:dyDescent="0.2">
      <c r="D1224" s="7"/>
    </row>
    <row r="1225" spans="4:4" x14ac:dyDescent="0.2">
      <c r="D1225" s="7"/>
    </row>
    <row r="1226" spans="4:4" x14ac:dyDescent="0.2">
      <c r="D1226" s="7"/>
    </row>
    <row r="1227" spans="4:4" x14ac:dyDescent="0.2">
      <c r="D1227" s="7"/>
    </row>
    <row r="1228" spans="4:4" x14ac:dyDescent="0.2">
      <c r="D1228" s="7"/>
    </row>
    <row r="1229" spans="4:4" x14ac:dyDescent="0.2">
      <c r="D1229" s="7"/>
    </row>
    <row r="1230" spans="4:4" x14ac:dyDescent="0.2">
      <c r="D1230" s="7"/>
    </row>
    <row r="1231" spans="4:4" x14ac:dyDescent="0.2">
      <c r="D1231" s="7"/>
    </row>
    <row r="1232" spans="4:4" x14ac:dyDescent="0.2">
      <c r="D1232" s="7"/>
    </row>
    <row r="1233" spans="4:4" x14ac:dyDescent="0.2">
      <c r="D1233" s="7"/>
    </row>
    <row r="1234" spans="4:4" x14ac:dyDescent="0.2">
      <c r="D1234" s="7"/>
    </row>
    <row r="1235" spans="4:4" x14ac:dyDescent="0.2">
      <c r="D1235" s="7"/>
    </row>
    <row r="1236" spans="4:4" x14ac:dyDescent="0.2">
      <c r="D1236" s="7"/>
    </row>
    <row r="1237" spans="4:4" x14ac:dyDescent="0.2">
      <c r="D1237" s="7"/>
    </row>
    <row r="1238" spans="4:4" x14ac:dyDescent="0.2">
      <c r="D1238" s="7"/>
    </row>
    <row r="1239" spans="4:4" x14ac:dyDescent="0.2">
      <c r="D1239" s="7"/>
    </row>
    <row r="1240" spans="4:4" x14ac:dyDescent="0.2">
      <c r="D1240" s="7"/>
    </row>
    <row r="1241" spans="4:4" x14ac:dyDescent="0.2">
      <c r="D1241" s="7"/>
    </row>
    <row r="1242" spans="4:4" x14ac:dyDescent="0.2">
      <c r="D1242" s="7"/>
    </row>
    <row r="1243" spans="4:4" x14ac:dyDescent="0.2">
      <c r="D1243" s="7"/>
    </row>
    <row r="1244" spans="4:4" x14ac:dyDescent="0.2">
      <c r="D1244" s="7"/>
    </row>
    <row r="1245" spans="4:4" x14ac:dyDescent="0.2">
      <c r="D1245" s="7"/>
    </row>
    <row r="1246" spans="4:4" x14ac:dyDescent="0.2">
      <c r="D1246" s="7"/>
    </row>
    <row r="1247" spans="4:4" x14ac:dyDescent="0.2">
      <c r="D1247" s="7"/>
    </row>
    <row r="1248" spans="4:4" x14ac:dyDescent="0.2">
      <c r="D1248" s="7"/>
    </row>
    <row r="1249" spans="4:4" x14ac:dyDescent="0.2">
      <c r="D1249" s="7"/>
    </row>
    <row r="1250" spans="4:4" x14ac:dyDescent="0.2">
      <c r="D1250" s="7"/>
    </row>
    <row r="1251" spans="4:4" x14ac:dyDescent="0.2">
      <c r="D1251" s="7"/>
    </row>
    <row r="1252" spans="4:4" x14ac:dyDescent="0.2">
      <c r="D1252" s="7"/>
    </row>
    <row r="1253" spans="4:4" x14ac:dyDescent="0.2">
      <c r="D1253" s="7"/>
    </row>
    <row r="1254" spans="4:4" x14ac:dyDescent="0.2">
      <c r="D1254" s="7"/>
    </row>
    <row r="1255" spans="4:4" x14ac:dyDescent="0.2">
      <c r="D1255" s="7"/>
    </row>
    <row r="1256" spans="4:4" x14ac:dyDescent="0.2">
      <c r="D1256" s="7"/>
    </row>
    <row r="1257" spans="4:4" x14ac:dyDescent="0.2">
      <c r="D1257" s="7"/>
    </row>
    <row r="1258" spans="4:4" x14ac:dyDescent="0.2">
      <c r="D1258" s="7"/>
    </row>
    <row r="1259" spans="4:4" x14ac:dyDescent="0.2">
      <c r="D1259" s="7"/>
    </row>
    <row r="1260" spans="4:4" x14ac:dyDescent="0.2">
      <c r="D1260" s="7"/>
    </row>
    <row r="1261" spans="4:4" x14ac:dyDescent="0.2">
      <c r="D1261" s="7"/>
    </row>
    <row r="1262" spans="4:4" x14ac:dyDescent="0.2">
      <c r="D1262" s="7"/>
    </row>
    <row r="1263" spans="4:4" x14ac:dyDescent="0.2">
      <c r="D1263" s="7"/>
    </row>
    <row r="1264" spans="4:4" x14ac:dyDescent="0.2">
      <c r="D1264" s="7"/>
    </row>
    <row r="1265" spans="4:4" x14ac:dyDescent="0.2">
      <c r="D1265" s="7"/>
    </row>
    <row r="1266" spans="4:4" x14ac:dyDescent="0.2">
      <c r="D1266" s="7"/>
    </row>
    <row r="1267" spans="4:4" x14ac:dyDescent="0.2">
      <c r="D1267" s="7"/>
    </row>
    <row r="1268" spans="4:4" x14ac:dyDescent="0.2">
      <c r="D1268" s="7"/>
    </row>
    <row r="1269" spans="4:4" x14ac:dyDescent="0.2">
      <c r="D1269" s="7"/>
    </row>
    <row r="1270" spans="4:4" x14ac:dyDescent="0.2">
      <c r="D1270" s="7"/>
    </row>
    <row r="1271" spans="4:4" x14ac:dyDescent="0.2">
      <c r="D1271" s="7"/>
    </row>
    <row r="1272" spans="4:4" x14ac:dyDescent="0.2">
      <c r="D1272" s="7"/>
    </row>
    <row r="1273" spans="4:4" x14ac:dyDescent="0.2">
      <c r="D1273" s="7"/>
    </row>
    <row r="1274" spans="4:4" x14ac:dyDescent="0.2">
      <c r="D1274" s="7"/>
    </row>
    <row r="1275" spans="4:4" x14ac:dyDescent="0.2">
      <c r="D1275" s="7"/>
    </row>
    <row r="1276" spans="4:4" x14ac:dyDescent="0.2">
      <c r="D1276" s="7"/>
    </row>
    <row r="1277" spans="4:4" x14ac:dyDescent="0.2">
      <c r="D1277" s="7"/>
    </row>
    <row r="1278" spans="4:4" x14ac:dyDescent="0.2">
      <c r="D1278" s="7"/>
    </row>
    <row r="1279" spans="4:4" x14ac:dyDescent="0.2">
      <c r="D1279" s="7"/>
    </row>
    <row r="1280" spans="4:4" x14ac:dyDescent="0.2">
      <c r="D1280" s="7"/>
    </row>
    <row r="1281" spans="4:4" x14ac:dyDescent="0.2">
      <c r="D1281" s="7"/>
    </row>
    <row r="1282" spans="4:4" x14ac:dyDescent="0.2">
      <c r="D1282" s="7"/>
    </row>
    <row r="1283" spans="4:4" x14ac:dyDescent="0.2">
      <c r="D1283" s="7"/>
    </row>
    <row r="1284" spans="4:4" x14ac:dyDescent="0.2">
      <c r="D1284" s="7"/>
    </row>
    <row r="1285" spans="4:4" x14ac:dyDescent="0.2">
      <c r="D1285" s="7"/>
    </row>
    <row r="1286" spans="4:4" x14ac:dyDescent="0.2">
      <c r="D1286" s="7"/>
    </row>
    <row r="1287" spans="4:4" x14ac:dyDescent="0.2">
      <c r="D1287" s="7"/>
    </row>
    <row r="1288" spans="4:4" x14ac:dyDescent="0.2">
      <c r="D1288" s="7"/>
    </row>
    <row r="1289" spans="4:4" x14ac:dyDescent="0.2">
      <c r="D1289" s="7"/>
    </row>
    <row r="1290" spans="4:4" x14ac:dyDescent="0.2">
      <c r="D1290" s="7"/>
    </row>
    <row r="1291" spans="4:4" x14ac:dyDescent="0.2">
      <c r="D1291" s="7"/>
    </row>
    <row r="1292" spans="4:4" x14ac:dyDescent="0.2">
      <c r="D1292" s="7"/>
    </row>
    <row r="1293" spans="4:4" x14ac:dyDescent="0.2">
      <c r="D1293" s="7"/>
    </row>
    <row r="1294" spans="4:4" x14ac:dyDescent="0.2">
      <c r="D1294" s="7"/>
    </row>
    <row r="1295" spans="4:4" x14ac:dyDescent="0.2">
      <c r="D1295" s="7"/>
    </row>
    <row r="1296" spans="4:4" x14ac:dyDescent="0.2">
      <c r="D1296" s="7"/>
    </row>
    <row r="1297" spans="4:4" x14ac:dyDescent="0.2">
      <c r="D1297" s="7"/>
    </row>
    <row r="1298" spans="4:4" x14ac:dyDescent="0.2">
      <c r="D1298" s="7"/>
    </row>
    <row r="1299" spans="4:4" x14ac:dyDescent="0.2">
      <c r="D1299" s="7"/>
    </row>
    <row r="1300" spans="4:4" x14ac:dyDescent="0.2">
      <c r="D1300" s="7"/>
    </row>
    <row r="1301" spans="4:4" x14ac:dyDescent="0.2">
      <c r="D1301" s="7"/>
    </row>
    <row r="1302" spans="4:4" x14ac:dyDescent="0.2">
      <c r="D1302" s="7"/>
    </row>
    <row r="1303" spans="4:4" x14ac:dyDescent="0.2">
      <c r="D1303" s="7"/>
    </row>
    <row r="1304" spans="4:4" x14ac:dyDescent="0.2">
      <c r="D1304" s="7"/>
    </row>
    <row r="1305" spans="4:4" x14ac:dyDescent="0.2">
      <c r="D1305" s="7"/>
    </row>
    <row r="1306" spans="4:4" x14ac:dyDescent="0.2">
      <c r="D1306" s="7"/>
    </row>
    <row r="1307" spans="4:4" x14ac:dyDescent="0.2">
      <c r="D1307" s="7"/>
    </row>
    <row r="1308" spans="4:4" x14ac:dyDescent="0.2">
      <c r="D1308" s="7"/>
    </row>
    <row r="1309" spans="4:4" x14ac:dyDescent="0.2">
      <c r="D1309" s="7"/>
    </row>
    <row r="1310" spans="4:4" x14ac:dyDescent="0.2">
      <c r="D1310" s="7"/>
    </row>
    <row r="1311" spans="4:4" x14ac:dyDescent="0.2">
      <c r="D1311" s="7"/>
    </row>
    <row r="1312" spans="4:4" x14ac:dyDescent="0.2">
      <c r="D1312" s="7"/>
    </row>
    <row r="1313" spans="4:4" x14ac:dyDescent="0.2">
      <c r="D1313" s="7"/>
    </row>
    <row r="1314" spans="4:4" x14ac:dyDescent="0.2">
      <c r="D1314" s="7"/>
    </row>
    <row r="1315" spans="4:4" x14ac:dyDescent="0.2">
      <c r="D1315" s="7"/>
    </row>
    <row r="1316" spans="4:4" x14ac:dyDescent="0.2">
      <c r="D1316" s="7"/>
    </row>
    <row r="1317" spans="4:4" x14ac:dyDescent="0.2">
      <c r="D1317" s="7"/>
    </row>
    <row r="1318" spans="4:4" x14ac:dyDescent="0.2">
      <c r="D1318" s="7"/>
    </row>
    <row r="1319" spans="4:4" x14ac:dyDescent="0.2">
      <c r="D1319" s="7"/>
    </row>
    <row r="1320" spans="4:4" x14ac:dyDescent="0.2">
      <c r="D1320" s="7"/>
    </row>
    <row r="1321" spans="4:4" x14ac:dyDescent="0.2">
      <c r="D1321" s="7"/>
    </row>
    <row r="1322" spans="4:4" x14ac:dyDescent="0.2">
      <c r="D1322" s="7"/>
    </row>
    <row r="1323" spans="4:4" x14ac:dyDescent="0.2">
      <c r="D1323" s="7"/>
    </row>
    <row r="1324" spans="4:4" x14ac:dyDescent="0.2">
      <c r="D1324" s="7"/>
    </row>
    <row r="1325" spans="4:4" x14ac:dyDescent="0.2">
      <c r="D1325" s="7"/>
    </row>
    <row r="1326" spans="4:4" x14ac:dyDescent="0.2">
      <c r="D1326" s="7"/>
    </row>
    <row r="1327" spans="4:4" x14ac:dyDescent="0.2">
      <c r="D1327" s="7"/>
    </row>
    <row r="1328" spans="4:4" x14ac:dyDescent="0.2">
      <c r="D1328" s="7"/>
    </row>
    <row r="1329" spans="4:4" x14ac:dyDescent="0.2">
      <c r="D1329" s="7"/>
    </row>
    <row r="1330" spans="4:4" x14ac:dyDescent="0.2">
      <c r="D1330" s="7"/>
    </row>
    <row r="1331" spans="4:4" x14ac:dyDescent="0.2">
      <c r="D1331" s="7"/>
    </row>
    <row r="1332" spans="4:4" x14ac:dyDescent="0.2">
      <c r="D1332" s="7"/>
    </row>
    <row r="1333" spans="4:4" x14ac:dyDescent="0.2">
      <c r="D1333" s="7"/>
    </row>
    <row r="1334" spans="4:4" x14ac:dyDescent="0.2">
      <c r="D1334" s="7"/>
    </row>
    <row r="1335" spans="4:4" x14ac:dyDescent="0.2">
      <c r="D1335" s="7"/>
    </row>
    <row r="1336" spans="4:4" x14ac:dyDescent="0.2">
      <c r="D1336" s="7"/>
    </row>
    <row r="1337" spans="4:4" x14ac:dyDescent="0.2">
      <c r="D1337" s="7"/>
    </row>
    <row r="1338" spans="4:4" x14ac:dyDescent="0.2">
      <c r="D1338" s="7"/>
    </row>
    <row r="1339" spans="4:4" x14ac:dyDescent="0.2">
      <c r="D1339" s="7"/>
    </row>
    <row r="1340" spans="4:4" x14ac:dyDescent="0.2">
      <c r="D1340" s="7"/>
    </row>
    <row r="1341" spans="4:4" x14ac:dyDescent="0.2">
      <c r="D1341" s="7"/>
    </row>
    <row r="1342" spans="4:4" x14ac:dyDescent="0.2">
      <c r="D1342" s="7"/>
    </row>
    <row r="1343" spans="4:4" x14ac:dyDescent="0.2">
      <c r="D1343" s="7"/>
    </row>
    <row r="1344" spans="4:4" x14ac:dyDescent="0.2">
      <c r="D1344" s="7"/>
    </row>
    <row r="1345" spans="4:4" x14ac:dyDescent="0.2">
      <c r="D1345" s="7"/>
    </row>
    <row r="1346" spans="4:4" x14ac:dyDescent="0.2">
      <c r="D1346" s="7"/>
    </row>
    <row r="1347" spans="4:4" x14ac:dyDescent="0.2">
      <c r="D1347" s="7"/>
    </row>
    <row r="1348" spans="4:4" x14ac:dyDescent="0.2">
      <c r="D1348" s="7"/>
    </row>
    <row r="1349" spans="4:4" x14ac:dyDescent="0.2">
      <c r="D1349" s="7"/>
    </row>
    <row r="1350" spans="4:4" x14ac:dyDescent="0.2">
      <c r="D1350" s="7"/>
    </row>
    <row r="1351" spans="4:4" x14ac:dyDescent="0.2">
      <c r="D1351" s="7"/>
    </row>
    <row r="1352" spans="4:4" x14ac:dyDescent="0.2">
      <c r="D1352" s="7"/>
    </row>
    <row r="1353" spans="4:4" x14ac:dyDescent="0.2">
      <c r="D1353" s="7"/>
    </row>
    <row r="1354" spans="4:4" x14ac:dyDescent="0.2">
      <c r="D1354" s="7"/>
    </row>
    <row r="1355" spans="4:4" x14ac:dyDescent="0.2">
      <c r="D1355" s="7"/>
    </row>
    <row r="1356" spans="4:4" x14ac:dyDescent="0.2">
      <c r="D1356" s="7"/>
    </row>
    <row r="1357" spans="4:4" x14ac:dyDescent="0.2">
      <c r="D1357" s="7"/>
    </row>
    <row r="1358" spans="4:4" x14ac:dyDescent="0.2">
      <c r="D1358" s="7"/>
    </row>
    <row r="1359" spans="4:4" x14ac:dyDescent="0.2">
      <c r="D1359" s="7"/>
    </row>
    <row r="1360" spans="4:4" x14ac:dyDescent="0.2">
      <c r="D1360" s="7"/>
    </row>
    <row r="1361" spans="4:4" x14ac:dyDescent="0.2">
      <c r="D1361" s="7"/>
    </row>
    <row r="1362" spans="4:4" x14ac:dyDescent="0.2">
      <c r="D1362" s="7"/>
    </row>
    <row r="1363" spans="4:4" x14ac:dyDescent="0.2">
      <c r="D1363" s="7"/>
    </row>
    <row r="1364" spans="4:4" x14ac:dyDescent="0.2">
      <c r="D1364" s="7"/>
    </row>
    <row r="1365" spans="4:4" x14ac:dyDescent="0.2">
      <c r="D1365" s="7"/>
    </row>
    <row r="1366" spans="4:4" x14ac:dyDescent="0.2">
      <c r="D1366" s="7"/>
    </row>
    <row r="1367" spans="4:4" x14ac:dyDescent="0.2">
      <c r="D1367" s="7"/>
    </row>
    <row r="1368" spans="4:4" x14ac:dyDescent="0.2">
      <c r="D1368" s="7"/>
    </row>
    <row r="1369" spans="4:4" x14ac:dyDescent="0.2">
      <c r="D1369" s="7"/>
    </row>
    <row r="1370" spans="4:4" x14ac:dyDescent="0.2">
      <c r="D1370" s="7"/>
    </row>
    <row r="1371" spans="4:4" x14ac:dyDescent="0.2">
      <c r="D1371" s="7"/>
    </row>
    <row r="1372" spans="4:4" x14ac:dyDescent="0.2">
      <c r="D1372" s="7"/>
    </row>
    <row r="1373" spans="4:4" x14ac:dyDescent="0.2">
      <c r="D1373" s="7"/>
    </row>
    <row r="1374" spans="4:4" x14ac:dyDescent="0.2">
      <c r="D1374" s="7"/>
    </row>
    <row r="1375" spans="4:4" x14ac:dyDescent="0.2">
      <c r="D1375" s="7"/>
    </row>
    <row r="1376" spans="4:4" x14ac:dyDescent="0.2">
      <c r="D1376" s="7"/>
    </row>
    <row r="1377" spans="4:4" x14ac:dyDescent="0.2">
      <c r="D1377" s="7"/>
    </row>
    <row r="1378" spans="4:4" x14ac:dyDescent="0.2">
      <c r="D1378" s="7"/>
    </row>
    <row r="1379" spans="4:4" x14ac:dyDescent="0.2">
      <c r="D1379" s="7"/>
    </row>
    <row r="1380" spans="4:4" x14ac:dyDescent="0.2">
      <c r="D1380" s="7"/>
    </row>
    <row r="1381" spans="4:4" x14ac:dyDescent="0.2">
      <c r="D1381" s="7"/>
    </row>
    <row r="1382" spans="4:4" x14ac:dyDescent="0.2">
      <c r="D1382" s="7"/>
    </row>
    <row r="1383" spans="4:4" x14ac:dyDescent="0.2">
      <c r="D1383" s="7"/>
    </row>
    <row r="1384" spans="4:4" x14ac:dyDescent="0.2">
      <c r="D1384" s="7"/>
    </row>
    <row r="1385" spans="4:4" x14ac:dyDescent="0.2">
      <c r="D1385" s="7"/>
    </row>
    <row r="1386" spans="4:4" x14ac:dyDescent="0.2">
      <c r="D1386" s="7"/>
    </row>
    <row r="1387" spans="4:4" x14ac:dyDescent="0.2">
      <c r="D1387" s="7"/>
    </row>
    <row r="1388" spans="4:4" x14ac:dyDescent="0.2">
      <c r="D1388" s="7"/>
    </row>
    <row r="1389" spans="4:4" x14ac:dyDescent="0.2">
      <c r="D1389" s="7"/>
    </row>
    <row r="1390" spans="4:4" x14ac:dyDescent="0.2">
      <c r="D1390" s="7"/>
    </row>
    <row r="1391" spans="4:4" x14ac:dyDescent="0.2">
      <c r="D1391" s="7"/>
    </row>
    <row r="1392" spans="4:4" x14ac:dyDescent="0.2">
      <c r="D1392" s="7"/>
    </row>
    <row r="1393" spans="4:4" x14ac:dyDescent="0.2">
      <c r="D1393" s="7"/>
    </row>
    <row r="1394" spans="4:4" x14ac:dyDescent="0.2">
      <c r="D1394" s="7"/>
    </row>
    <row r="1395" spans="4:4" x14ac:dyDescent="0.2">
      <c r="D1395" s="7"/>
    </row>
    <row r="1396" spans="4:4" x14ac:dyDescent="0.2">
      <c r="D1396" s="7"/>
    </row>
    <row r="1397" spans="4:4" x14ac:dyDescent="0.2">
      <c r="D1397" s="7"/>
    </row>
    <row r="1398" spans="4:4" x14ac:dyDescent="0.2">
      <c r="D1398" s="7"/>
    </row>
    <row r="1399" spans="4:4" x14ac:dyDescent="0.2">
      <c r="D1399" s="7"/>
    </row>
    <row r="1400" spans="4:4" x14ac:dyDescent="0.2">
      <c r="D1400" s="7"/>
    </row>
    <row r="1401" spans="4:4" x14ac:dyDescent="0.2">
      <c r="D1401" s="7"/>
    </row>
    <row r="1402" spans="4:4" x14ac:dyDescent="0.2">
      <c r="D1402" s="7"/>
    </row>
    <row r="1403" spans="4:4" x14ac:dyDescent="0.2">
      <c r="D1403" s="7"/>
    </row>
    <row r="1404" spans="4:4" x14ac:dyDescent="0.2">
      <c r="D1404" s="7"/>
    </row>
    <row r="1405" spans="4:4" x14ac:dyDescent="0.2">
      <c r="D1405" s="7"/>
    </row>
    <row r="1406" spans="4:4" x14ac:dyDescent="0.2">
      <c r="D1406" s="7"/>
    </row>
    <row r="1407" spans="4:4" x14ac:dyDescent="0.2">
      <c r="D1407" s="7"/>
    </row>
    <row r="1408" spans="4:4" x14ac:dyDescent="0.2">
      <c r="D1408" s="7"/>
    </row>
    <row r="1409" spans="4:4" x14ac:dyDescent="0.2">
      <c r="D1409" s="7"/>
    </row>
    <row r="1410" spans="4:4" x14ac:dyDescent="0.2">
      <c r="D1410" s="7"/>
    </row>
    <row r="1411" spans="4:4" x14ac:dyDescent="0.2">
      <c r="D1411" s="7"/>
    </row>
    <row r="1412" spans="4:4" x14ac:dyDescent="0.2">
      <c r="D1412" s="7"/>
    </row>
    <row r="1413" spans="4:4" x14ac:dyDescent="0.2">
      <c r="D1413" s="7"/>
    </row>
    <row r="1414" spans="4:4" x14ac:dyDescent="0.2">
      <c r="D1414" s="7"/>
    </row>
    <row r="1415" spans="4:4" x14ac:dyDescent="0.2">
      <c r="D1415" s="7"/>
    </row>
    <row r="1416" spans="4:4" x14ac:dyDescent="0.2">
      <c r="D1416" s="7"/>
    </row>
    <row r="1417" spans="4:4" x14ac:dyDescent="0.2">
      <c r="D1417" s="7"/>
    </row>
    <row r="1418" spans="4:4" x14ac:dyDescent="0.2">
      <c r="D1418" s="7"/>
    </row>
    <row r="1419" spans="4:4" x14ac:dyDescent="0.2">
      <c r="D1419" s="7"/>
    </row>
    <row r="1420" spans="4:4" x14ac:dyDescent="0.2">
      <c r="D1420" s="7"/>
    </row>
    <row r="1421" spans="4:4" x14ac:dyDescent="0.2">
      <c r="D1421" s="7"/>
    </row>
    <row r="1422" spans="4:4" x14ac:dyDescent="0.2">
      <c r="D1422" s="7"/>
    </row>
    <row r="1423" spans="4:4" x14ac:dyDescent="0.2">
      <c r="D1423" s="7"/>
    </row>
    <row r="1424" spans="4:4" x14ac:dyDescent="0.2">
      <c r="D1424" s="7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  <row r="3080" spans="4:4" x14ac:dyDescent="0.2">
      <c r="D3080" s="7"/>
    </row>
    <row r="3081" spans="4:4" x14ac:dyDescent="0.2">
      <c r="D3081" s="7"/>
    </row>
    <row r="3082" spans="4:4" x14ac:dyDescent="0.2">
      <c r="D3082" s="7"/>
    </row>
    <row r="3083" spans="4:4" x14ac:dyDescent="0.2">
      <c r="D3083" s="7"/>
    </row>
    <row r="3084" spans="4:4" x14ac:dyDescent="0.2">
      <c r="D3084" s="7"/>
    </row>
    <row r="3085" spans="4:4" x14ac:dyDescent="0.2">
      <c r="D3085" s="7"/>
    </row>
    <row r="3086" spans="4:4" x14ac:dyDescent="0.2">
      <c r="D3086" s="7"/>
    </row>
    <row r="3087" spans="4:4" x14ac:dyDescent="0.2">
      <c r="D3087" s="7"/>
    </row>
    <row r="3088" spans="4:4" x14ac:dyDescent="0.2">
      <c r="D3088" s="7"/>
    </row>
    <row r="3089" spans="4:4" x14ac:dyDescent="0.2">
      <c r="D3089" s="7"/>
    </row>
    <row r="3090" spans="4:4" x14ac:dyDescent="0.2">
      <c r="D3090" s="7"/>
    </row>
    <row r="3091" spans="4:4" x14ac:dyDescent="0.2">
      <c r="D3091" s="7"/>
    </row>
    <row r="3092" spans="4:4" x14ac:dyDescent="0.2">
      <c r="D3092" s="7"/>
    </row>
    <row r="3093" spans="4:4" x14ac:dyDescent="0.2">
      <c r="D3093" s="7"/>
    </row>
    <row r="3094" spans="4:4" x14ac:dyDescent="0.2">
      <c r="D3094" s="7"/>
    </row>
    <row r="3095" spans="4:4" x14ac:dyDescent="0.2">
      <c r="D3095" s="7"/>
    </row>
    <row r="3096" spans="4:4" x14ac:dyDescent="0.2">
      <c r="D3096" s="7"/>
    </row>
    <row r="3097" spans="4:4" x14ac:dyDescent="0.2">
      <c r="D3097" s="7"/>
    </row>
    <row r="3098" spans="4:4" x14ac:dyDescent="0.2">
      <c r="D3098" s="7"/>
    </row>
    <row r="3099" spans="4:4" x14ac:dyDescent="0.2">
      <c r="D3099" s="7"/>
    </row>
    <row r="3100" spans="4:4" x14ac:dyDescent="0.2">
      <c r="D3100" s="7"/>
    </row>
    <row r="3101" spans="4:4" x14ac:dyDescent="0.2">
      <c r="D3101" s="7"/>
    </row>
    <row r="3102" spans="4:4" x14ac:dyDescent="0.2">
      <c r="D3102" s="7"/>
    </row>
    <row r="3103" spans="4:4" x14ac:dyDescent="0.2">
      <c r="D3103" s="7"/>
    </row>
    <row r="3104" spans="4:4" x14ac:dyDescent="0.2">
      <c r="D3104" s="7"/>
    </row>
    <row r="3105" spans="4:4" x14ac:dyDescent="0.2">
      <c r="D3105" s="7"/>
    </row>
    <row r="3106" spans="4:4" x14ac:dyDescent="0.2">
      <c r="D3106" s="7"/>
    </row>
    <row r="3107" spans="4:4" x14ac:dyDescent="0.2">
      <c r="D3107" s="7"/>
    </row>
    <row r="3108" spans="4:4" x14ac:dyDescent="0.2">
      <c r="D3108" s="7"/>
    </row>
    <row r="3109" spans="4:4" x14ac:dyDescent="0.2">
      <c r="D3109" s="7"/>
    </row>
    <row r="3110" spans="4:4" x14ac:dyDescent="0.2">
      <c r="D3110" s="7"/>
    </row>
    <row r="3111" spans="4:4" x14ac:dyDescent="0.2">
      <c r="D3111" s="7"/>
    </row>
    <row r="3112" spans="4:4" x14ac:dyDescent="0.2">
      <c r="D3112" s="7"/>
    </row>
    <row r="3113" spans="4:4" x14ac:dyDescent="0.2">
      <c r="D3113" s="7"/>
    </row>
    <row r="3114" spans="4:4" x14ac:dyDescent="0.2">
      <c r="D3114" s="7"/>
    </row>
    <row r="3115" spans="4:4" x14ac:dyDescent="0.2">
      <c r="D3115" s="7"/>
    </row>
    <row r="3116" spans="4:4" x14ac:dyDescent="0.2">
      <c r="D3116" s="7"/>
    </row>
    <row r="3117" spans="4:4" x14ac:dyDescent="0.2">
      <c r="D3117" s="7"/>
    </row>
    <row r="3118" spans="4:4" x14ac:dyDescent="0.2">
      <c r="D3118" s="7"/>
    </row>
    <row r="3119" spans="4:4" x14ac:dyDescent="0.2">
      <c r="D3119" s="7"/>
    </row>
    <row r="3120" spans="4:4" x14ac:dyDescent="0.2">
      <c r="D3120" s="7"/>
    </row>
    <row r="3121" spans="4:4" x14ac:dyDescent="0.2">
      <c r="D3121" s="7"/>
    </row>
    <row r="3122" spans="4:4" x14ac:dyDescent="0.2">
      <c r="D3122" s="7"/>
    </row>
    <row r="3123" spans="4:4" x14ac:dyDescent="0.2">
      <c r="D3123" s="7"/>
    </row>
    <row r="3124" spans="4:4" x14ac:dyDescent="0.2">
      <c r="D3124" s="7"/>
    </row>
    <row r="3125" spans="4:4" x14ac:dyDescent="0.2">
      <c r="D3125" s="7"/>
    </row>
    <row r="3126" spans="4:4" x14ac:dyDescent="0.2">
      <c r="D3126" s="7"/>
    </row>
    <row r="3127" spans="4:4" x14ac:dyDescent="0.2">
      <c r="D3127" s="7"/>
    </row>
    <row r="3128" spans="4:4" x14ac:dyDescent="0.2">
      <c r="D3128" s="7"/>
    </row>
    <row r="3129" spans="4:4" x14ac:dyDescent="0.2">
      <c r="D3129" s="7"/>
    </row>
    <row r="3130" spans="4:4" x14ac:dyDescent="0.2">
      <c r="D3130" s="7"/>
    </row>
    <row r="3131" spans="4:4" x14ac:dyDescent="0.2">
      <c r="D3131" s="7"/>
    </row>
    <row r="3132" spans="4:4" x14ac:dyDescent="0.2">
      <c r="D3132" s="7"/>
    </row>
    <row r="3133" spans="4:4" x14ac:dyDescent="0.2">
      <c r="D3133" s="7"/>
    </row>
    <row r="3134" spans="4:4" x14ac:dyDescent="0.2">
      <c r="D3134" s="7"/>
    </row>
    <row r="3135" spans="4:4" x14ac:dyDescent="0.2">
      <c r="D3135" s="7"/>
    </row>
    <row r="3136" spans="4:4" x14ac:dyDescent="0.2">
      <c r="D3136" s="7"/>
    </row>
    <row r="3137" spans="4:4" x14ac:dyDescent="0.2">
      <c r="D3137" s="7"/>
    </row>
    <row r="3138" spans="4:4" x14ac:dyDescent="0.2">
      <c r="D3138" s="7"/>
    </row>
    <row r="3139" spans="4:4" x14ac:dyDescent="0.2">
      <c r="D3139" s="7"/>
    </row>
    <row r="3140" spans="4:4" x14ac:dyDescent="0.2">
      <c r="D3140" s="7"/>
    </row>
    <row r="3141" spans="4:4" x14ac:dyDescent="0.2">
      <c r="D3141" s="7"/>
    </row>
    <row r="3142" spans="4:4" x14ac:dyDescent="0.2">
      <c r="D3142" s="7"/>
    </row>
    <row r="3143" spans="4:4" x14ac:dyDescent="0.2">
      <c r="D3143" s="7"/>
    </row>
    <row r="3144" spans="4:4" x14ac:dyDescent="0.2">
      <c r="D3144" s="7"/>
    </row>
    <row r="3145" spans="4:4" x14ac:dyDescent="0.2">
      <c r="D3145" s="7"/>
    </row>
    <row r="3146" spans="4:4" x14ac:dyDescent="0.2">
      <c r="D3146" s="7"/>
    </row>
    <row r="3147" spans="4:4" x14ac:dyDescent="0.2">
      <c r="D3147" s="7"/>
    </row>
    <row r="3148" spans="4:4" x14ac:dyDescent="0.2">
      <c r="D3148" s="7"/>
    </row>
    <row r="3149" spans="4:4" x14ac:dyDescent="0.2">
      <c r="D3149" s="7"/>
    </row>
    <row r="3150" spans="4:4" x14ac:dyDescent="0.2">
      <c r="D3150" s="7"/>
    </row>
    <row r="3151" spans="4:4" x14ac:dyDescent="0.2">
      <c r="D3151" s="7"/>
    </row>
    <row r="3152" spans="4:4" x14ac:dyDescent="0.2">
      <c r="D3152" s="7"/>
    </row>
    <row r="3153" spans="4:4" x14ac:dyDescent="0.2">
      <c r="D3153" s="7"/>
    </row>
    <row r="3154" spans="4:4" x14ac:dyDescent="0.2">
      <c r="D3154" s="7"/>
    </row>
    <row r="3155" spans="4:4" x14ac:dyDescent="0.2">
      <c r="D3155" s="7"/>
    </row>
    <row r="3156" spans="4:4" x14ac:dyDescent="0.2">
      <c r="D3156" s="7"/>
    </row>
    <row r="3157" spans="4:4" x14ac:dyDescent="0.2">
      <c r="D3157" s="7"/>
    </row>
    <row r="3158" spans="4:4" x14ac:dyDescent="0.2">
      <c r="D3158" s="7"/>
    </row>
    <row r="3159" spans="4:4" x14ac:dyDescent="0.2">
      <c r="D3159" s="7"/>
    </row>
    <row r="3160" spans="4:4" x14ac:dyDescent="0.2">
      <c r="D3160" s="7"/>
    </row>
    <row r="3161" spans="4:4" x14ac:dyDescent="0.2">
      <c r="D3161" s="7"/>
    </row>
    <row r="3162" spans="4:4" x14ac:dyDescent="0.2">
      <c r="D3162" s="7"/>
    </row>
    <row r="3163" spans="4:4" x14ac:dyDescent="0.2">
      <c r="D3163" s="7"/>
    </row>
    <row r="3164" spans="4:4" x14ac:dyDescent="0.2">
      <c r="D3164" s="7"/>
    </row>
    <row r="3165" spans="4:4" x14ac:dyDescent="0.2">
      <c r="D3165" s="7"/>
    </row>
    <row r="3166" spans="4:4" x14ac:dyDescent="0.2">
      <c r="D3166" s="7"/>
    </row>
    <row r="3167" spans="4:4" x14ac:dyDescent="0.2">
      <c r="D3167" s="7"/>
    </row>
    <row r="3168" spans="4:4" x14ac:dyDescent="0.2">
      <c r="D3168" s="7"/>
    </row>
    <row r="3169" spans="4:4" x14ac:dyDescent="0.2">
      <c r="D3169" s="7"/>
    </row>
    <row r="3170" spans="4:4" x14ac:dyDescent="0.2">
      <c r="D3170" s="7"/>
    </row>
    <row r="3171" spans="4:4" x14ac:dyDescent="0.2">
      <c r="D3171" s="7"/>
    </row>
    <row r="3172" spans="4:4" x14ac:dyDescent="0.2">
      <c r="D3172" s="7"/>
    </row>
    <row r="3173" spans="4:4" x14ac:dyDescent="0.2">
      <c r="D3173" s="7"/>
    </row>
    <row r="3174" spans="4:4" x14ac:dyDescent="0.2">
      <c r="D3174" s="7"/>
    </row>
    <row r="3175" spans="4:4" x14ac:dyDescent="0.2">
      <c r="D3175" s="7"/>
    </row>
    <row r="3176" spans="4:4" x14ac:dyDescent="0.2">
      <c r="D3176" s="7"/>
    </row>
    <row r="3177" spans="4:4" x14ac:dyDescent="0.2">
      <c r="D3177" s="7"/>
    </row>
    <row r="3178" spans="4:4" x14ac:dyDescent="0.2">
      <c r="D3178" s="7"/>
    </row>
    <row r="3179" spans="4:4" x14ac:dyDescent="0.2">
      <c r="D3179" s="7"/>
    </row>
    <row r="3180" spans="4:4" x14ac:dyDescent="0.2">
      <c r="D3180" s="7"/>
    </row>
    <row r="3181" spans="4:4" x14ac:dyDescent="0.2">
      <c r="D3181" s="7"/>
    </row>
    <row r="3182" spans="4:4" x14ac:dyDescent="0.2">
      <c r="D3182" s="7"/>
    </row>
    <row r="3183" spans="4:4" x14ac:dyDescent="0.2">
      <c r="D3183" s="7"/>
    </row>
    <row r="3184" spans="4:4" x14ac:dyDescent="0.2">
      <c r="D3184" s="7"/>
    </row>
    <row r="3185" spans="4:4" x14ac:dyDescent="0.2">
      <c r="D3185" s="7"/>
    </row>
    <row r="3186" spans="4:4" x14ac:dyDescent="0.2">
      <c r="D3186" s="7"/>
    </row>
    <row r="3187" spans="4:4" x14ac:dyDescent="0.2">
      <c r="D3187" s="7"/>
    </row>
    <row r="3188" spans="4:4" x14ac:dyDescent="0.2">
      <c r="D3188" s="7"/>
    </row>
    <row r="3189" spans="4:4" x14ac:dyDescent="0.2">
      <c r="D3189" s="7"/>
    </row>
    <row r="3190" spans="4:4" x14ac:dyDescent="0.2">
      <c r="D3190" s="7"/>
    </row>
    <row r="3191" spans="4:4" x14ac:dyDescent="0.2">
      <c r="D3191" s="7"/>
    </row>
    <row r="3192" spans="4:4" x14ac:dyDescent="0.2">
      <c r="D3192" s="7"/>
    </row>
    <row r="3193" spans="4:4" x14ac:dyDescent="0.2">
      <c r="D3193" s="7"/>
    </row>
    <row r="3194" spans="4:4" x14ac:dyDescent="0.2">
      <c r="D3194" s="7"/>
    </row>
    <row r="3195" spans="4:4" x14ac:dyDescent="0.2">
      <c r="D3195" s="7"/>
    </row>
    <row r="3196" spans="4:4" x14ac:dyDescent="0.2">
      <c r="D3196" s="7"/>
    </row>
    <row r="3197" spans="4:4" x14ac:dyDescent="0.2">
      <c r="D3197" s="7"/>
    </row>
    <row r="3198" spans="4:4" x14ac:dyDescent="0.2">
      <c r="D3198" s="7"/>
    </row>
    <row r="3199" spans="4:4" x14ac:dyDescent="0.2">
      <c r="D3199" s="7"/>
    </row>
    <row r="3200" spans="4:4" x14ac:dyDescent="0.2">
      <c r="D3200" s="7"/>
    </row>
    <row r="3201" spans="4:4" x14ac:dyDescent="0.2">
      <c r="D3201" s="7"/>
    </row>
    <row r="3202" spans="4:4" x14ac:dyDescent="0.2">
      <c r="D3202" s="7"/>
    </row>
    <row r="3203" spans="4:4" x14ac:dyDescent="0.2">
      <c r="D3203" s="7"/>
    </row>
    <row r="3204" spans="4:4" x14ac:dyDescent="0.2">
      <c r="D3204" s="7"/>
    </row>
    <row r="3205" spans="4:4" x14ac:dyDescent="0.2">
      <c r="D3205" s="7"/>
    </row>
    <row r="3206" spans="4:4" x14ac:dyDescent="0.2">
      <c r="D3206" s="7"/>
    </row>
    <row r="3207" spans="4:4" x14ac:dyDescent="0.2">
      <c r="D3207" s="7"/>
    </row>
    <row r="3208" spans="4:4" x14ac:dyDescent="0.2">
      <c r="D3208" s="7"/>
    </row>
    <row r="3209" spans="4:4" x14ac:dyDescent="0.2">
      <c r="D3209" s="7"/>
    </row>
    <row r="3210" spans="4:4" x14ac:dyDescent="0.2">
      <c r="D3210" s="7"/>
    </row>
    <row r="3211" spans="4:4" x14ac:dyDescent="0.2">
      <c r="D3211" s="7"/>
    </row>
    <row r="3212" spans="4:4" x14ac:dyDescent="0.2">
      <c r="D3212" s="7"/>
    </row>
    <row r="3213" spans="4:4" x14ac:dyDescent="0.2">
      <c r="D3213" s="7"/>
    </row>
    <row r="3214" spans="4:4" x14ac:dyDescent="0.2">
      <c r="D3214" s="7"/>
    </row>
    <row r="3215" spans="4:4" x14ac:dyDescent="0.2">
      <c r="D3215" s="7"/>
    </row>
    <row r="3216" spans="4:4" x14ac:dyDescent="0.2">
      <c r="D3216" s="7"/>
    </row>
    <row r="3217" spans="4:4" x14ac:dyDescent="0.2">
      <c r="D3217" s="7"/>
    </row>
    <row r="3218" spans="4:4" x14ac:dyDescent="0.2">
      <c r="D3218" s="7"/>
    </row>
    <row r="3219" spans="4:4" x14ac:dyDescent="0.2">
      <c r="D3219" s="7"/>
    </row>
    <row r="3220" spans="4:4" x14ac:dyDescent="0.2">
      <c r="D3220" s="7"/>
    </row>
    <row r="3221" spans="4:4" x14ac:dyDescent="0.2">
      <c r="D3221" s="7"/>
    </row>
    <row r="3222" spans="4:4" x14ac:dyDescent="0.2">
      <c r="D3222" s="7"/>
    </row>
    <row r="3223" spans="4:4" x14ac:dyDescent="0.2">
      <c r="D3223" s="7"/>
    </row>
    <row r="3224" spans="4:4" x14ac:dyDescent="0.2">
      <c r="D3224" s="7"/>
    </row>
    <row r="3225" spans="4:4" x14ac:dyDescent="0.2">
      <c r="D3225" s="7"/>
    </row>
    <row r="3226" spans="4:4" x14ac:dyDescent="0.2">
      <c r="D3226" s="7"/>
    </row>
    <row r="3227" spans="4:4" x14ac:dyDescent="0.2">
      <c r="D3227" s="7"/>
    </row>
    <row r="3228" spans="4:4" x14ac:dyDescent="0.2">
      <c r="D3228" s="7"/>
    </row>
    <row r="3229" spans="4:4" x14ac:dyDescent="0.2">
      <c r="D3229" s="7"/>
    </row>
    <row r="3230" spans="4:4" x14ac:dyDescent="0.2">
      <c r="D3230" s="7"/>
    </row>
    <row r="3231" spans="4:4" x14ac:dyDescent="0.2">
      <c r="D3231" s="7"/>
    </row>
    <row r="3232" spans="4:4" x14ac:dyDescent="0.2">
      <c r="D3232" s="7"/>
    </row>
    <row r="3233" spans="4:4" x14ac:dyDescent="0.2">
      <c r="D3233" s="7"/>
    </row>
    <row r="3234" spans="4:4" x14ac:dyDescent="0.2">
      <c r="D3234" s="7"/>
    </row>
    <row r="3235" spans="4:4" x14ac:dyDescent="0.2">
      <c r="D3235" s="7"/>
    </row>
    <row r="3236" spans="4:4" x14ac:dyDescent="0.2">
      <c r="D3236" s="7"/>
    </row>
    <row r="3237" spans="4:4" x14ac:dyDescent="0.2">
      <c r="D3237" s="7"/>
    </row>
    <row r="3238" spans="4:4" x14ac:dyDescent="0.2">
      <c r="D3238" s="7"/>
    </row>
    <row r="3239" spans="4:4" x14ac:dyDescent="0.2">
      <c r="D3239" s="7"/>
    </row>
    <row r="3240" spans="4:4" x14ac:dyDescent="0.2">
      <c r="D3240" s="7"/>
    </row>
    <row r="3241" spans="4:4" x14ac:dyDescent="0.2">
      <c r="D3241" s="7"/>
    </row>
    <row r="3242" spans="4:4" x14ac:dyDescent="0.2">
      <c r="D3242" s="7"/>
    </row>
    <row r="3243" spans="4:4" x14ac:dyDescent="0.2">
      <c r="D3243" s="7"/>
    </row>
    <row r="3244" spans="4:4" x14ac:dyDescent="0.2">
      <c r="D3244" s="7"/>
    </row>
    <row r="3245" spans="4:4" x14ac:dyDescent="0.2">
      <c r="D3245" s="7"/>
    </row>
    <row r="3246" spans="4:4" x14ac:dyDescent="0.2">
      <c r="D3246" s="7"/>
    </row>
    <row r="3247" spans="4:4" x14ac:dyDescent="0.2">
      <c r="D3247" s="7"/>
    </row>
    <row r="3248" spans="4:4" x14ac:dyDescent="0.2">
      <c r="D3248" s="7"/>
    </row>
    <row r="3249" spans="4:4" x14ac:dyDescent="0.2">
      <c r="D3249" s="7"/>
    </row>
    <row r="3250" spans="4:4" x14ac:dyDescent="0.2">
      <c r="D3250" s="7"/>
    </row>
    <row r="3251" spans="4:4" x14ac:dyDescent="0.2">
      <c r="D3251" s="7"/>
    </row>
    <row r="3252" spans="4:4" x14ac:dyDescent="0.2">
      <c r="D3252" s="7"/>
    </row>
    <row r="3253" spans="4:4" x14ac:dyDescent="0.2">
      <c r="D3253" s="7"/>
    </row>
    <row r="3254" spans="4:4" x14ac:dyDescent="0.2">
      <c r="D3254" s="7"/>
    </row>
    <row r="3255" spans="4:4" x14ac:dyDescent="0.2">
      <c r="D3255" s="7"/>
    </row>
    <row r="3256" spans="4:4" x14ac:dyDescent="0.2">
      <c r="D3256" s="7"/>
    </row>
    <row r="3257" spans="4:4" x14ac:dyDescent="0.2">
      <c r="D3257" s="7"/>
    </row>
    <row r="3258" spans="4:4" x14ac:dyDescent="0.2">
      <c r="D3258" s="7"/>
    </row>
    <row r="3259" spans="4:4" x14ac:dyDescent="0.2">
      <c r="D3259" s="7"/>
    </row>
    <row r="3260" spans="4:4" x14ac:dyDescent="0.2">
      <c r="D3260" s="7"/>
    </row>
    <row r="3261" spans="4:4" x14ac:dyDescent="0.2">
      <c r="D3261" s="7"/>
    </row>
    <row r="3262" spans="4:4" x14ac:dyDescent="0.2">
      <c r="D3262" s="7"/>
    </row>
    <row r="3263" spans="4:4" x14ac:dyDescent="0.2">
      <c r="D3263" s="7"/>
    </row>
    <row r="3264" spans="4:4" x14ac:dyDescent="0.2">
      <c r="D3264" s="7"/>
    </row>
    <row r="3265" spans="4:4" x14ac:dyDescent="0.2">
      <c r="D3265" s="7"/>
    </row>
    <row r="3266" spans="4:4" x14ac:dyDescent="0.2">
      <c r="D3266" s="7"/>
    </row>
    <row r="3267" spans="4:4" x14ac:dyDescent="0.2">
      <c r="D3267" s="7"/>
    </row>
    <row r="3268" spans="4:4" x14ac:dyDescent="0.2">
      <c r="D3268" s="7"/>
    </row>
    <row r="3269" spans="4:4" x14ac:dyDescent="0.2">
      <c r="D3269" s="7"/>
    </row>
    <row r="3270" spans="4:4" x14ac:dyDescent="0.2">
      <c r="D3270" s="7"/>
    </row>
    <row r="3271" spans="4:4" x14ac:dyDescent="0.2">
      <c r="D3271" s="7"/>
    </row>
    <row r="3272" spans="4:4" x14ac:dyDescent="0.2">
      <c r="D3272" s="7"/>
    </row>
    <row r="3273" spans="4:4" x14ac:dyDescent="0.2">
      <c r="D3273" s="7"/>
    </row>
    <row r="3274" spans="4:4" x14ac:dyDescent="0.2">
      <c r="D3274" s="7"/>
    </row>
    <row r="3275" spans="4:4" x14ac:dyDescent="0.2">
      <c r="D3275" s="7"/>
    </row>
    <row r="3276" spans="4:4" x14ac:dyDescent="0.2">
      <c r="D3276" s="7"/>
    </row>
    <row r="3277" spans="4:4" x14ac:dyDescent="0.2">
      <c r="D3277" s="7"/>
    </row>
    <row r="3278" spans="4:4" x14ac:dyDescent="0.2">
      <c r="D3278" s="7"/>
    </row>
    <row r="3279" spans="4:4" x14ac:dyDescent="0.2">
      <c r="D3279" s="7"/>
    </row>
    <row r="3280" spans="4:4" x14ac:dyDescent="0.2">
      <c r="D3280" s="7"/>
    </row>
    <row r="3281" spans="4:4" x14ac:dyDescent="0.2">
      <c r="D3281" s="7"/>
    </row>
    <row r="3282" spans="4:4" x14ac:dyDescent="0.2">
      <c r="D3282" s="7"/>
    </row>
    <row r="3283" spans="4:4" x14ac:dyDescent="0.2">
      <c r="D3283" s="7"/>
    </row>
    <row r="3284" spans="4:4" x14ac:dyDescent="0.2">
      <c r="D3284" s="7"/>
    </row>
    <row r="3285" spans="4:4" x14ac:dyDescent="0.2">
      <c r="D3285" s="7"/>
    </row>
    <row r="3286" spans="4:4" x14ac:dyDescent="0.2">
      <c r="D3286" s="7"/>
    </row>
    <row r="3287" spans="4:4" x14ac:dyDescent="0.2">
      <c r="D3287" s="7"/>
    </row>
    <row r="3288" spans="4:4" x14ac:dyDescent="0.2">
      <c r="D3288" s="7"/>
    </row>
    <row r="3289" spans="4:4" x14ac:dyDescent="0.2">
      <c r="D3289" s="7"/>
    </row>
    <row r="3290" spans="4:4" x14ac:dyDescent="0.2">
      <c r="D3290" s="7"/>
    </row>
    <row r="3291" spans="4:4" x14ac:dyDescent="0.2">
      <c r="D3291" s="7"/>
    </row>
    <row r="3292" spans="4:4" x14ac:dyDescent="0.2">
      <c r="D3292" s="7"/>
    </row>
    <row r="3293" spans="4:4" x14ac:dyDescent="0.2">
      <c r="D3293" s="7"/>
    </row>
    <row r="3294" spans="4:4" x14ac:dyDescent="0.2">
      <c r="D3294" s="7"/>
    </row>
    <row r="3295" spans="4:4" x14ac:dyDescent="0.2">
      <c r="D3295" s="7"/>
    </row>
    <row r="3296" spans="4:4" x14ac:dyDescent="0.2">
      <c r="D3296" s="7"/>
    </row>
    <row r="3297" spans="4:4" x14ac:dyDescent="0.2">
      <c r="D3297" s="7"/>
    </row>
    <row r="3298" spans="4:4" x14ac:dyDescent="0.2">
      <c r="D3298" s="7"/>
    </row>
    <row r="3299" spans="4:4" x14ac:dyDescent="0.2">
      <c r="D3299" s="7"/>
    </row>
    <row r="3300" spans="4:4" x14ac:dyDescent="0.2">
      <c r="D3300" s="7"/>
    </row>
    <row r="3301" spans="4:4" x14ac:dyDescent="0.2">
      <c r="D3301" s="7"/>
    </row>
    <row r="3302" spans="4:4" x14ac:dyDescent="0.2">
      <c r="D3302" s="7"/>
    </row>
    <row r="3303" spans="4:4" x14ac:dyDescent="0.2">
      <c r="D3303" s="7"/>
    </row>
    <row r="3304" spans="4:4" x14ac:dyDescent="0.2">
      <c r="D3304" s="7"/>
    </row>
    <row r="3305" spans="4:4" x14ac:dyDescent="0.2">
      <c r="D3305" s="7"/>
    </row>
    <row r="3306" spans="4:4" x14ac:dyDescent="0.2">
      <c r="D3306" s="7"/>
    </row>
    <row r="3307" spans="4:4" x14ac:dyDescent="0.2">
      <c r="D3307" s="7"/>
    </row>
    <row r="3308" spans="4:4" x14ac:dyDescent="0.2">
      <c r="D3308" s="7"/>
    </row>
    <row r="3309" spans="4:4" x14ac:dyDescent="0.2">
      <c r="D3309" s="7"/>
    </row>
    <row r="3310" spans="4:4" x14ac:dyDescent="0.2">
      <c r="D3310" s="7"/>
    </row>
    <row r="3311" spans="4:4" x14ac:dyDescent="0.2">
      <c r="D3311" s="7"/>
    </row>
    <row r="3312" spans="4:4" x14ac:dyDescent="0.2">
      <c r="D3312" s="7"/>
    </row>
    <row r="3313" spans="4:4" x14ac:dyDescent="0.2">
      <c r="D3313" s="7"/>
    </row>
    <row r="3314" spans="4:4" x14ac:dyDescent="0.2">
      <c r="D3314" s="7"/>
    </row>
    <row r="3315" spans="4:4" x14ac:dyDescent="0.2">
      <c r="D3315" s="7"/>
    </row>
    <row r="3316" spans="4:4" x14ac:dyDescent="0.2">
      <c r="D3316" s="7"/>
    </row>
    <row r="3317" spans="4:4" x14ac:dyDescent="0.2">
      <c r="D3317" s="7"/>
    </row>
    <row r="3318" spans="4:4" x14ac:dyDescent="0.2">
      <c r="D3318" s="7"/>
    </row>
    <row r="3319" spans="4:4" x14ac:dyDescent="0.2">
      <c r="D3319" s="7"/>
    </row>
    <row r="3320" spans="4:4" x14ac:dyDescent="0.2">
      <c r="D3320" s="7"/>
    </row>
    <row r="3321" spans="4:4" x14ac:dyDescent="0.2">
      <c r="D3321" s="7"/>
    </row>
    <row r="3322" spans="4:4" x14ac:dyDescent="0.2">
      <c r="D3322" s="7"/>
    </row>
    <row r="3323" spans="4:4" x14ac:dyDescent="0.2">
      <c r="D3323" s="7"/>
    </row>
    <row r="3324" spans="4:4" x14ac:dyDescent="0.2">
      <c r="D3324" s="7"/>
    </row>
    <row r="3325" spans="4:4" x14ac:dyDescent="0.2">
      <c r="D3325" s="7"/>
    </row>
    <row r="3326" spans="4:4" x14ac:dyDescent="0.2">
      <c r="D3326" s="7"/>
    </row>
    <row r="3327" spans="4:4" x14ac:dyDescent="0.2">
      <c r="D3327" s="7"/>
    </row>
    <row r="3328" spans="4:4" x14ac:dyDescent="0.2">
      <c r="D3328" s="7"/>
    </row>
    <row r="3329" spans="4:4" x14ac:dyDescent="0.2">
      <c r="D3329" s="7"/>
    </row>
    <row r="3330" spans="4:4" x14ac:dyDescent="0.2">
      <c r="D3330" s="7"/>
    </row>
    <row r="3331" spans="4:4" x14ac:dyDescent="0.2">
      <c r="D3331" s="7"/>
    </row>
    <row r="3332" spans="4:4" x14ac:dyDescent="0.2">
      <c r="D3332" s="7"/>
    </row>
    <row r="3333" spans="4:4" x14ac:dyDescent="0.2">
      <c r="D3333" s="7"/>
    </row>
    <row r="3334" spans="4:4" x14ac:dyDescent="0.2">
      <c r="D3334" s="7"/>
    </row>
    <row r="3335" spans="4:4" x14ac:dyDescent="0.2">
      <c r="D3335" s="7"/>
    </row>
    <row r="3336" spans="4:4" x14ac:dyDescent="0.2">
      <c r="D3336" s="7"/>
    </row>
    <row r="3337" spans="4:4" x14ac:dyDescent="0.2">
      <c r="D3337" s="7"/>
    </row>
    <row r="3338" spans="4:4" x14ac:dyDescent="0.2">
      <c r="D3338" s="7"/>
    </row>
    <row r="3339" spans="4:4" x14ac:dyDescent="0.2">
      <c r="D3339" s="7"/>
    </row>
    <row r="3340" spans="4:4" x14ac:dyDescent="0.2">
      <c r="D3340" s="7"/>
    </row>
    <row r="3341" spans="4:4" x14ac:dyDescent="0.2">
      <c r="D3341" s="7"/>
    </row>
    <row r="3342" spans="4:4" x14ac:dyDescent="0.2">
      <c r="D3342" s="7"/>
    </row>
    <row r="3343" spans="4:4" x14ac:dyDescent="0.2">
      <c r="D3343" s="7"/>
    </row>
    <row r="3344" spans="4:4" x14ac:dyDescent="0.2">
      <c r="D3344" s="7"/>
    </row>
    <row r="3345" spans="4:4" x14ac:dyDescent="0.2">
      <c r="D3345" s="7"/>
    </row>
    <row r="3346" spans="4:4" x14ac:dyDescent="0.2">
      <c r="D3346" s="7"/>
    </row>
    <row r="3347" spans="4:4" x14ac:dyDescent="0.2">
      <c r="D3347" s="7"/>
    </row>
    <row r="3348" spans="4:4" x14ac:dyDescent="0.2">
      <c r="D3348" s="7"/>
    </row>
    <row r="3349" spans="4:4" x14ac:dyDescent="0.2">
      <c r="D3349" s="7"/>
    </row>
    <row r="3350" spans="4:4" x14ac:dyDescent="0.2">
      <c r="D3350" s="7"/>
    </row>
    <row r="3351" spans="4:4" x14ac:dyDescent="0.2">
      <c r="D3351" s="7"/>
    </row>
    <row r="3352" spans="4:4" x14ac:dyDescent="0.2">
      <c r="D3352" s="7"/>
    </row>
    <row r="3353" spans="4:4" x14ac:dyDescent="0.2">
      <c r="D3353" s="7"/>
    </row>
    <row r="3354" spans="4:4" x14ac:dyDescent="0.2">
      <c r="D3354" s="7"/>
    </row>
    <row r="3355" spans="4:4" x14ac:dyDescent="0.2">
      <c r="D3355" s="7"/>
    </row>
    <row r="3356" spans="4:4" x14ac:dyDescent="0.2">
      <c r="D3356" s="7"/>
    </row>
    <row r="3357" spans="4:4" x14ac:dyDescent="0.2">
      <c r="D3357" s="7"/>
    </row>
    <row r="3358" spans="4:4" x14ac:dyDescent="0.2">
      <c r="D3358" s="7"/>
    </row>
    <row r="3359" spans="4:4" x14ac:dyDescent="0.2">
      <c r="D3359" s="7"/>
    </row>
    <row r="3360" spans="4:4" x14ac:dyDescent="0.2">
      <c r="D3360" s="7"/>
    </row>
    <row r="3361" spans="4:4" x14ac:dyDescent="0.2">
      <c r="D3361" s="7"/>
    </row>
    <row r="3362" spans="4:4" x14ac:dyDescent="0.2">
      <c r="D3362" s="7"/>
    </row>
    <row r="3363" spans="4:4" x14ac:dyDescent="0.2">
      <c r="D3363" s="7"/>
    </row>
    <row r="3364" spans="4:4" x14ac:dyDescent="0.2">
      <c r="D3364" s="7"/>
    </row>
    <row r="3365" spans="4:4" x14ac:dyDescent="0.2">
      <c r="D3365" s="7"/>
    </row>
    <row r="3366" spans="4:4" x14ac:dyDescent="0.2">
      <c r="D3366" s="7"/>
    </row>
    <row r="3367" spans="4:4" x14ac:dyDescent="0.2">
      <c r="D3367" s="7"/>
    </row>
    <row r="3368" spans="4:4" x14ac:dyDescent="0.2">
      <c r="D3368" s="7"/>
    </row>
    <row r="3369" spans="4:4" x14ac:dyDescent="0.2">
      <c r="D3369" s="7"/>
    </row>
    <row r="3370" spans="4:4" x14ac:dyDescent="0.2">
      <c r="D3370" s="7"/>
    </row>
    <row r="3371" spans="4:4" x14ac:dyDescent="0.2">
      <c r="D3371" s="7"/>
    </row>
    <row r="3372" spans="4:4" x14ac:dyDescent="0.2">
      <c r="D3372" s="7"/>
    </row>
    <row r="3373" spans="4:4" x14ac:dyDescent="0.2">
      <c r="D3373" s="7"/>
    </row>
    <row r="3374" spans="4:4" x14ac:dyDescent="0.2">
      <c r="D3374" s="7"/>
    </row>
    <row r="3375" spans="4:4" x14ac:dyDescent="0.2">
      <c r="D3375" s="7"/>
    </row>
    <row r="3376" spans="4:4" x14ac:dyDescent="0.2">
      <c r="D3376" s="7"/>
    </row>
    <row r="3377" spans="4:4" x14ac:dyDescent="0.2">
      <c r="D3377" s="7"/>
    </row>
    <row r="3378" spans="4:4" x14ac:dyDescent="0.2">
      <c r="D3378" s="7"/>
    </row>
    <row r="3379" spans="4:4" x14ac:dyDescent="0.2">
      <c r="D3379" s="7"/>
    </row>
    <row r="3380" spans="4:4" x14ac:dyDescent="0.2">
      <c r="D3380" s="7"/>
    </row>
    <row r="3381" spans="4:4" x14ac:dyDescent="0.2">
      <c r="D3381" s="7"/>
    </row>
    <row r="3382" spans="4:4" x14ac:dyDescent="0.2">
      <c r="D3382" s="7"/>
    </row>
    <row r="3383" spans="4:4" x14ac:dyDescent="0.2">
      <c r="D3383" s="7"/>
    </row>
    <row r="3384" spans="4:4" x14ac:dyDescent="0.2">
      <c r="D3384" s="7"/>
    </row>
    <row r="3385" spans="4:4" x14ac:dyDescent="0.2">
      <c r="D3385" s="7"/>
    </row>
    <row r="3386" spans="4:4" x14ac:dyDescent="0.2">
      <c r="D3386" s="7"/>
    </row>
    <row r="3387" spans="4:4" x14ac:dyDescent="0.2">
      <c r="D3387" s="7"/>
    </row>
    <row r="3388" spans="4:4" x14ac:dyDescent="0.2">
      <c r="D3388" s="7"/>
    </row>
    <row r="3389" spans="4:4" x14ac:dyDescent="0.2">
      <c r="D3389" s="7"/>
    </row>
    <row r="3390" spans="4:4" x14ac:dyDescent="0.2">
      <c r="D3390" s="7"/>
    </row>
    <row r="3391" spans="4:4" x14ac:dyDescent="0.2">
      <c r="D3391" s="7"/>
    </row>
    <row r="3392" spans="4:4" x14ac:dyDescent="0.2">
      <c r="D3392" s="7"/>
    </row>
    <row r="3393" spans="4:4" x14ac:dyDescent="0.2">
      <c r="D3393" s="7"/>
    </row>
    <row r="3394" spans="4:4" x14ac:dyDescent="0.2">
      <c r="D3394" s="7"/>
    </row>
    <row r="3395" spans="4:4" x14ac:dyDescent="0.2">
      <c r="D3395" s="7"/>
    </row>
    <row r="3396" spans="4:4" x14ac:dyDescent="0.2">
      <c r="D3396" s="7"/>
    </row>
    <row r="3397" spans="4:4" x14ac:dyDescent="0.2">
      <c r="D3397" s="7"/>
    </row>
    <row r="3398" spans="4:4" x14ac:dyDescent="0.2">
      <c r="D3398" s="7"/>
    </row>
    <row r="3399" spans="4:4" x14ac:dyDescent="0.2">
      <c r="D3399" s="7"/>
    </row>
    <row r="3400" spans="4:4" x14ac:dyDescent="0.2">
      <c r="D3400" s="7"/>
    </row>
    <row r="3401" spans="4:4" x14ac:dyDescent="0.2">
      <c r="D3401" s="7"/>
    </row>
    <row r="3402" spans="4:4" x14ac:dyDescent="0.2">
      <c r="D3402" s="7"/>
    </row>
    <row r="3403" spans="4:4" x14ac:dyDescent="0.2">
      <c r="D3403" s="7"/>
    </row>
    <row r="3404" spans="4:4" x14ac:dyDescent="0.2">
      <c r="D3404" s="7"/>
    </row>
    <row r="3405" spans="4:4" x14ac:dyDescent="0.2">
      <c r="D3405" s="7"/>
    </row>
    <row r="3406" spans="4:4" x14ac:dyDescent="0.2">
      <c r="D3406" s="7"/>
    </row>
    <row r="3407" spans="4:4" x14ac:dyDescent="0.2">
      <c r="D3407" s="7"/>
    </row>
    <row r="3408" spans="4:4" x14ac:dyDescent="0.2">
      <c r="D3408" s="7"/>
    </row>
    <row r="3409" spans="4:4" x14ac:dyDescent="0.2">
      <c r="D3409" s="7"/>
    </row>
    <row r="3410" spans="4:4" x14ac:dyDescent="0.2">
      <c r="D3410" s="7"/>
    </row>
    <row r="3411" spans="4:4" x14ac:dyDescent="0.2">
      <c r="D3411" s="7"/>
    </row>
    <row r="3412" spans="4:4" x14ac:dyDescent="0.2">
      <c r="D3412" s="7"/>
    </row>
    <row r="3413" spans="4:4" x14ac:dyDescent="0.2">
      <c r="D3413" s="7"/>
    </row>
    <row r="3414" spans="4:4" x14ac:dyDescent="0.2">
      <c r="D3414" s="7"/>
    </row>
    <row r="3415" spans="4:4" x14ac:dyDescent="0.2">
      <c r="D3415" s="7"/>
    </row>
    <row r="3416" spans="4:4" x14ac:dyDescent="0.2">
      <c r="D3416" s="7"/>
    </row>
    <row r="3417" spans="4:4" x14ac:dyDescent="0.2">
      <c r="D3417" s="7"/>
    </row>
    <row r="3418" spans="4:4" x14ac:dyDescent="0.2">
      <c r="D3418" s="7"/>
    </row>
    <row r="3419" spans="4:4" x14ac:dyDescent="0.2">
      <c r="D3419" s="7"/>
    </row>
    <row r="3420" spans="4:4" x14ac:dyDescent="0.2">
      <c r="D3420" s="7"/>
    </row>
    <row r="3421" spans="4:4" x14ac:dyDescent="0.2">
      <c r="D3421" s="7"/>
    </row>
    <row r="3422" spans="4:4" x14ac:dyDescent="0.2">
      <c r="D3422" s="7"/>
    </row>
    <row r="3423" spans="4:4" x14ac:dyDescent="0.2">
      <c r="D3423" s="7"/>
    </row>
    <row r="3424" spans="4:4" x14ac:dyDescent="0.2">
      <c r="D3424" s="7"/>
    </row>
    <row r="3425" spans="4:4" x14ac:dyDescent="0.2">
      <c r="D3425" s="7"/>
    </row>
    <row r="3426" spans="4:4" x14ac:dyDescent="0.2">
      <c r="D3426" s="7"/>
    </row>
    <row r="3427" spans="4:4" x14ac:dyDescent="0.2">
      <c r="D3427" s="7"/>
    </row>
    <row r="3428" spans="4:4" x14ac:dyDescent="0.2">
      <c r="D3428" s="7"/>
    </row>
    <row r="3429" spans="4:4" x14ac:dyDescent="0.2">
      <c r="D3429" s="7"/>
    </row>
    <row r="3430" spans="4:4" x14ac:dyDescent="0.2">
      <c r="D3430" s="7"/>
    </row>
    <row r="3431" spans="4:4" x14ac:dyDescent="0.2">
      <c r="D3431" s="7"/>
    </row>
    <row r="3432" spans="4:4" x14ac:dyDescent="0.2">
      <c r="D3432" s="7"/>
    </row>
    <row r="3433" spans="4:4" x14ac:dyDescent="0.2">
      <c r="D3433" s="7"/>
    </row>
    <row r="3434" spans="4:4" x14ac:dyDescent="0.2">
      <c r="D3434" s="7"/>
    </row>
    <row r="3435" spans="4:4" x14ac:dyDescent="0.2">
      <c r="D3435" s="7"/>
    </row>
    <row r="3436" spans="4:4" x14ac:dyDescent="0.2">
      <c r="D3436" s="7"/>
    </row>
    <row r="3437" spans="4:4" x14ac:dyDescent="0.2">
      <c r="D3437" s="7"/>
    </row>
    <row r="3438" spans="4:4" x14ac:dyDescent="0.2">
      <c r="D3438" s="7"/>
    </row>
    <row r="3439" spans="4:4" x14ac:dyDescent="0.2">
      <c r="D3439" s="7"/>
    </row>
    <row r="3440" spans="4:4" x14ac:dyDescent="0.2">
      <c r="D3440" s="7"/>
    </row>
    <row r="3441" spans="4:4" x14ac:dyDescent="0.2">
      <c r="D3441" s="7"/>
    </row>
    <row r="3442" spans="4:4" x14ac:dyDescent="0.2">
      <c r="D3442" s="7"/>
    </row>
    <row r="3443" spans="4:4" x14ac:dyDescent="0.2">
      <c r="D3443" s="7"/>
    </row>
    <row r="3444" spans="4:4" x14ac:dyDescent="0.2">
      <c r="D3444" s="7"/>
    </row>
    <row r="3445" spans="4:4" x14ac:dyDescent="0.2">
      <c r="D3445" s="7"/>
    </row>
    <row r="3446" spans="4:4" x14ac:dyDescent="0.2">
      <c r="D3446" s="7"/>
    </row>
    <row r="3447" spans="4:4" x14ac:dyDescent="0.2">
      <c r="D3447" s="7"/>
    </row>
    <row r="3448" spans="4:4" x14ac:dyDescent="0.2">
      <c r="D3448" s="7"/>
    </row>
    <row r="3449" spans="4:4" x14ac:dyDescent="0.2">
      <c r="D3449" s="7"/>
    </row>
    <row r="3450" spans="4:4" x14ac:dyDescent="0.2">
      <c r="D3450" s="7"/>
    </row>
    <row r="3451" spans="4:4" x14ac:dyDescent="0.2">
      <c r="D3451" s="7"/>
    </row>
    <row r="3452" spans="4:4" x14ac:dyDescent="0.2">
      <c r="D3452" s="7"/>
    </row>
    <row r="3453" spans="4:4" x14ac:dyDescent="0.2">
      <c r="D3453" s="7"/>
    </row>
    <row r="3454" spans="4:4" x14ac:dyDescent="0.2">
      <c r="D3454" s="7"/>
    </row>
    <row r="3455" spans="4:4" x14ac:dyDescent="0.2">
      <c r="D3455" s="7"/>
    </row>
    <row r="3456" spans="4:4" x14ac:dyDescent="0.2">
      <c r="D3456" s="7"/>
    </row>
    <row r="3457" spans="4:4" x14ac:dyDescent="0.2">
      <c r="D3457" s="7"/>
    </row>
    <row r="3458" spans="4:4" x14ac:dyDescent="0.2">
      <c r="D3458" s="7"/>
    </row>
    <row r="3459" spans="4:4" x14ac:dyDescent="0.2">
      <c r="D3459" s="7"/>
    </row>
    <row r="3460" spans="4:4" x14ac:dyDescent="0.2">
      <c r="D3460" s="7"/>
    </row>
    <row r="3461" spans="4:4" x14ac:dyDescent="0.2">
      <c r="D3461" s="7"/>
    </row>
    <row r="3462" spans="4:4" x14ac:dyDescent="0.2">
      <c r="D3462" s="7"/>
    </row>
    <row r="3463" spans="4:4" x14ac:dyDescent="0.2">
      <c r="D3463" s="7"/>
    </row>
    <row r="3464" spans="4:4" x14ac:dyDescent="0.2">
      <c r="D3464" s="7"/>
    </row>
    <row r="3465" spans="4:4" x14ac:dyDescent="0.2">
      <c r="D3465" s="7"/>
    </row>
    <row r="3466" spans="4:4" x14ac:dyDescent="0.2">
      <c r="D3466" s="7"/>
    </row>
    <row r="3467" spans="4:4" x14ac:dyDescent="0.2">
      <c r="D3467" s="7"/>
    </row>
    <row r="3468" spans="4:4" x14ac:dyDescent="0.2">
      <c r="D3468" s="7"/>
    </row>
    <row r="3469" spans="4:4" x14ac:dyDescent="0.2">
      <c r="D3469" s="7"/>
    </row>
    <row r="3470" spans="4:4" x14ac:dyDescent="0.2">
      <c r="D3470" s="7"/>
    </row>
    <row r="3471" spans="4:4" x14ac:dyDescent="0.2">
      <c r="D3471" s="7"/>
    </row>
    <row r="3472" spans="4:4" x14ac:dyDescent="0.2">
      <c r="D3472" s="7"/>
    </row>
    <row r="3473" spans="4:4" x14ac:dyDescent="0.2">
      <c r="D3473" s="7"/>
    </row>
    <row r="3474" spans="4:4" x14ac:dyDescent="0.2">
      <c r="D3474" s="7"/>
    </row>
    <row r="3475" spans="4:4" x14ac:dyDescent="0.2">
      <c r="D3475" s="7"/>
    </row>
    <row r="3476" spans="4:4" x14ac:dyDescent="0.2">
      <c r="D3476" s="7"/>
    </row>
    <row r="3477" spans="4:4" x14ac:dyDescent="0.2">
      <c r="D3477" s="7"/>
    </row>
    <row r="3478" spans="4:4" x14ac:dyDescent="0.2">
      <c r="D3478" s="7"/>
    </row>
    <row r="3479" spans="4:4" x14ac:dyDescent="0.2">
      <c r="D3479" s="7"/>
    </row>
    <row r="3480" spans="4:4" x14ac:dyDescent="0.2">
      <c r="D3480" s="7"/>
    </row>
    <row r="3481" spans="4:4" x14ac:dyDescent="0.2">
      <c r="D3481" s="7"/>
    </row>
    <row r="3482" spans="4:4" x14ac:dyDescent="0.2">
      <c r="D3482" s="7"/>
    </row>
    <row r="3483" spans="4:4" x14ac:dyDescent="0.2">
      <c r="D3483" s="7"/>
    </row>
    <row r="3484" spans="4:4" x14ac:dyDescent="0.2">
      <c r="D3484" s="7"/>
    </row>
    <row r="3485" spans="4:4" x14ac:dyDescent="0.2">
      <c r="D3485" s="7"/>
    </row>
    <row r="3486" spans="4:4" x14ac:dyDescent="0.2">
      <c r="D3486" s="7"/>
    </row>
    <row r="3487" spans="4:4" x14ac:dyDescent="0.2">
      <c r="D3487" s="7"/>
    </row>
    <row r="3488" spans="4:4" x14ac:dyDescent="0.2">
      <c r="D3488" s="7"/>
    </row>
    <row r="3489" spans="4:4" x14ac:dyDescent="0.2">
      <c r="D3489" s="7"/>
    </row>
    <row r="3490" spans="4:4" x14ac:dyDescent="0.2">
      <c r="D3490" s="7"/>
    </row>
    <row r="3491" spans="4:4" x14ac:dyDescent="0.2">
      <c r="D3491" s="7"/>
    </row>
    <row r="3492" spans="4:4" x14ac:dyDescent="0.2">
      <c r="D3492" s="7"/>
    </row>
    <row r="3493" spans="4:4" x14ac:dyDescent="0.2">
      <c r="D3493" s="7"/>
    </row>
    <row r="3494" spans="4:4" x14ac:dyDescent="0.2">
      <c r="D3494" s="7"/>
    </row>
    <row r="3495" spans="4:4" x14ac:dyDescent="0.2">
      <c r="D3495" s="7"/>
    </row>
    <row r="3496" spans="4:4" x14ac:dyDescent="0.2">
      <c r="D3496" s="7"/>
    </row>
    <row r="3497" spans="4:4" x14ac:dyDescent="0.2">
      <c r="D3497" s="7"/>
    </row>
    <row r="3498" spans="4:4" x14ac:dyDescent="0.2">
      <c r="D3498" s="7"/>
    </row>
    <row r="3499" spans="4:4" x14ac:dyDescent="0.2">
      <c r="D3499" s="7"/>
    </row>
    <row r="3500" spans="4:4" x14ac:dyDescent="0.2">
      <c r="D3500" s="7"/>
    </row>
    <row r="3501" spans="4:4" x14ac:dyDescent="0.2">
      <c r="D3501" s="7"/>
    </row>
    <row r="3502" spans="4:4" x14ac:dyDescent="0.2">
      <c r="D3502" s="7"/>
    </row>
    <row r="3503" spans="4:4" x14ac:dyDescent="0.2">
      <c r="D3503" s="7"/>
    </row>
    <row r="3504" spans="4:4" x14ac:dyDescent="0.2">
      <c r="D3504" s="7"/>
    </row>
    <row r="3505" spans="4:4" x14ac:dyDescent="0.2">
      <c r="D3505" s="7"/>
    </row>
    <row r="3506" spans="4:4" x14ac:dyDescent="0.2">
      <c r="D3506" s="7"/>
    </row>
    <row r="3507" spans="4:4" x14ac:dyDescent="0.2">
      <c r="D3507" s="7"/>
    </row>
    <row r="3508" spans="4:4" x14ac:dyDescent="0.2">
      <c r="D3508" s="7"/>
    </row>
    <row r="3509" spans="4:4" x14ac:dyDescent="0.2">
      <c r="D3509" s="7"/>
    </row>
    <row r="3510" spans="4:4" x14ac:dyDescent="0.2">
      <c r="D3510" s="7"/>
    </row>
    <row r="3511" spans="4:4" x14ac:dyDescent="0.2">
      <c r="D3511" s="7"/>
    </row>
    <row r="3512" spans="4:4" x14ac:dyDescent="0.2">
      <c r="D3512" s="7"/>
    </row>
    <row r="3513" spans="4:4" x14ac:dyDescent="0.2">
      <c r="D3513" s="7"/>
    </row>
    <row r="3514" spans="4:4" x14ac:dyDescent="0.2">
      <c r="D3514" s="7"/>
    </row>
    <row r="3515" spans="4:4" x14ac:dyDescent="0.2">
      <c r="D3515" s="7"/>
    </row>
    <row r="3516" spans="4:4" x14ac:dyDescent="0.2">
      <c r="D3516" s="7"/>
    </row>
    <row r="3517" spans="4:4" x14ac:dyDescent="0.2">
      <c r="D3517" s="7"/>
    </row>
    <row r="3518" spans="4:4" x14ac:dyDescent="0.2">
      <c r="D3518" s="7"/>
    </row>
    <row r="3519" spans="4:4" x14ac:dyDescent="0.2">
      <c r="D3519" s="7"/>
    </row>
    <row r="3520" spans="4:4" x14ac:dyDescent="0.2">
      <c r="D3520" s="7"/>
    </row>
    <row r="3521" spans="4:4" x14ac:dyDescent="0.2">
      <c r="D3521" s="7"/>
    </row>
    <row r="3522" spans="4:4" x14ac:dyDescent="0.2">
      <c r="D3522" s="7"/>
    </row>
    <row r="3523" spans="4:4" x14ac:dyDescent="0.2">
      <c r="D3523" s="7"/>
    </row>
    <row r="3524" spans="4:4" x14ac:dyDescent="0.2">
      <c r="D3524" s="7"/>
    </row>
    <row r="3525" spans="4:4" x14ac:dyDescent="0.2">
      <c r="D3525" s="7"/>
    </row>
    <row r="3526" spans="4:4" x14ac:dyDescent="0.2">
      <c r="D3526" s="7"/>
    </row>
    <row r="3527" spans="4:4" x14ac:dyDescent="0.2">
      <c r="D3527" s="7"/>
    </row>
    <row r="3528" spans="4:4" x14ac:dyDescent="0.2">
      <c r="D3528" s="7"/>
    </row>
    <row r="3529" spans="4:4" x14ac:dyDescent="0.2">
      <c r="D3529" s="7"/>
    </row>
    <row r="3530" spans="4:4" x14ac:dyDescent="0.2">
      <c r="D3530" s="7"/>
    </row>
    <row r="3531" spans="4:4" x14ac:dyDescent="0.2">
      <c r="D3531" s="7"/>
    </row>
    <row r="3532" spans="4:4" x14ac:dyDescent="0.2">
      <c r="D3532" s="7"/>
    </row>
    <row r="3533" spans="4:4" x14ac:dyDescent="0.2">
      <c r="D3533" s="7"/>
    </row>
    <row r="3534" spans="4:4" x14ac:dyDescent="0.2">
      <c r="D3534" s="7"/>
    </row>
    <row r="3535" spans="4:4" x14ac:dyDescent="0.2">
      <c r="D3535" s="7"/>
    </row>
    <row r="3536" spans="4:4" x14ac:dyDescent="0.2">
      <c r="D3536" s="7"/>
    </row>
    <row r="3537" spans="4:4" x14ac:dyDescent="0.2">
      <c r="D3537" s="7"/>
    </row>
    <row r="3538" spans="4:4" x14ac:dyDescent="0.2">
      <c r="D3538" s="7"/>
    </row>
    <row r="3539" spans="4:4" x14ac:dyDescent="0.2">
      <c r="D3539" s="7"/>
    </row>
    <row r="3540" spans="4:4" x14ac:dyDescent="0.2">
      <c r="D3540" s="7"/>
    </row>
    <row r="3541" spans="4:4" x14ac:dyDescent="0.2">
      <c r="D3541" s="7"/>
    </row>
    <row r="3542" spans="4:4" x14ac:dyDescent="0.2">
      <c r="D3542" s="7"/>
    </row>
    <row r="3543" spans="4:4" x14ac:dyDescent="0.2">
      <c r="D3543" s="7"/>
    </row>
    <row r="3544" spans="4:4" x14ac:dyDescent="0.2">
      <c r="D3544" s="7"/>
    </row>
    <row r="3545" spans="4:4" x14ac:dyDescent="0.2">
      <c r="D3545" s="7"/>
    </row>
    <row r="3546" spans="4:4" x14ac:dyDescent="0.2">
      <c r="D3546" s="7"/>
    </row>
    <row r="3547" spans="4:4" x14ac:dyDescent="0.2">
      <c r="D3547" s="7"/>
    </row>
    <row r="3548" spans="4:4" x14ac:dyDescent="0.2">
      <c r="D3548" s="7"/>
    </row>
    <row r="3549" spans="4:4" x14ac:dyDescent="0.2">
      <c r="D3549" s="7"/>
    </row>
    <row r="3550" spans="4:4" x14ac:dyDescent="0.2">
      <c r="D3550" s="7"/>
    </row>
    <row r="3551" spans="4:4" x14ac:dyDescent="0.2">
      <c r="D3551" s="7"/>
    </row>
    <row r="3552" spans="4:4" x14ac:dyDescent="0.2">
      <c r="D3552" s="7"/>
    </row>
    <row r="3553" spans="4:4" x14ac:dyDescent="0.2">
      <c r="D3553" s="7"/>
    </row>
    <row r="3554" spans="4:4" x14ac:dyDescent="0.2">
      <c r="D3554" s="7"/>
    </row>
    <row r="3555" spans="4:4" x14ac:dyDescent="0.2">
      <c r="D3555" s="7"/>
    </row>
    <row r="3556" spans="4:4" x14ac:dyDescent="0.2">
      <c r="D3556" s="7"/>
    </row>
    <row r="3557" spans="4:4" x14ac:dyDescent="0.2">
      <c r="D3557" s="7"/>
    </row>
    <row r="3558" spans="4:4" x14ac:dyDescent="0.2">
      <c r="D3558" s="7"/>
    </row>
    <row r="3559" spans="4:4" x14ac:dyDescent="0.2">
      <c r="D3559" s="7"/>
    </row>
    <row r="3560" spans="4:4" x14ac:dyDescent="0.2">
      <c r="D3560" s="7"/>
    </row>
    <row r="3561" spans="4:4" x14ac:dyDescent="0.2">
      <c r="D3561" s="7"/>
    </row>
    <row r="3562" spans="4:4" x14ac:dyDescent="0.2">
      <c r="D3562" s="7"/>
    </row>
    <row r="3563" spans="4:4" x14ac:dyDescent="0.2">
      <c r="D3563" s="7"/>
    </row>
    <row r="3564" spans="4:4" x14ac:dyDescent="0.2">
      <c r="D3564" s="7"/>
    </row>
    <row r="3565" spans="4:4" x14ac:dyDescent="0.2">
      <c r="D3565" s="7"/>
    </row>
    <row r="3566" spans="4:4" x14ac:dyDescent="0.2">
      <c r="D3566" s="7"/>
    </row>
    <row r="3567" spans="4:4" x14ac:dyDescent="0.2">
      <c r="D3567" s="7"/>
    </row>
    <row r="3568" spans="4:4" x14ac:dyDescent="0.2">
      <c r="D3568" s="7"/>
    </row>
    <row r="3569" spans="4:4" x14ac:dyDescent="0.2">
      <c r="D3569" s="7"/>
    </row>
    <row r="3570" spans="4:4" x14ac:dyDescent="0.2">
      <c r="D3570" s="7"/>
    </row>
    <row r="3571" spans="4:4" x14ac:dyDescent="0.2">
      <c r="D3571" s="7"/>
    </row>
    <row r="3572" spans="4:4" x14ac:dyDescent="0.2">
      <c r="D3572" s="7"/>
    </row>
    <row r="3573" spans="4:4" x14ac:dyDescent="0.2">
      <c r="D3573" s="7"/>
    </row>
    <row r="3574" spans="4:4" x14ac:dyDescent="0.2">
      <c r="D3574" s="7"/>
    </row>
    <row r="3575" spans="4:4" x14ac:dyDescent="0.2">
      <c r="D3575" s="7"/>
    </row>
    <row r="3576" spans="4:4" x14ac:dyDescent="0.2">
      <c r="D3576" s="7"/>
    </row>
    <row r="3577" spans="4:4" x14ac:dyDescent="0.2">
      <c r="D3577" s="7"/>
    </row>
    <row r="3578" spans="4:4" x14ac:dyDescent="0.2">
      <c r="D3578" s="7"/>
    </row>
    <row r="3579" spans="4:4" x14ac:dyDescent="0.2">
      <c r="D3579" s="7"/>
    </row>
    <row r="3580" spans="4:4" x14ac:dyDescent="0.2">
      <c r="D3580" s="7"/>
    </row>
    <row r="3581" spans="4:4" x14ac:dyDescent="0.2">
      <c r="D3581" s="7"/>
    </row>
    <row r="3582" spans="4:4" x14ac:dyDescent="0.2">
      <c r="D3582" s="7"/>
    </row>
    <row r="3583" spans="4:4" x14ac:dyDescent="0.2">
      <c r="D3583" s="7"/>
    </row>
    <row r="3584" spans="4:4" x14ac:dyDescent="0.2">
      <c r="D3584" s="7"/>
    </row>
    <row r="3585" spans="4:4" x14ac:dyDescent="0.2">
      <c r="D3585" s="7"/>
    </row>
    <row r="3586" spans="4:4" x14ac:dyDescent="0.2">
      <c r="D3586" s="7"/>
    </row>
    <row r="3587" spans="4:4" x14ac:dyDescent="0.2">
      <c r="D3587" s="7"/>
    </row>
    <row r="3588" spans="4:4" x14ac:dyDescent="0.2">
      <c r="D3588" s="7"/>
    </row>
    <row r="3589" spans="4:4" x14ac:dyDescent="0.2">
      <c r="D3589" s="7"/>
    </row>
    <row r="3590" spans="4:4" x14ac:dyDescent="0.2">
      <c r="D3590" s="7"/>
    </row>
    <row r="3591" spans="4:4" x14ac:dyDescent="0.2">
      <c r="D3591" s="7"/>
    </row>
    <row r="3592" spans="4:4" x14ac:dyDescent="0.2">
      <c r="D3592" s="7"/>
    </row>
    <row r="3593" spans="4:4" x14ac:dyDescent="0.2">
      <c r="D3593" s="7"/>
    </row>
    <row r="3594" spans="4:4" x14ac:dyDescent="0.2">
      <c r="D3594" s="7"/>
    </row>
    <row r="3595" spans="4:4" x14ac:dyDescent="0.2">
      <c r="D3595" s="7"/>
    </row>
    <row r="3596" spans="4:4" x14ac:dyDescent="0.2">
      <c r="D3596" s="7"/>
    </row>
    <row r="3597" spans="4:4" x14ac:dyDescent="0.2">
      <c r="D3597" s="7"/>
    </row>
    <row r="3598" spans="4:4" x14ac:dyDescent="0.2">
      <c r="D3598" s="7"/>
    </row>
    <row r="3599" spans="4:4" x14ac:dyDescent="0.2">
      <c r="D3599" s="7"/>
    </row>
    <row r="3600" spans="4:4" x14ac:dyDescent="0.2">
      <c r="D3600" s="7"/>
    </row>
    <row r="3601" spans="4:4" x14ac:dyDescent="0.2">
      <c r="D3601" s="7"/>
    </row>
    <row r="3602" spans="4:4" x14ac:dyDescent="0.2">
      <c r="D3602" s="7"/>
    </row>
    <row r="3603" spans="4:4" x14ac:dyDescent="0.2">
      <c r="D3603" s="7"/>
    </row>
    <row r="3604" spans="4:4" x14ac:dyDescent="0.2">
      <c r="D3604" s="7"/>
    </row>
    <row r="3605" spans="4:4" x14ac:dyDescent="0.2">
      <c r="D3605" s="7"/>
    </row>
    <row r="3606" spans="4:4" x14ac:dyDescent="0.2">
      <c r="D3606" s="7"/>
    </row>
    <row r="3607" spans="4:4" x14ac:dyDescent="0.2">
      <c r="D3607" s="7"/>
    </row>
    <row r="3608" spans="4:4" x14ac:dyDescent="0.2">
      <c r="D3608" s="7"/>
    </row>
    <row r="3609" spans="4:4" x14ac:dyDescent="0.2">
      <c r="D3609" s="7"/>
    </row>
    <row r="3610" spans="4:4" x14ac:dyDescent="0.2">
      <c r="D3610" s="7"/>
    </row>
    <row r="3611" spans="4:4" x14ac:dyDescent="0.2">
      <c r="D3611" s="7"/>
    </row>
    <row r="3612" spans="4:4" x14ac:dyDescent="0.2">
      <c r="D3612" s="7"/>
    </row>
    <row r="3613" spans="4:4" x14ac:dyDescent="0.2">
      <c r="D3613" s="7"/>
    </row>
    <row r="3614" spans="4:4" x14ac:dyDescent="0.2">
      <c r="D3614" s="7"/>
    </row>
    <row r="3615" spans="4:4" x14ac:dyDescent="0.2">
      <c r="D3615" s="7"/>
    </row>
    <row r="3616" spans="4:4" x14ac:dyDescent="0.2">
      <c r="D3616" s="7"/>
    </row>
    <row r="3617" spans="4:4" x14ac:dyDescent="0.2">
      <c r="D3617" s="7"/>
    </row>
    <row r="3618" spans="4:4" x14ac:dyDescent="0.2">
      <c r="D3618" s="7"/>
    </row>
    <row r="3619" spans="4:4" x14ac:dyDescent="0.2">
      <c r="D3619" s="7"/>
    </row>
    <row r="3620" spans="4:4" x14ac:dyDescent="0.2">
      <c r="D3620" s="7"/>
    </row>
    <row r="3621" spans="4:4" x14ac:dyDescent="0.2">
      <c r="D3621" s="7"/>
    </row>
    <row r="3622" spans="4:4" x14ac:dyDescent="0.2">
      <c r="D3622" s="7"/>
    </row>
    <row r="3623" spans="4:4" x14ac:dyDescent="0.2">
      <c r="D3623" s="7"/>
    </row>
    <row r="3624" spans="4:4" x14ac:dyDescent="0.2">
      <c r="D3624" s="7"/>
    </row>
    <row r="3625" spans="4:4" x14ac:dyDescent="0.2">
      <c r="D3625" s="7"/>
    </row>
    <row r="3626" spans="4:4" x14ac:dyDescent="0.2">
      <c r="D3626" s="7"/>
    </row>
    <row r="3627" spans="4:4" x14ac:dyDescent="0.2">
      <c r="D3627" s="7"/>
    </row>
    <row r="3628" spans="4:4" x14ac:dyDescent="0.2">
      <c r="D3628" s="7"/>
    </row>
    <row r="3629" spans="4:4" x14ac:dyDescent="0.2">
      <c r="D3629" s="7"/>
    </row>
    <row r="3630" spans="4:4" x14ac:dyDescent="0.2">
      <c r="D3630" s="7"/>
    </row>
    <row r="3631" spans="4:4" x14ac:dyDescent="0.2">
      <c r="D3631" s="7"/>
    </row>
    <row r="3632" spans="4:4" x14ac:dyDescent="0.2">
      <c r="D3632" s="7"/>
    </row>
    <row r="3633" spans="4:4" x14ac:dyDescent="0.2">
      <c r="D3633" s="7"/>
    </row>
    <row r="3634" spans="4:4" x14ac:dyDescent="0.2">
      <c r="D3634" s="7"/>
    </row>
    <row r="3635" spans="4:4" x14ac:dyDescent="0.2">
      <c r="D3635" s="7"/>
    </row>
    <row r="3636" spans="4:4" x14ac:dyDescent="0.2">
      <c r="D3636" s="7"/>
    </row>
    <row r="3637" spans="4:4" x14ac:dyDescent="0.2">
      <c r="D3637" s="7"/>
    </row>
    <row r="3638" spans="4:4" x14ac:dyDescent="0.2">
      <c r="D3638" s="7"/>
    </row>
    <row r="3639" spans="4:4" x14ac:dyDescent="0.2">
      <c r="D3639" s="7"/>
    </row>
    <row r="3640" spans="4:4" x14ac:dyDescent="0.2">
      <c r="D3640" s="7"/>
    </row>
    <row r="3641" spans="4:4" x14ac:dyDescent="0.2">
      <c r="D3641" s="7"/>
    </row>
    <row r="3642" spans="4:4" x14ac:dyDescent="0.2">
      <c r="D3642" s="7"/>
    </row>
    <row r="3643" spans="4:4" x14ac:dyDescent="0.2">
      <c r="D3643" s="7"/>
    </row>
    <row r="3644" spans="4:4" x14ac:dyDescent="0.2">
      <c r="D3644" s="7"/>
    </row>
    <row r="3645" spans="4:4" x14ac:dyDescent="0.2">
      <c r="D3645" s="7"/>
    </row>
    <row r="3646" spans="4:4" x14ac:dyDescent="0.2">
      <c r="D3646" s="7"/>
    </row>
    <row r="3647" spans="4:4" x14ac:dyDescent="0.2">
      <c r="D3647" s="7"/>
    </row>
    <row r="3648" spans="4:4" x14ac:dyDescent="0.2">
      <c r="D3648" s="7"/>
    </row>
    <row r="3649" spans="4:4" x14ac:dyDescent="0.2">
      <c r="D3649" s="7"/>
    </row>
    <row r="3650" spans="4:4" x14ac:dyDescent="0.2">
      <c r="D3650" s="7"/>
    </row>
    <row r="3651" spans="4:4" x14ac:dyDescent="0.2">
      <c r="D3651" s="7"/>
    </row>
    <row r="3652" spans="4:4" x14ac:dyDescent="0.2">
      <c r="D3652" s="7"/>
    </row>
    <row r="3653" spans="4:4" x14ac:dyDescent="0.2">
      <c r="D3653" s="7"/>
    </row>
    <row r="3654" spans="4:4" x14ac:dyDescent="0.2">
      <c r="D3654" s="7"/>
    </row>
    <row r="3655" spans="4:4" x14ac:dyDescent="0.2">
      <c r="D3655" s="7"/>
    </row>
    <row r="3656" spans="4:4" x14ac:dyDescent="0.2">
      <c r="D3656" s="7"/>
    </row>
    <row r="3657" spans="4:4" x14ac:dyDescent="0.2">
      <c r="D3657" s="7"/>
    </row>
    <row r="3658" spans="4:4" x14ac:dyDescent="0.2">
      <c r="D3658" s="7"/>
    </row>
    <row r="3659" spans="4:4" x14ac:dyDescent="0.2">
      <c r="D3659" s="7"/>
    </row>
    <row r="3660" spans="4:4" x14ac:dyDescent="0.2">
      <c r="D3660" s="7"/>
    </row>
    <row r="3661" spans="4:4" x14ac:dyDescent="0.2">
      <c r="D3661" s="7"/>
    </row>
    <row r="3662" spans="4:4" x14ac:dyDescent="0.2">
      <c r="D3662" s="7"/>
    </row>
    <row r="3663" spans="4:4" x14ac:dyDescent="0.2">
      <c r="D3663" s="7"/>
    </row>
    <row r="3664" spans="4:4" x14ac:dyDescent="0.2">
      <c r="D3664" s="7"/>
    </row>
    <row r="3665" spans="4:4" x14ac:dyDescent="0.2">
      <c r="D3665" s="7"/>
    </row>
    <row r="3666" spans="4:4" x14ac:dyDescent="0.2">
      <c r="D3666" s="7"/>
    </row>
    <row r="3667" spans="4:4" x14ac:dyDescent="0.2">
      <c r="D3667" s="7"/>
    </row>
    <row r="3668" spans="4:4" x14ac:dyDescent="0.2">
      <c r="D3668" s="7"/>
    </row>
    <row r="3669" spans="4:4" x14ac:dyDescent="0.2">
      <c r="D3669" s="7"/>
    </row>
    <row r="3670" spans="4:4" x14ac:dyDescent="0.2">
      <c r="D3670" s="7"/>
    </row>
    <row r="3671" spans="4:4" x14ac:dyDescent="0.2">
      <c r="D3671" s="7"/>
    </row>
    <row r="3672" spans="4:4" x14ac:dyDescent="0.2">
      <c r="D3672" s="7"/>
    </row>
    <row r="3673" spans="4:4" x14ac:dyDescent="0.2">
      <c r="D3673" s="7"/>
    </row>
    <row r="3674" spans="4:4" x14ac:dyDescent="0.2">
      <c r="D3674" s="7"/>
    </row>
    <row r="3675" spans="4:4" x14ac:dyDescent="0.2">
      <c r="D3675" s="7"/>
    </row>
    <row r="3676" spans="4:4" x14ac:dyDescent="0.2">
      <c r="D3676" s="7"/>
    </row>
    <row r="3677" spans="4:4" x14ac:dyDescent="0.2">
      <c r="D3677" s="7"/>
    </row>
    <row r="3678" spans="4:4" x14ac:dyDescent="0.2">
      <c r="D3678" s="7"/>
    </row>
    <row r="3679" spans="4:4" x14ac:dyDescent="0.2">
      <c r="D3679" s="7"/>
    </row>
    <row r="3680" spans="4:4" x14ac:dyDescent="0.2">
      <c r="D3680" s="7"/>
    </row>
    <row r="3681" spans="4:4" x14ac:dyDescent="0.2">
      <c r="D3681" s="7"/>
    </row>
    <row r="3682" spans="4:4" x14ac:dyDescent="0.2">
      <c r="D3682" s="7"/>
    </row>
    <row r="3683" spans="4:4" x14ac:dyDescent="0.2">
      <c r="D3683" s="7"/>
    </row>
    <row r="3684" spans="4:4" x14ac:dyDescent="0.2">
      <c r="D3684" s="7"/>
    </row>
    <row r="3685" spans="4:4" x14ac:dyDescent="0.2">
      <c r="D3685" s="7"/>
    </row>
    <row r="3686" spans="4:4" x14ac:dyDescent="0.2">
      <c r="D3686" s="7"/>
    </row>
    <row r="3687" spans="4:4" x14ac:dyDescent="0.2">
      <c r="D3687" s="7"/>
    </row>
    <row r="3688" spans="4:4" x14ac:dyDescent="0.2">
      <c r="D3688" s="7"/>
    </row>
    <row r="3689" spans="4:4" x14ac:dyDescent="0.2">
      <c r="D3689" s="7"/>
    </row>
    <row r="3690" spans="4:4" x14ac:dyDescent="0.2">
      <c r="D3690" s="7"/>
    </row>
    <row r="3691" spans="4:4" x14ac:dyDescent="0.2">
      <c r="D3691" s="7"/>
    </row>
    <row r="3692" spans="4:4" x14ac:dyDescent="0.2">
      <c r="D3692" s="7"/>
    </row>
    <row r="3693" spans="4:4" x14ac:dyDescent="0.2">
      <c r="D3693" s="7"/>
    </row>
    <row r="3694" spans="4:4" x14ac:dyDescent="0.2">
      <c r="D3694" s="7"/>
    </row>
    <row r="3695" spans="4:4" x14ac:dyDescent="0.2">
      <c r="D3695" s="7"/>
    </row>
    <row r="3696" spans="4:4" x14ac:dyDescent="0.2">
      <c r="D3696" s="7"/>
    </row>
    <row r="3697" spans="4:4" x14ac:dyDescent="0.2">
      <c r="D3697" s="7"/>
    </row>
    <row r="3698" spans="4:4" x14ac:dyDescent="0.2">
      <c r="D3698" s="7"/>
    </row>
    <row r="3699" spans="4:4" x14ac:dyDescent="0.2">
      <c r="D3699" s="7"/>
    </row>
    <row r="3700" spans="4:4" x14ac:dyDescent="0.2">
      <c r="D3700" s="7"/>
    </row>
    <row r="3701" spans="4:4" x14ac:dyDescent="0.2">
      <c r="D3701" s="7"/>
    </row>
    <row r="3702" spans="4:4" x14ac:dyDescent="0.2">
      <c r="D3702" s="7"/>
    </row>
    <row r="3703" spans="4:4" x14ac:dyDescent="0.2">
      <c r="D3703" s="7"/>
    </row>
    <row r="3704" spans="4:4" x14ac:dyDescent="0.2">
      <c r="D3704" s="7"/>
    </row>
    <row r="3705" spans="4:4" x14ac:dyDescent="0.2">
      <c r="D3705" s="7"/>
    </row>
    <row r="3706" spans="4:4" x14ac:dyDescent="0.2">
      <c r="D3706" s="7"/>
    </row>
    <row r="3707" spans="4:4" x14ac:dyDescent="0.2">
      <c r="D3707" s="7"/>
    </row>
    <row r="3708" spans="4:4" x14ac:dyDescent="0.2">
      <c r="D3708" s="7"/>
    </row>
    <row r="3709" spans="4:4" x14ac:dyDescent="0.2">
      <c r="D3709" s="7"/>
    </row>
    <row r="3710" spans="4:4" x14ac:dyDescent="0.2">
      <c r="D3710" s="7"/>
    </row>
    <row r="3711" spans="4:4" x14ac:dyDescent="0.2">
      <c r="D3711" s="7"/>
    </row>
    <row r="3712" spans="4:4" x14ac:dyDescent="0.2">
      <c r="D3712" s="7"/>
    </row>
    <row r="3713" spans="4:4" x14ac:dyDescent="0.2">
      <c r="D3713" s="7"/>
    </row>
    <row r="3714" spans="4:4" x14ac:dyDescent="0.2">
      <c r="D3714" s="7"/>
    </row>
    <row r="3715" spans="4:4" x14ac:dyDescent="0.2">
      <c r="D3715" s="7"/>
    </row>
    <row r="3716" spans="4:4" x14ac:dyDescent="0.2">
      <c r="D3716" s="7"/>
    </row>
    <row r="3717" spans="4:4" x14ac:dyDescent="0.2">
      <c r="D3717" s="7"/>
    </row>
    <row r="3718" spans="4:4" x14ac:dyDescent="0.2">
      <c r="D3718" s="7"/>
    </row>
    <row r="3719" spans="4:4" x14ac:dyDescent="0.2">
      <c r="D3719" s="7"/>
    </row>
    <row r="3720" spans="4:4" x14ac:dyDescent="0.2">
      <c r="D3720" s="7"/>
    </row>
    <row r="3721" spans="4:4" x14ac:dyDescent="0.2">
      <c r="D3721" s="7"/>
    </row>
    <row r="3722" spans="4:4" x14ac:dyDescent="0.2">
      <c r="D3722" s="7"/>
    </row>
    <row r="3723" spans="4:4" x14ac:dyDescent="0.2">
      <c r="D3723" s="7"/>
    </row>
    <row r="3724" spans="4:4" x14ac:dyDescent="0.2">
      <c r="D3724" s="7"/>
    </row>
    <row r="3725" spans="4:4" x14ac:dyDescent="0.2">
      <c r="D3725" s="7"/>
    </row>
    <row r="3726" spans="4:4" x14ac:dyDescent="0.2">
      <c r="D3726" s="7"/>
    </row>
    <row r="3727" spans="4:4" x14ac:dyDescent="0.2">
      <c r="D3727" s="7"/>
    </row>
    <row r="3728" spans="4:4" x14ac:dyDescent="0.2">
      <c r="D3728" s="7"/>
    </row>
    <row r="3729" spans="4:4" x14ac:dyDescent="0.2">
      <c r="D3729" s="7"/>
    </row>
    <row r="3730" spans="4:4" x14ac:dyDescent="0.2">
      <c r="D3730" s="7"/>
    </row>
    <row r="3731" spans="4:4" x14ac:dyDescent="0.2">
      <c r="D3731" s="7"/>
    </row>
    <row r="3732" spans="4:4" x14ac:dyDescent="0.2">
      <c r="D3732" s="7"/>
    </row>
    <row r="3733" spans="4:4" x14ac:dyDescent="0.2">
      <c r="D3733" s="7"/>
    </row>
    <row r="3734" spans="4:4" x14ac:dyDescent="0.2">
      <c r="D3734" s="7"/>
    </row>
    <row r="3735" spans="4:4" x14ac:dyDescent="0.2">
      <c r="D3735" s="7"/>
    </row>
    <row r="3736" spans="4:4" x14ac:dyDescent="0.2">
      <c r="D3736" s="7"/>
    </row>
    <row r="3737" spans="4:4" x14ac:dyDescent="0.2">
      <c r="D3737" s="7"/>
    </row>
    <row r="3738" spans="4:4" x14ac:dyDescent="0.2">
      <c r="D3738" s="7"/>
    </row>
    <row r="3739" spans="4:4" x14ac:dyDescent="0.2">
      <c r="D3739" s="7"/>
    </row>
    <row r="3740" spans="4:4" x14ac:dyDescent="0.2">
      <c r="D3740" s="7"/>
    </row>
    <row r="3741" spans="4:4" x14ac:dyDescent="0.2">
      <c r="D3741" s="7"/>
    </row>
    <row r="3742" spans="4:4" x14ac:dyDescent="0.2">
      <c r="D3742" s="7"/>
    </row>
    <row r="3743" spans="4:4" x14ac:dyDescent="0.2">
      <c r="D3743" s="7"/>
    </row>
    <row r="3744" spans="4:4" x14ac:dyDescent="0.2">
      <c r="D3744" s="7"/>
    </row>
    <row r="3745" spans="4:4" x14ac:dyDescent="0.2">
      <c r="D3745" s="7"/>
    </row>
    <row r="3746" spans="4:4" x14ac:dyDescent="0.2">
      <c r="D3746" s="7"/>
    </row>
    <row r="3747" spans="4:4" x14ac:dyDescent="0.2">
      <c r="D3747" s="7"/>
    </row>
    <row r="3748" spans="4:4" x14ac:dyDescent="0.2">
      <c r="D3748" s="7"/>
    </row>
    <row r="3749" spans="4:4" x14ac:dyDescent="0.2">
      <c r="D3749" s="7"/>
    </row>
    <row r="3750" spans="4:4" x14ac:dyDescent="0.2">
      <c r="D3750" s="7"/>
    </row>
    <row r="3751" spans="4:4" x14ac:dyDescent="0.2">
      <c r="D3751" s="7"/>
    </row>
    <row r="3752" spans="4:4" x14ac:dyDescent="0.2">
      <c r="D3752" s="7"/>
    </row>
    <row r="3753" spans="4:4" x14ac:dyDescent="0.2">
      <c r="D3753" s="7"/>
    </row>
    <row r="3754" spans="4:4" x14ac:dyDescent="0.2">
      <c r="D3754" s="7"/>
    </row>
    <row r="3755" spans="4:4" x14ac:dyDescent="0.2">
      <c r="D3755" s="7"/>
    </row>
    <row r="3756" spans="4:4" x14ac:dyDescent="0.2">
      <c r="D3756" s="7"/>
    </row>
    <row r="3757" spans="4:4" x14ac:dyDescent="0.2">
      <c r="D3757" s="7"/>
    </row>
    <row r="3758" spans="4:4" x14ac:dyDescent="0.2">
      <c r="D3758" s="7"/>
    </row>
    <row r="3759" spans="4:4" x14ac:dyDescent="0.2">
      <c r="D3759" s="7"/>
    </row>
    <row r="3760" spans="4:4" x14ac:dyDescent="0.2">
      <c r="D3760" s="7"/>
    </row>
    <row r="3761" spans="4:4" x14ac:dyDescent="0.2">
      <c r="D3761" s="7"/>
    </row>
    <row r="3762" spans="4:4" x14ac:dyDescent="0.2">
      <c r="D3762" s="7"/>
    </row>
    <row r="3763" spans="4:4" x14ac:dyDescent="0.2">
      <c r="D3763" s="7"/>
    </row>
    <row r="3764" spans="4:4" x14ac:dyDescent="0.2">
      <c r="D3764" s="7"/>
    </row>
    <row r="3765" spans="4:4" x14ac:dyDescent="0.2">
      <c r="D3765" s="7"/>
    </row>
    <row r="3766" spans="4:4" x14ac:dyDescent="0.2">
      <c r="D3766" s="7"/>
    </row>
    <row r="3767" spans="4:4" x14ac:dyDescent="0.2">
      <c r="D3767" s="7"/>
    </row>
    <row r="3768" spans="4:4" x14ac:dyDescent="0.2">
      <c r="D3768" s="7"/>
    </row>
    <row r="3769" spans="4:4" x14ac:dyDescent="0.2">
      <c r="D3769" s="7"/>
    </row>
    <row r="3770" spans="4:4" x14ac:dyDescent="0.2">
      <c r="D3770" s="7"/>
    </row>
    <row r="3771" spans="4:4" x14ac:dyDescent="0.2">
      <c r="D3771" s="7"/>
    </row>
    <row r="3772" spans="4:4" x14ac:dyDescent="0.2">
      <c r="D3772" s="7"/>
    </row>
    <row r="3773" spans="4:4" x14ac:dyDescent="0.2">
      <c r="D3773" s="7"/>
    </row>
    <row r="3774" spans="4:4" x14ac:dyDescent="0.2">
      <c r="D3774" s="7"/>
    </row>
    <row r="3775" spans="4:4" x14ac:dyDescent="0.2">
      <c r="D3775" s="7"/>
    </row>
    <row r="3776" spans="4:4" x14ac:dyDescent="0.2">
      <c r="D3776" s="7"/>
    </row>
    <row r="3777" spans="4:4" x14ac:dyDescent="0.2">
      <c r="D3777" s="7"/>
    </row>
    <row r="3778" spans="4:4" x14ac:dyDescent="0.2">
      <c r="D3778" s="7"/>
    </row>
    <row r="3779" spans="4:4" x14ac:dyDescent="0.2">
      <c r="D3779" s="7"/>
    </row>
    <row r="3780" spans="4:4" x14ac:dyDescent="0.2">
      <c r="D3780" s="7"/>
    </row>
    <row r="3781" spans="4:4" x14ac:dyDescent="0.2">
      <c r="D3781" s="7"/>
    </row>
    <row r="3782" spans="4:4" x14ac:dyDescent="0.2">
      <c r="D3782" s="7"/>
    </row>
    <row r="3783" spans="4:4" x14ac:dyDescent="0.2">
      <c r="D3783" s="7"/>
    </row>
    <row r="3784" spans="4:4" x14ac:dyDescent="0.2">
      <c r="D3784" s="7"/>
    </row>
    <row r="3785" spans="4:4" x14ac:dyDescent="0.2">
      <c r="D3785" s="7"/>
    </row>
    <row r="3786" spans="4:4" x14ac:dyDescent="0.2">
      <c r="D3786" s="7"/>
    </row>
    <row r="3787" spans="4:4" x14ac:dyDescent="0.2">
      <c r="D3787" s="7"/>
    </row>
    <row r="3788" spans="4:4" x14ac:dyDescent="0.2">
      <c r="D3788" s="7"/>
    </row>
    <row r="3789" spans="4:4" x14ac:dyDescent="0.2">
      <c r="D3789" s="7"/>
    </row>
    <row r="3790" spans="4:4" x14ac:dyDescent="0.2">
      <c r="D3790" s="7"/>
    </row>
    <row r="3791" spans="4:4" x14ac:dyDescent="0.2">
      <c r="D3791" s="7"/>
    </row>
    <row r="3792" spans="4:4" x14ac:dyDescent="0.2">
      <c r="D3792" s="7"/>
    </row>
    <row r="3793" spans="4:4" x14ac:dyDescent="0.2">
      <c r="D3793" s="7"/>
    </row>
    <row r="3794" spans="4:4" x14ac:dyDescent="0.2">
      <c r="D3794" s="7"/>
    </row>
    <row r="3795" spans="4:4" x14ac:dyDescent="0.2">
      <c r="D3795" s="7"/>
    </row>
    <row r="3796" spans="4:4" x14ac:dyDescent="0.2">
      <c r="D3796" s="7"/>
    </row>
    <row r="3797" spans="4:4" x14ac:dyDescent="0.2">
      <c r="D3797" s="7"/>
    </row>
    <row r="3798" spans="4:4" x14ac:dyDescent="0.2">
      <c r="D3798" s="7"/>
    </row>
    <row r="3799" spans="4:4" x14ac:dyDescent="0.2">
      <c r="D3799" s="7"/>
    </row>
    <row r="3800" spans="4:4" x14ac:dyDescent="0.2">
      <c r="D3800" s="7"/>
    </row>
    <row r="3801" spans="4:4" x14ac:dyDescent="0.2">
      <c r="D3801" s="7"/>
    </row>
    <row r="3802" spans="4:4" x14ac:dyDescent="0.2">
      <c r="D3802" s="7"/>
    </row>
    <row r="3803" spans="4:4" x14ac:dyDescent="0.2">
      <c r="D3803" s="7"/>
    </row>
    <row r="3804" spans="4:4" x14ac:dyDescent="0.2">
      <c r="D3804" s="7"/>
    </row>
    <row r="3805" spans="4:4" x14ac:dyDescent="0.2">
      <c r="D3805" s="7"/>
    </row>
    <row r="3806" spans="4:4" x14ac:dyDescent="0.2">
      <c r="D3806" s="7"/>
    </row>
    <row r="3807" spans="4:4" x14ac:dyDescent="0.2">
      <c r="D3807" s="7"/>
    </row>
    <row r="3808" spans="4:4" x14ac:dyDescent="0.2">
      <c r="D3808" s="7"/>
    </row>
    <row r="3809" spans="4:4" x14ac:dyDescent="0.2">
      <c r="D3809" s="7"/>
    </row>
    <row r="3810" spans="4:4" x14ac:dyDescent="0.2">
      <c r="D3810" s="7"/>
    </row>
    <row r="3811" spans="4:4" x14ac:dyDescent="0.2">
      <c r="D3811" s="7"/>
    </row>
    <row r="3812" spans="4:4" x14ac:dyDescent="0.2">
      <c r="D3812" s="7"/>
    </row>
    <row r="3813" spans="4:4" x14ac:dyDescent="0.2">
      <c r="D3813" s="7"/>
    </row>
    <row r="3814" spans="4:4" x14ac:dyDescent="0.2">
      <c r="D3814" s="7"/>
    </row>
    <row r="3815" spans="4:4" x14ac:dyDescent="0.2">
      <c r="D3815" s="7"/>
    </row>
    <row r="3816" spans="4:4" x14ac:dyDescent="0.2">
      <c r="D3816" s="7"/>
    </row>
    <row r="3817" spans="4:4" x14ac:dyDescent="0.2">
      <c r="D3817" s="7"/>
    </row>
    <row r="3818" spans="4:4" x14ac:dyDescent="0.2">
      <c r="D3818" s="7"/>
    </row>
    <row r="3819" spans="4:4" x14ac:dyDescent="0.2">
      <c r="D3819" s="7"/>
    </row>
    <row r="3820" spans="4:4" x14ac:dyDescent="0.2">
      <c r="D3820" s="7"/>
    </row>
    <row r="3821" spans="4:4" x14ac:dyDescent="0.2">
      <c r="D3821" s="7"/>
    </row>
    <row r="3822" spans="4:4" x14ac:dyDescent="0.2">
      <c r="D3822" s="7"/>
    </row>
    <row r="3823" spans="4:4" x14ac:dyDescent="0.2">
      <c r="D3823" s="7"/>
    </row>
    <row r="3824" spans="4:4" x14ac:dyDescent="0.2">
      <c r="D3824" s="7"/>
    </row>
    <row r="3825" spans="4:4" x14ac:dyDescent="0.2">
      <c r="D3825" s="7"/>
    </row>
    <row r="3826" spans="4:4" x14ac:dyDescent="0.2">
      <c r="D3826" s="7"/>
    </row>
    <row r="3827" spans="4:4" x14ac:dyDescent="0.2">
      <c r="D3827" s="7"/>
    </row>
    <row r="3828" spans="4:4" x14ac:dyDescent="0.2">
      <c r="D3828" s="7"/>
    </row>
    <row r="3829" spans="4:4" x14ac:dyDescent="0.2">
      <c r="D3829" s="7"/>
    </row>
    <row r="3830" spans="4:4" x14ac:dyDescent="0.2">
      <c r="D3830" s="7"/>
    </row>
    <row r="3831" spans="4:4" x14ac:dyDescent="0.2">
      <c r="D3831" s="7"/>
    </row>
    <row r="3832" spans="4:4" x14ac:dyDescent="0.2">
      <c r="D3832" s="7"/>
    </row>
    <row r="3833" spans="4:4" x14ac:dyDescent="0.2">
      <c r="D3833" s="7"/>
    </row>
    <row r="3834" spans="4:4" x14ac:dyDescent="0.2">
      <c r="D3834" s="7"/>
    </row>
    <row r="3835" spans="4:4" x14ac:dyDescent="0.2">
      <c r="D3835" s="7"/>
    </row>
    <row r="3836" spans="4:4" x14ac:dyDescent="0.2">
      <c r="D3836" s="7"/>
    </row>
    <row r="3837" spans="4:4" x14ac:dyDescent="0.2">
      <c r="D3837" s="7"/>
    </row>
    <row r="3838" spans="4:4" x14ac:dyDescent="0.2">
      <c r="D3838" s="7"/>
    </row>
    <row r="3839" spans="4:4" x14ac:dyDescent="0.2">
      <c r="D3839" s="7"/>
    </row>
    <row r="3840" spans="4:4" x14ac:dyDescent="0.2">
      <c r="D3840" s="7"/>
    </row>
    <row r="3841" spans="4:4" x14ac:dyDescent="0.2">
      <c r="D3841" s="7"/>
    </row>
    <row r="3842" spans="4:4" x14ac:dyDescent="0.2">
      <c r="D3842" s="7"/>
    </row>
    <row r="3843" spans="4:4" x14ac:dyDescent="0.2">
      <c r="D3843" s="7"/>
    </row>
    <row r="3844" spans="4:4" x14ac:dyDescent="0.2">
      <c r="D3844" s="7"/>
    </row>
    <row r="3845" spans="4:4" x14ac:dyDescent="0.2">
      <c r="D3845" s="7"/>
    </row>
    <row r="3846" spans="4:4" x14ac:dyDescent="0.2">
      <c r="D3846" s="7"/>
    </row>
    <row r="3847" spans="4:4" x14ac:dyDescent="0.2">
      <c r="D3847" s="7"/>
    </row>
    <row r="3848" spans="4:4" x14ac:dyDescent="0.2">
      <c r="D3848" s="7"/>
    </row>
    <row r="3849" spans="4:4" x14ac:dyDescent="0.2">
      <c r="D3849" s="7"/>
    </row>
    <row r="3850" spans="4:4" x14ac:dyDescent="0.2">
      <c r="D3850" s="7"/>
    </row>
    <row r="3851" spans="4:4" x14ac:dyDescent="0.2">
      <c r="D3851" s="7"/>
    </row>
    <row r="3852" spans="4:4" x14ac:dyDescent="0.2">
      <c r="D3852" s="7"/>
    </row>
    <row r="3853" spans="4:4" x14ac:dyDescent="0.2">
      <c r="D3853" s="7"/>
    </row>
    <row r="3854" spans="4:4" x14ac:dyDescent="0.2">
      <c r="D3854" s="7"/>
    </row>
    <row r="3855" spans="4:4" x14ac:dyDescent="0.2">
      <c r="D3855" s="7"/>
    </row>
    <row r="3856" spans="4:4" x14ac:dyDescent="0.2">
      <c r="D3856" s="7"/>
    </row>
    <row r="3857" spans="4:4" x14ac:dyDescent="0.2">
      <c r="D3857" s="7"/>
    </row>
    <row r="3858" spans="4:4" x14ac:dyDescent="0.2">
      <c r="D3858" s="7"/>
    </row>
    <row r="3859" spans="4:4" x14ac:dyDescent="0.2">
      <c r="D3859" s="7"/>
    </row>
    <row r="3860" spans="4:4" x14ac:dyDescent="0.2">
      <c r="D3860" s="7"/>
    </row>
    <row r="3861" spans="4:4" x14ac:dyDescent="0.2">
      <c r="D3861" s="7"/>
    </row>
    <row r="3862" spans="4:4" x14ac:dyDescent="0.2">
      <c r="D3862" s="7"/>
    </row>
    <row r="3863" spans="4:4" x14ac:dyDescent="0.2">
      <c r="D3863" s="7"/>
    </row>
    <row r="3864" spans="4:4" x14ac:dyDescent="0.2">
      <c r="D3864" s="7"/>
    </row>
    <row r="3865" spans="4:4" x14ac:dyDescent="0.2">
      <c r="D3865" s="7"/>
    </row>
    <row r="3866" spans="4:4" x14ac:dyDescent="0.2">
      <c r="D3866" s="7"/>
    </row>
    <row r="3867" spans="4:4" x14ac:dyDescent="0.2">
      <c r="D3867" s="7"/>
    </row>
    <row r="3868" spans="4:4" x14ac:dyDescent="0.2">
      <c r="D3868" s="7"/>
    </row>
    <row r="3869" spans="4:4" x14ac:dyDescent="0.2">
      <c r="D3869" s="7"/>
    </row>
    <row r="3870" spans="4:4" x14ac:dyDescent="0.2">
      <c r="D3870" s="7"/>
    </row>
    <row r="3871" spans="4:4" x14ac:dyDescent="0.2">
      <c r="D3871" s="7"/>
    </row>
    <row r="3872" spans="4:4" x14ac:dyDescent="0.2">
      <c r="D3872" s="7"/>
    </row>
    <row r="3873" spans="4:4" x14ac:dyDescent="0.2">
      <c r="D3873" s="7"/>
    </row>
    <row r="3874" spans="4:4" x14ac:dyDescent="0.2">
      <c r="D3874" s="7"/>
    </row>
    <row r="3875" spans="4:4" x14ac:dyDescent="0.2">
      <c r="D3875" s="7"/>
    </row>
    <row r="3876" spans="4:4" x14ac:dyDescent="0.2">
      <c r="D3876" s="7"/>
    </row>
    <row r="3877" spans="4:4" x14ac:dyDescent="0.2">
      <c r="D3877" s="7"/>
    </row>
    <row r="3878" spans="4:4" x14ac:dyDescent="0.2">
      <c r="D3878" s="7"/>
    </row>
    <row r="3879" spans="4:4" x14ac:dyDescent="0.2">
      <c r="D3879" s="7"/>
    </row>
    <row r="3880" spans="4:4" x14ac:dyDescent="0.2">
      <c r="D3880" s="7"/>
    </row>
    <row r="3881" spans="4:4" x14ac:dyDescent="0.2">
      <c r="D3881" s="7"/>
    </row>
    <row r="3882" spans="4:4" x14ac:dyDescent="0.2">
      <c r="D3882" s="7"/>
    </row>
    <row r="3883" spans="4:4" x14ac:dyDescent="0.2">
      <c r="D3883" s="7"/>
    </row>
    <row r="3884" spans="4:4" x14ac:dyDescent="0.2">
      <c r="D3884" s="7"/>
    </row>
    <row r="3885" spans="4:4" x14ac:dyDescent="0.2">
      <c r="D3885" s="7"/>
    </row>
    <row r="3886" spans="4:4" x14ac:dyDescent="0.2">
      <c r="D3886" s="7"/>
    </row>
    <row r="3887" spans="4:4" x14ac:dyDescent="0.2">
      <c r="D3887" s="7"/>
    </row>
    <row r="3888" spans="4:4" x14ac:dyDescent="0.2">
      <c r="D3888" s="7"/>
    </row>
    <row r="3889" spans="4:4" x14ac:dyDescent="0.2">
      <c r="D3889" s="7"/>
    </row>
    <row r="3890" spans="4:4" x14ac:dyDescent="0.2">
      <c r="D3890" s="7"/>
    </row>
    <row r="3891" spans="4:4" x14ac:dyDescent="0.2">
      <c r="D3891" s="7"/>
    </row>
    <row r="3892" spans="4:4" x14ac:dyDescent="0.2">
      <c r="D3892" s="7"/>
    </row>
    <row r="3893" spans="4:4" x14ac:dyDescent="0.2">
      <c r="D3893" s="7"/>
    </row>
    <row r="3894" spans="4:4" x14ac:dyDescent="0.2">
      <c r="D3894" s="7"/>
    </row>
    <row r="3895" spans="4:4" x14ac:dyDescent="0.2">
      <c r="D3895" s="7"/>
    </row>
    <row r="3896" spans="4:4" x14ac:dyDescent="0.2">
      <c r="D3896" s="7"/>
    </row>
    <row r="3897" spans="4:4" x14ac:dyDescent="0.2">
      <c r="D3897" s="7"/>
    </row>
    <row r="3898" spans="4:4" x14ac:dyDescent="0.2">
      <c r="D3898" s="7"/>
    </row>
    <row r="3899" spans="4:4" x14ac:dyDescent="0.2">
      <c r="D3899" s="7"/>
    </row>
    <row r="3900" spans="4:4" x14ac:dyDescent="0.2">
      <c r="D3900" s="7"/>
    </row>
    <row r="3901" spans="4:4" x14ac:dyDescent="0.2">
      <c r="D3901" s="7"/>
    </row>
    <row r="3902" spans="4:4" x14ac:dyDescent="0.2">
      <c r="D3902" s="7"/>
    </row>
    <row r="3903" spans="4:4" x14ac:dyDescent="0.2">
      <c r="D3903" s="7"/>
    </row>
    <row r="3904" spans="4:4" x14ac:dyDescent="0.2">
      <c r="D3904" s="7"/>
    </row>
    <row r="3905" spans="4:4" x14ac:dyDescent="0.2">
      <c r="D3905" s="7"/>
    </row>
    <row r="3906" spans="4:4" x14ac:dyDescent="0.2">
      <c r="D3906" s="7"/>
    </row>
    <row r="3907" spans="4:4" x14ac:dyDescent="0.2">
      <c r="D3907" s="7"/>
    </row>
    <row r="3908" spans="4:4" x14ac:dyDescent="0.2">
      <c r="D3908" s="7"/>
    </row>
    <row r="3909" spans="4:4" x14ac:dyDescent="0.2">
      <c r="D3909" s="7"/>
    </row>
    <row r="3910" spans="4:4" x14ac:dyDescent="0.2">
      <c r="D3910" s="7"/>
    </row>
    <row r="3911" spans="4:4" x14ac:dyDescent="0.2">
      <c r="D3911" s="7"/>
    </row>
    <row r="3912" spans="4:4" x14ac:dyDescent="0.2">
      <c r="D3912" s="7"/>
    </row>
    <row r="3913" spans="4:4" x14ac:dyDescent="0.2">
      <c r="D3913" s="7"/>
    </row>
    <row r="3914" spans="4:4" x14ac:dyDescent="0.2">
      <c r="D3914" s="7"/>
    </row>
    <row r="3915" spans="4:4" x14ac:dyDescent="0.2">
      <c r="D3915" s="7"/>
    </row>
    <row r="3916" spans="4:4" x14ac:dyDescent="0.2">
      <c r="D3916" s="7"/>
    </row>
    <row r="3917" spans="4:4" x14ac:dyDescent="0.2">
      <c r="D3917" s="7"/>
    </row>
    <row r="3918" spans="4:4" x14ac:dyDescent="0.2">
      <c r="D3918" s="7"/>
    </row>
    <row r="3919" spans="4:4" x14ac:dyDescent="0.2">
      <c r="D3919" s="7"/>
    </row>
    <row r="3920" spans="4:4" x14ac:dyDescent="0.2">
      <c r="D3920" s="7"/>
    </row>
    <row r="3921" spans="4:4" x14ac:dyDescent="0.2">
      <c r="D3921" s="7"/>
    </row>
    <row r="3922" spans="4:4" x14ac:dyDescent="0.2">
      <c r="D3922" s="7"/>
    </row>
    <row r="3923" spans="4:4" x14ac:dyDescent="0.2">
      <c r="D3923" s="7"/>
    </row>
    <row r="3924" spans="4:4" x14ac:dyDescent="0.2">
      <c r="D3924" s="7"/>
    </row>
    <row r="3925" spans="4:4" x14ac:dyDescent="0.2">
      <c r="D3925" s="7"/>
    </row>
    <row r="3926" spans="4:4" x14ac:dyDescent="0.2">
      <c r="D3926" s="7"/>
    </row>
    <row r="3927" spans="4:4" x14ac:dyDescent="0.2">
      <c r="D3927" s="7"/>
    </row>
    <row r="3928" spans="4:4" x14ac:dyDescent="0.2">
      <c r="D3928" s="7"/>
    </row>
    <row r="3929" spans="4:4" x14ac:dyDescent="0.2">
      <c r="D3929" s="7"/>
    </row>
    <row r="3930" spans="4:4" x14ac:dyDescent="0.2">
      <c r="D3930" s="7"/>
    </row>
    <row r="3931" spans="4:4" x14ac:dyDescent="0.2">
      <c r="D3931" s="7"/>
    </row>
    <row r="3932" spans="4:4" x14ac:dyDescent="0.2">
      <c r="D3932" s="7"/>
    </row>
    <row r="3933" spans="4:4" x14ac:dyDescent="0.2">
      <c r="D3933" s="7"/>
    </row>
    <row r="3934" spans="4:4" x14ac:dyDescent="0.2">
      <c r="D3934" s="7"/>
    </row>
    <row r="3935" spans="4:4" x14ac:dyDescent="0.2">
      <c r="D3935" s="7"/>
    </row>
    <row r="3936" spans="4:4" x14ac:dyDescent="0.2">
      <c r="D3936" s="7"/>
    </row>
    <row r="3937" spans="4:4" x14ac:dyDescent="0.2">
      <c r="D3937" s="7"/>
    </row>
    <row r="3938" spans="4:4" x14ac:dyDescent="0.2">
      <c r="D3938" s="7"/>
    </row>
    <row r="3939" spans="4:4" x14ac:dyDescent="0.2">
      <c r="D3939" s="7"/>
    </row>
    <row r="3940" spans="4:4" x14ac:dyDescent="0.2">
      <c r="D3940" s="7"/>
    </row>
    <row r="3941" spans="4:4" x14ac:dyDescent="0.2">
      <c r="D3941" s="7"/>
    </row>
    <row r="3942" spans="4:4" x14ac:dyDescent="0.2">
      <c r="D3942" s="7"/>
    </row>
    <row r="3943" spans="4:4" x14ac:dyDescent="0.2">
      <c r="D3943" s="7"/>
    </row>
    <row r="3944" spans="4:4" x14ac:dyDescent="0.2">
      <c r="D3944" s="7"/>
    </row>
    <row r="3945" spans="4:4" x14ac:dyDescent="0.2">
      <c r="D3945" s="7"/>
    </row>
    <row r="3946" spans="4:4" x14ac:dyDescent="0.2">
      <c r="D3946" s="7"/>
    </row>
    <row r="3947" spans="4:4" x14ac:dyDescent="0.2">
      <c r="D3947" s="7"/>
    </row>
    <row r="3948" spans="4:4" x14ac:dyDescent="0.2">
      <c r="D3948" s="7"/>
    </row>
    <row r="3949" spans="4:4" x14ac:dyDescent="0.2">
      <c r="D3949" s="7"/>
    </row>
    <row r="3950" spans="4:4" x14ac:dyDescent="0.2">
      <c r="D3950" s="7"/>
    </row>
    <row r="3951" spans="4:4" x14ac:dyDescent="0.2">
      <c r="D3951" s="7"/>
    </row>
    <row r="3952" spans="4:4" x14ac:dyDescent="0.2">
      <c r="D3952" s="7"/>
    </row>
    <row r="3953" spans="4:4" x14ac:dyDescent="0.2">
      <c r="D3953" s="7"/>
    </row>
    <row r="3954" spans="4:4" x14ac:dyDescent="0.2">
      <c r="D3954" s="7"/>
    </row>
    <row r="3955" spans="4:4" x14ac:dyDescent="0.2">
      <c r="D3955" s="7"/>
    </row>
    <row r="3956" spans="4:4" x14ac:dyDescent="0.2">
      <c r="D3956" s="7"/>
    </row>
    <row r="3957" spans="4:4" x14ac:dyDescent="0.2">
      <c r="D3957" s="7"/>
    </row>
    <row r="3958" spans="4:4" x14ac:dyDescent="0.2">
      <c r="D3958" s="7"/>
    </row>
    <row r="3959" spans="4:4" x14ac:dyDescent="0.2">
      <c r="D3959" s="7"/>
    </row>
    <row r="3960" spans="4:4" x14ac:dyDescent="0.2">
      <c r="D3960" s="7"/>
    </row>
    <row r="3961" spans="4:4" x14ac:dyDescent="0.2">
      <c r="D3961" s="7"/>
    </row>
    <row r="3962" spans="4:4" x14ac:dyDescent="0.2">
      <c r="D3962" s="7"/>
    </row>
    <row r="3963" spans="4:4" x14ac:dyDescent="0.2">
      <c r="D3963" s="7"/>
    </row>
    <row r="3964" spans="4:4" x14ac:dyDescent="0.2">
      <c r="D3964" s="7"/>
    </row>
    <row r="3965" spans="4:4" x14ac:dyDescent="0.2">
      <c r="D3965" s="7"/>
    </row>
    <row r="3966" spans="4:4" x14ac:dyDescent="0.2">
      <c r="D3966" s="7"/>
    </row>
    <row r="3967" spans="4:4" x14ac:dyDescent="0.2">
      <c r="D3967" s="7"/>
    </row>
    <row r="3968" spans="4:4" x14ac:dyDescent="0.2">
      <c r="D3968" s="7"/>
    </row>
    <row r="3969" spans="4:4" x14ac:dyDescent="0.2">
      <c r="D3969" s="7"/>
    </row>
    <row r="3970" spans="4:4" x14ac:dyDescent="0.2">
      <c r="D3970" s="7"/>
    </row>
    <row r="3971" spans="4:4" x14ac:dyDescent="0.2">
      <c r="D3971" s="7"/>
    </row>
    <row r="3972" spans="4:4" x14ac:dyDescent="0.2">
      <c r="D3972" s="7"/>
    </row>
    <row r="3973" spans="4:4" x14ac:dyDescent="0.2">
      <c r="D3973" s="7"/>
    </row>
    <row r="3974" spans="4:4" x14ac:dyDescent="0.2">
      <c r="D3974" s="7"/>
    </row>
    <row r="3975" spans="4:4" x14ac:dyDescent="0.2">
      <c r="D3975" s="7"/>
    </row>
    <row r="3976" spans="4:4" x14ac:dyDescent="0.2">
      <c r="D3976" s="7"/>
    </row>
    <row r="3977" spans="4:4" x14ac:dyDescent="0.2">
      <c r="D3977" s="7"/>
    </row>
    <row r="3978" spans="4:4" x14ac:dyDescent="0.2">
      <c r="D3978" s="7"/>
    </row>
    <row r="3979" spans="4:4" x14ac:dyDescent="0.2">
      <c r="D3979" s="7"/>
    </row>
    <row r="3980" spans="4:4" x14ac:dyDescent="0.2">
      <c r="D3980" s="7"/>
    </row>
    <row r="3981" spans="4:4" x14ac:dyDescent="0.2">
      <c r="D3981" s="7"/>
    </row>
    <row r="3982" spans="4:4" x14ac:dyDescent="0.2">
      <c r="D3982" s="7"/>
    </row>
    <row r="3983" spans="4:4" x14ac:dyDescent="0.2">
      <c r="D3983" s="7"/>
    </row>
    <row r="3984" spans="4:4" x14ac:dyDescent="0.2">
      <c r="D3984" s="7"/>
    </row>
    <row r="3985" spans="4:4" x14ac:dyDescent="0.2">
      <c r="D3985" s="7"/>
    </row>
    <row r="3986" spans="4:4" x14ac:dyDescent="0.2">
      <c r="D3986" s="7"/>
    </row>
    <row r="3987" spans="4:4" x14ac:dyDescent="0.2">
      <c r="D3987" s="7"/>
    </row>
    <row r="3988" spans="4:4" x14ac:dyDescent="0.2">
      <c r="D3988" s="7"/>
    </row>
    <row r="3989" spans="4:4" x14ac:dyDescent="0.2">
      <c r="D3989" s="7"/>
    </row>
    <row r="3990" spans="4:4" x14ac:dyDescent="0.2">
      <c r="D3990" s="7"/>
    </row>
    <row r="3991" spans="4:4" x14ac:dyDescent="0.2">
      <c r="D3991" s="7"/>
    </row>
    <row r="3992" spans="4:4" x14ac:dyDescent="0.2">
      <c r="D3992" s="7"/>
    </row>
    <row r="3993" spans="4:4" x14ac:dyDescent="0.2">
      <c r="D3993" s="7"/>
    </row>
    <row r="3994" spans="4:4" x14ac:dyDescent="0.2">
      <c r="D3994" s="7"/>
    </row>
    <row r="3995" spans="4:4" x14ac:dyDescent="0.2">
      <c r="D3995" s="7"/>
    </row>
    <row r="3996" spans="4:4" x14ac:dyDescent="0.2">
      <c r="D3996" s="7"/>
    </row>
    <row r="3997" spans="4:4" x14ac:dyDescent="0.2">
      <c r="D3997" s="7"/>
    </row>
    <row r="3998" spans="4:4" x14ac:dyDescent="0.2">
      <c r="D3998" s="7"/>
    </row>
    <row r="3999" spans="4:4" x14ac:dyDescent="0.2">
      <c r="D3999" s="7"/>
    </row>
    <row r="4000" spans="4:4" x14ac:dyDescent="0.2">
      <c r="D4000" s="7"/>
    </row>
    <row r="4001" spans="4:4" x14ac:dyDescent="0.2">
      <c r="D4001" s="7"/>
    </row>
    <row r="4002" spans="4:4" x14ac:dyDescent="0.2">
      <c r="D4002" s="7"/>
    </row>
    <row r="4003" spans="4:4" x14ac:dyDescent="0.2">
      <c r="D4003" s="7"/>
    </row>
    <row r="4004" spans="4:4" x14ac:dyDescent="0.2">
      <c r="D4004" s="7"/>
    </row>
    <row r="4005" spans="4:4" x14ac:dyDescent="0.2">
      <c r="D4005" s="7"/>
    </row>
    <row r="4006" spans="4:4" x14ac:dyDescent="0.2">
      <c r="D4006" s="7"/>
    </row>
    <row r="4007" spans="4:4" x14ac:dyDescent="0.2">
      <c r="D4007" s="7"/>
    </row>
    <row r="4008" spans="4:4" x14ac:dyDescent="0.2">
      <c r="D4008" s="7"/>
    </row>
    <row r="4009" spans="4:4" x14ac:dyDescent="0.2">
      <c r="D4009" s="7"/>
    </row>
    <row r="4010" spans="4:4" x14ac:dyDescent="0.2">
      <c r="D4010" s="7"/>
    </row>
    <row r="4011" spans="4:4" x14ac:dyDescent="0.2">
      <c r="D4011" s="7"/>
    </row>
    <row r="4012" spans="4:4" x14ac:dyDescent="0.2">
      <c r="D4012" s="7"/>
    </row>
    <row r="4013" spans="4:4" x14ac:dyDescent="0.2">
      <c r="D4013" s="7"/>
    </row>
    <row r="4014" spans="4:4" x14ac:dyDescent="0.2">
      <c r="D4014" s="7"/>
    </row>
    <row r="4015" spans="4:4" x14ac:dyDescent="0.2">
      <c r="D4015" s="7"/>
    </row>
    <row r="4016" spans="4:4" x14ac:dyDescent="0.2">
      <c r="D4016" s="7"/>
    </row>
    <row r="4017" spans="4:4" x14ac:dyDescent="0.2">
      <c r="D4017" s="7"/>
    </row>
    <row r="4018" spans="4:4" x14ac:dyDescent="0.2">
      <c r="D4018" s="7"/>
    </row>
    <row r="4019" spans="4:4" x14ac:dyDescent="0.2">
      <c r="D4019" s="7"/>
    </row>
    <row r="4020" spans="4:4" x14ac:dyDescent="0.2">
      <c r="D4020" s="7"/>
    </row>
    <row r="4021" spans="4:4" x14ac:dyDescent="0.2">
      <c r="D4021" s="7"/>
    </row>
    <row r="4022" spans="4:4" x14ac:dyDescent="0.2">
      <c r="D4022" s="7"/>
    </row>
    <row r="4023" spans="4:4" x14ac:dyDescent="0.2">
      <c r="D4023" s="7"/>
    </row>
    <row r="4024" spans="4:4" x14ac:dyDescent="0.2">
      <c r="D4024" s="7"/>
    </row>
    <row r="4025" spans="4:4" x14ac:dyDescent="0.2">
      <c r="D4025" s="7"/>
    </row>
    <row r="4026" spans="4:4" x14ac:dyDescent="0.2">
      <c r="D4026" s="7"/>
    </row>
    <row r="4027" spans="4:4" x14ac:dyDescent="0.2">
      <c r="D4027" s="7"/>
    </row>
    <row r="4028" spans="4:4" x14ac:dyDescent="0.2">
      <c r="D4028" s="7"/>
    </row>
    <row r="4029" spans="4:4" x14ac:dyDescent="0.2">
      <c r="D4029" s="7"/>
    </row>
    <row r="4030" spans="4:4" x14ac:dyDescent="0.2">
      <c r="D4030" s="7"/>
    </row>
    <row r="4031" spans="4:4" x14ac:dyDescent="0.2">
      <c r="D4031" s="7"/>
    </row>
    <row r="4032" spans="4:4" x14ac:dyDescent="0.2">
      <c r="D4032" s="7"/>
    </row>
    <row r="4033" spans="4:4" x14ac:dyDescent="0.2">
      <c r="D4033" s="7"/>
    </row>
    <row r="4034" spans="4:4" x14ac:dyDescent="0.2">
      <c r="D4034" s="7"/>
    </row>
    <row r="4035" spans="4:4" x14ac:dyDescent="0.2">
      <c r="D4035" s="7"/>
    </row>
    <row r="4036" spans="4:4" x14ac:dyDescent="0.2">
      <c r="D4036" s="7"/>
    </row>
    <row r="4037" spans="4:4" x14ac:dyDescent="0.2">
      <c r="D4037" s="7"/>
    </row>
    <row r="4038" spans="4:4" x14ac:dyDescent="0.2">
      <c r="D4038" s="7"/>
    </row>
    <row r="4039" spans="4:4" x14ac:dyDescent="0.2">
      <c r="D4039" s="7"/>
    </row>
    <row r="4040" spans="4:4" x14ac:dyDescent="0.2">
      <c r="D4040" s="7"/>
    </row>
    <row r="4041" spans="4:4" x14ac:dyDescent="0.2">
      <c r="D4041" s="7"/>
    </row>
    <row r="4042" spans="4:4" x14ac:dyDescent="0.2">
      <c r="D4042" s="7"/>
    </row>
    <row r="4043" spans="4:4" x14ac:dyDescent="0.2">
      <c r="D4043" s="7"/>
    </row>
    <row r="4044" spans="4:4" x14ac:dyDescent="0.2">
      <c r="D4044" s="7"/>
    </row>
    <row r="4045" spans="4:4" x14ac:dyDescent="0.2">
      <c r="D4045" s="7"/>
    </row>
    <row r="4046" spans="4:4" x14ac:dyDescent="0.2">
      <c r="D4046" s="7"/>
    </row>
    <row r="4047" spans="4:4" x14ac:dyDescent="0.2">
      <c r="D4047" s="7"/>
    </row>
    <row r="4048" spans="4:4" x14ac:dyDescent="0.2">
      <c r="D4048" s="7"/>
    </row>
    <row r="4049" spans="4:4" x14ac:dyDescent="0.2">
      <c r="D4049" s="7"/>
    </row>
    <row r="4050" spans="4:4" x14ac:dyDescent="0.2">
      <c r="D4050" s="7"/>
    </row>
    <row r="4051" spans="4:4" x14ac:dyDescent="0.2">
      <c r="D4051" s="7"/>
    </row>
    <row r="4052" spans="4:4" x14ac:dyDescent="0.2">
      <c r="D4052" s="7"/>
    </row>
    <row r="4053" spans="4:4" x14ac:dyDescent="0.2">
      <c r="D4053" s="7"/>
    </row>
    <row r="4054" spans="4:4" x14ac:dyDescent="0.2">
      <c r="D4054" s="7"/>
    </row>
    <row r="4055" spans="4:4" x14ac:dyDescent="0.2">
      <c r="D4055" s="7"/>
    </row>
    <row r="4056" spans="4:4" x14ac:dyDescent="0.2">
      <c r="D4056" s="7"/>
    </row>
    <row r="4057" spans="4:4" x14ac:dyDescent="0.2">
      <c r="D4057" s="7"/>
    </row>
    <row r="4058" spans="4:4" x14ac:dyDescent="0.2">
      <c r="D4058" s="7"/>
    </row>
    <row r="4059" spans="4:4" x14ac:dyDescent="0.2">
      <c r="D4059" s="7"/>
    </row>
    <row r="4060" spans="4:4" x14ac:dyDescent="0.2">
      <c r="D4060" s="7"/>
    </row>
    <row r="4061" spans="4:4" x14ac:dyDescent="0.2">
      <c r="D4061" s="7"/>
    </row>
    <row r="4062" spans="4:4" x14ac:dyDescent="0.2">
      <c r="D4062" s="7"/>
    </row>
    <row r="4063" spans="4:4" x14ac:dyDescent="0.2">
      <c r="D4063" s="7"/>
    </row>
    <row r="4064" spans="4:4" x14ac:dyDescent="0.2">
      <c r="D4064" s="7"/>
    </row>
    <row r="4065" spans="4:4" x14ac:dyDescent="0.2">
      <c r="D4065" s="7"/>
    </row>
    <row r="4066" spans="4:4" x14ac:dyDescent="0.2">
      <c r="D4066" s="7"/>
    </row>
    <row r="4067" spans="4:4" x14ac:dyDescent="0.2">
      <c r="D4067" s="7"/>
    </row>
    <row r="4068" spans="4:4" x14ac:dyDescent="0.2">
      <c r="D4068" s="7"/>
    </row>
    <row r="4069" spans="4:4" x14ac:dyDescent="0.2">
      <c r="D4069" s="7"/>
    </row>
    <row r="4070" spans="4:4" x14ac:dyDescent="0.2">
      <c r="D4070" s="7"/>
    </row>
    <row r="4071" spans="4:4" x14ac:dyDescent="0.2">
      <c r="D4071" s="7"/>
    </row>
    <row r="4072" spans="4:4" x14ac:dyDescent="0.2">
      <c r="D4072" s="7"/>
    </row>
    <row r="4073" spans="4:4" x14ac:dyDescent="0.2">
      <c r="D4073" s="7"/>
    </row>
    <row r="4074" spans="4:4" x14ac:dyDescent="0.2">
      <c r="D4074" s="7"/>
    </row>
    <row r="4075" spans="4:4" x14ac:dyDescent="0.2">
      <c r="D4075" s="7"/>
    </row>
    <row r="4076" spans="4:4" x14ac:dyDescent="0.2">
      <c r="D4076" s="7"/>
    </row>
    <row r="4077" spans="4:4" x14ac:dyDescent="0.2">
      <c r="D4077" s="7"/>
    </row>
    <row r="4078" spans="4:4" x14ac:dyDescent="0.2">
      <c r="D4078" s="7"/>
    </row>
    <row r="4079" spans="4:4" x14ac:dyDescent="0.2">
      <c r="D4079" s="7"/>
    </row>
    <row r="4080" spans="4:4" x14ac:dyDescent="0.2">
      <c r="D4080" s="7"/>
    </row>
    <row r="4081" spans="4:4" x14ac:dyDescent="0.2">
      <c r="D4081" s="7"/>
    </row>
    <row r="4082" spans="4:4" x14ac:dyDescent="0.2">
      <c r="D4082" s="7"/>
    </row>
    <row r="4083" spans="4:4" x14ac:dyDescent="0.2">
      <c r="D4083" s="7"/>
    </row>
    <row r="4084" spans="4:4" x14ac:dyDescent="0.2">
      <c r="D4084" s="7"/>
    </row>
    <row r="4085" spans="4:4" x14ac:dyDescent="0.2">
      <c r="D4085" s="7"/>
    </row>
    <row r="4086" spans="4:4" x14ac:dyDescent="0.2">
      <c r="D4086" s="7"/>
    </row>
    <row r="4087" spans="4:4" x14ac:dyDescent="0.2">
      <c r="D4087" s="7"/>
    </row>
    <row r="4088" spans="4:4" x14ac:dyDescent="0.2">
      <c r="D4088" s="7"/>
    </row>
    <row r="4089" spans="4:4" x14ac:dyDescent="0.2">
      <c r="D4089" s="7"/>
    </row>
    <row r="4090" spans="4:4" x14ac:dyDescent="0.2">
      <c r="D4090" s="7"/>
    </row>
    <row r="4091" spans="4:4" x14ac:dyDescent="0.2">
      <c r="D4091" s="7"/>
    </row>
    <row r="4092" spans="4:4" x14ac:dyDescent="0.2">
      <c r="D4092" s="7"/>
    </row>
    <row r="4093" spans="4:4" x14ac:dyDescent="0.2">
      <c r="D4093" s="7"/>
    </row>
    <row r="4094" spans="4:4" x14ac:dyDescent="0.2">
      <c r="D4094" s="7"/>
    </row>
    <row r="4095" spans="4:4" x14ac:dyDescent="0.2">
      <c r="D4095" s="7"/>
    </row>
    <row r="4096" spans="4:4" x14ac:dyDescent="0.2">
      <c r="D4096" s="7"/>
    </row>
    <row r="4097" spans="4:4" x14ac:dyDescent="0.2">
      <c r="D4097" s="7"/>
    </row>
    <row r="4098" spans="4:4" x14ac:dyDescent="0.2">
      <c r="D4098" s="7"/>
    </row>
    <row r="4099" spans="4:4" x14ac:dyDescent="0.2">
      <c r="D4099" s="7"/>
    </row>
    <row r="4100" spans="4:4" x14ac:dyDescent="0.2">
      <c r="D4100" s="7"/>
    </row>
    <row r="4101" spans="4:4" x14ac:dyDescent="0.2">
      <c r="D4101" s="7"/>
    </row>
    <row r="4102" spans="4:4" x14ac:dyDescent="0.2">
      <c r="D4102" s="7"/>
    </row>
    <row r="4103" spans="4:4" x14ac:dyDescent="0.2">
      <c r="D4103" s="7"/>
    </row>
    <row r="4104" spans="4:4" x14ac:dyDescent="0.2">
      <c r="D4104" s="7"/>
    </row>
    <row r="4105" spans="4:4" x14ac:dyDescent="0.2">
      <c r="D4105" s="7"/>
    </row>
    <row r="4106" spans="4:4" x14ac:dyDescent="0.2">
      <c r="D4106" s="7"/>
    </row>
    <row r="4107" spans="4:4" x14ac:dyDescent="0.2">
      <c r="D4107" s="7"/>
    </row>
    <row r="4108" spans="4:4" x14ac:dyDescent="0.2">
      <c r="D4108" s="7"/>
    </row>
    <row r="4109" spans="4:4" x14ac:dyDescent="0.2">
      <c r="D4109" s="7"/>
    </row>
    <row r="4110" spans="4:4" x14ac:dyDescent="0.2">
      <c r="D4110" s="7"/>
    </row>
    <row r="4111" spans="4:4" x14ac:dyDescent="0.2">
      <c r="D4111" s="7"/>
    </row>
    <row r="4112" spans="4:4" x14ac:dyDescent="0.2">
      <c r="D4112" s="7"/>
    </row>
    <row r="4113" spans="4:4" x14ac:dyDescent="0.2">
      <c r="D4113" s="7"/>
    </row>
    <row r="4114" spans="4:4" x14ac:dyDescent="0.2">
      <c r="D4114" s="7"/>
    </row>
    <row r="4115" spans="4:4" x14ac:dyDescent="0.2">
      <c r="D4115" s="7"/>
    </row>
    <row r="4116" spans="4:4" x14ac:dyDescent="0.2">
      <c r="D4116" s="7"/>
    </row>
    <row r="4117" spans="4:4" x14ac:dyDescent="0.2">
      <c r="D4117" s="7"/>
    </row>
    <row r="4118" spans="4:4" x14ac:dyDescent="0.2">
      <c r="D4118" s="7"/>
    </row>
    <row r="4119" spans="4:4" x14ac:dyDescent="0.2">
      <c r="D4119" s="7"/>
    </row>
    <row r="4120" spans="4:4" x14ac:dyDescent="0.2">
      <c r="D4120" s="7"/>
    </row>
    <row r="4121" spans="4:4" x14ac:dyDescent="0.2">
      <c r="D4121" s="7"/>
    </row>
    <row r="4122" spans="4:4" x14ac:dyDescent="0.2">
      <c r="D4122" s="7"/>
    </row>
    <row r="4123" spans="4:4" x14ac:dyDescent="0.2">
      <c r="D4123" s="7"/>
    </row>
    <row r="4124" spans="4:4" x14ac:dyDescent="0.2">
      <c r="D4124" s="7"/>
    </row>
    <row r="4125" spans="4:4" x14ac:dyDescent="0.2">
      <c r="D4125" s="7"/>
    </row>
    <row r="4126" spans="4:4" x14ac:dyDescent="0.2">
      <c r="D4126" s="7"/>
    </row>
    <row r="4127" spans="4:4" x14ac:dyDescent="0.2">
      <c r="D4127" s="7"/>
    </row>
    <row r="4128" spans="4:4" x14ac:dyDescent="0.2">
      <c r="D4128" s="7"/>
    </row>
    <row r="4129" spans="4:4" x14ac:dyDescent="0.2">
      <c r="D4129" s="7"/>
    </row>
    <row r="4130" spans="4:4" x14ac:dyDescent="0.2">
      <c r="D4130" s="7"/>
    </row>
    <row r="4131" spans="4:4" x14ac:dyDescent="0.2">
      <c r="D4131" s="7"/>
    </row>
    <row r="4132" spans="4:4" x14ac:dyDescent="0.2">
      <c r="D4132" s="7"/>
    </row>
    <row r="4133" spans="4:4" x14ac:dyDescent="0.2">
      <c r="D4133" s="7"/>
    </row>
    <row r="4134" spans="4:4" x14ac:dyDescent="0.2">
      <c r="D4134" s="7"/>
    </row>
    <row r="4135" spans="4:4" x14ac:dyDescent="0.2">
      <c r="D4135" s="7"/>
    </row>
    <row r="4136" spans="4:4" x14ac:dyDescent="0.2">
      <c r="D4136" s="7"/>
    </row>
    <row r="4137" spans="4:4" x14ac:dyDescent="0.2">
      <c r="D4137" s="7"/>
    </row>
    <row r="4138" spans="4:4" x14ac:dyDescent="0.2">
      <c r="D4138" s="7"/>
    </row>
    <row r="4139" spans="4:4" x14ac:dyDescent="0.2">
      <c r="D4139" s="7"/>
    </row>
    <row r="4140" spans="4:4" x14ac:dyDescent="0.2">
      <c r="D4140" s="7"/>
    </row>
    <row r="4141" spans="4:4" x14ac:dyDescent="0.2">
      <c r="D4141" s="7"/>
    </row>
    <row r="4142" spans="4:4" x14ac:dyDescent="0.2">
      <c r="D4142" s="7"/>
    </row>
    <row r="4143" spans="4:4" x14ac:dyDescent="0.2">
      <c r="D4143" s="7"/>
    </row>
    <row r="4144" spans="4:4" x14ac:dyDescent="0.2">
      <c r="D4144" s="7"/>
    </row>
    <row r="4145" spans="4:4" x14ac:dyDescent="0.2">
      <c r="D4145" s="7"/>
    </row>
    <row r="4146" spans="4:4" x14ac:dyDescent="0.2">
      <c r="D4146" s="7"/>
    </row>
    <row r="4147" spans="4:4" x14ac:dyDescent="0.2">
      <c r="D4147" s="7"/>
    </row>
    <row r="4148" spans="4:4" x14ac:dyDescent="0.2">
      <c r="D4148" s="7"/>
    </row>
    <row r="4149" spans="4:4" x14ac:dyDescent="0.2">
      <c r="D4149" s="7"/>
    </row>
    <row r="4150" spans="4:4" x14ac:dyDescent="0.2">
      <c r="D4150" s="7"/>
    </row>
    <row r="4151" spans="4:4" x14ac:dyDescent="0.2">
      <c r="D4151" s="7"/>
    </row>
    <row r="4152" spans="4:4" x14ac:dyDescent="0.2">
      <c r="D4152" s="7"/>
    </row>
    <row r="4153" spans="4:4" x14ac:dyDescent="0.2">
      <c r="D4153" s="7"/>
    </row>
    <row r="4154" spans="4:4" x14ac:dyDescent="0.2">
      <c r="D4154" s="7"/>
    </row>
    <row r="4155" spans="4:4" x14ac:dyDescent="0.2">
      <c r="D4155" s="7"/>
    </row>
    <row r="4156" spans="4:4" x14ac:dyDescent="0.2">
      <c r="D4156" s="7"/>
    </row>
    <row r="4157" spans="4:4" x14ac:dyDescent="0.2">
      <c r="D4157" s="7"/>
    </row>
    <row r="4158" spans="4:4" x14ac:dyDescent="0.2">
      <c r="D4158" s="7"/>
    </row>
    <row r="4159" spans="4:4" x14ac:dyDescent="0.2">
      <c r="D4159" s="7"/>
    </row>
    <row r="4160" spans="4:4" x14ac:dyDescent="0.2">
      <c r="D4160" s="7"/>
    </row>
    <row r="4161" spans="4:4" x14ac:dyDescent="0.2">
      <c r="D4161" s="7"/>
    </row>
    <row r="4162" spans="4:4" x14ac:dyDescent="0.2">
      <c r="D4162" s="7"/>
    </row>
    <row r="4163" spans="4:4" x14ac:dyDescent="0.2">
      <c r="D4163" s="7"/>
    </row>
    <row r="4164" spans="4:4" x14ac:dyDescent="0.2">
      <c r="D4164" s="7"/>
    </row>
    <row r="4165" spans="4:4" x14ac:dyDescent="0.2">
      <c r="D4165" s="7"/>
    </row>
    <row r="4166" spans="4:4" x14ac:dyDescent="0.2">
      <c r="D4166" s="7"/>
    </row>
    <row r="4167" spans="4:4" x14ac:dyDescent="0.2">
      <c r="D4167" s="7"/>
    </row>
    <row r="4168" spans="4:4" x14ac:dyDescent="0.2">
      <c r="D4168" s="7"/>
    </row>
    <row r="4169" spans="4:4" x14ac:dyDescent="0.2">
      <c r="D4169" s="7"/>
    </row>
    <row r="4170" spans="4:4" x14ac:dyDescent="0.2">
      <c r="D4170" s="7"/>
    </row>
    <row r="4171" spans="4:4" x14ac:dyDescent="0.2">
      <c r="D4171" s="7"/>
    </row>
    <row r="4172" spans="4:4" x14ac:dyDescent="0.2">
      <c r="D4172" s="7"/>
    </row>
    <row r="4173" spans="4:4" x14ac:dyDescent="0.2">
      <c r="D4173" s="7"/>
    </row>
    <row r="4174" spans="4:4" x14ac:dyDescent="0.2">
      <c r="D4174" s="7"/>
    </row>
    <row r="4175" spans="4:4" x14ac:dyDescent="0.2">
      <c r="D4175" s="7"/>
    </row>
    <row r="4176" spans="4:4" x14ac:dyDescent="0.2">
      <c r="D4176" s="7"/>
    </row>
    <row r="4177" spans="4:4" x14ac:dyDescent="0.2">
      <c r="D4177" s="7"/>
    </row>
    <row r="4178" spans="4:4" x14ac:dyDescent="0.2">
      <c r="D4178" s="7"/>
    </row>
    <row r="4179" spans="4:4" x14ac:dyDescent="0.2">
      <c r="D4179" s="7"/>
    </row>
    <row r="4180" spans="4:4" x14ac:dyDescent="0.2">
      <c r="D4180" s="7"/>
    </row>
    <row r="4181" spans="4:4" x14ac:dyDescent="0.2">
      <c r="D4181" s="7"/>
    </row>
    <row r="4182" spans="4:4" x14ac:dyDescent="0.2">
      <c r="D4182" s="7"/>
    </row>
    <row r="4183" spans="4:4" x14ac:dyDescent="0.2">
      <c r="D4183" s="7"/>
    </row>
    <row r="4184" spans="4:4" x14ac:dyDescent="0.2">
      <c r="D4184" s="7"/>
    </row>
    <row r="4185" spans="4:4" x14ac:dyDescent="0.2">
      <c r="D4185" s="7"/>
    </row>
    <row r="4186" spans="4:4" x14ac:dyDescent="0.2">
      <c r="D4186" s="7"/>
    </row>
    <row r="4187" spans="4:4" x14ac:dyDescent="0.2">
      <c r="D4187" s="7"/>
    </row>
    <row r="4188" spans="4:4" x14ac:dyDescent="0.2">
      <c r="D4188" s="7"/>
    </row>
    <row r="4189" spans="4:4" x14ac:dyDescent="0.2">
      <c r="D4189" s="7"/>
    </row>
    <row r="4190" spans="4:4" x14ac:dyDescent="0.2">
      <c r="D4190" s="7"/>
    </row>
    <row r="4191" spans="4:4" x14ac:dyDescent="0.2">
      <c r="D4191" s="7"/>
    </row>
    <row r="4192" spans="4:4" x14ac:dyDescent="0.2">
      <c r="D4192" s="7"/>
    </row>
    <row r="4193" spans="4:4" x14ac:dyDescent="0.2">
      <c r="D4193" s="7"/>
    </row>
    <row r="4194" spans="4:4" x14ac:dyDescent="0.2">
      <c r="D4194" s="7"/>
    </row>
    <row r="4195" spans="4:4" x14ac:dyDescent="0.2">
      <c r="D4195" s="7"/>
    </row>
    <row r="4196" spans="4:4" x14ac:dyDescent="0.2">
      <c r="D4196" s="7"/>
    </row>
    <row r="4197" spans="4:4" x14ac:dyDescent="0.2">
      <c r="D4197" s="7"/>
    </row>
    <row r="4198" spans="4:4" x14ac:dyDescent="0.2">
      <c r="D4198" s="7"/>
    </row>
    <row r="4199" spans="4:4" x14ac:dyDescent="0.2">
      <c r="D4199" s="7"/>
    </row>
    <row r="4200" spans="4:4" x14ac:dyDescent="0.2">
      <c r="D4200" s="7"/>
    </row>
    <row r="4201" spans="4:4" x14ac:dyDescent="0.2">
      <c r="D4201" s="7"/>
    </row>
    <row r="4202" spans="4:4" x14ac:dyDescent="0.2">
      <c r="D4202" s="7"/>
    </row>
    <row r="4203" spans="4:4" x14ac:dyDescent="0.2">
      <c r="D4203" s="7"/>
    </row>
    <row r="4204" spans="4:4" x14ac:dyDescent="0.2">
      <c r="D4204" s="7"/>
    </row>
    <row r="4205" spans="4:4" x14ac:dyDescent="0.2">
      <c r="D4205" s="7"/>
    </row>
    <row r="4206" spans="4:4" x14ac:dyDescent="0.2">
      <c r="D4206" s="7"/>
    </row>
    <row r="4207" spans="4:4" x14ac:dyDescent="0.2">
      <c r="D4207" s="7"/>
    </row>
    <row r="4208" spans="4:4" x14ac:dyDescent="0.2">
      <c r="D4208" s="7"/>
    </row>
    <row r="4209" spans="4:4" x14ac:dyDescent="0.2">
      <c r="D4209" s="7"/>
    </row>
    <row r="4210" spans="4:4" x14ac:dyDescent="0.2">
      <c r="D4210" s="7"/>
    </row>
    <row r="4211" spans="4:4" x14ac:dyDescent="0.2">
      <c r="D4211" s="7"/>
    </row>
    <row r="4212" spans="4:4" x14ac:dyDescent="0.2">
      <c r="D4212" s="7"/>
    </row>
    <row r="4213" spans="4:4" x14ac:dyDescent="0.2">
      <c r="D4213" s="7"/>
    </row>
    <row r="4214" spans="4:4" x14ac:dyDescent="0.2">
      <c r="D4214" s="7"/>
    </row>
    <row r="4215" spans="4:4" x14ac:dyDescent="0.2">
      <c r="D4215" s="7"/>
    </row>
    <row r="4216" spans="4:4" x14ac:dyDescent="0.2">
      <c r="D4216" s="7"/>
    </row>
    <row r="4217" spans="4:4" x14ac:dyDescent="0.2">
      <c r="D4217" s="7"/>
    </row>
    <row r="4218" spans="4:4" x14ac:dyDescent="0.2">
      <c r="D4218" s="7"/>
    </row>
    <row r="4219" spans="4:4" x14ac:dyDescent="0.2">
      <c r="D4219" s="7"/>
    </row>
    <row r="4220" spans="4:4" x14ac:dyDescent="0.2">
      <c r="D4220" s="7"/>
    </row>
    <row r="4221" spans="4:4" x14ac:dyDescent="0.2">
      <c r="D4221" s="7"/>
    </row>
    <row r="4222" spans="4:4" x14ac:dyDescent="0.2">
      <c r="D4222" s="7"/>
    </row>
    <row r="4223" spans="4:4" x14ac:dyDescent="0.2">
      <c r="D4223" s="7"/>
    </row>
    <row r="4224" spans="4:4" x14ac:dyDescent="0.2">
      <c r="D4224" s="7"/>
    </row>
    <row r="4225" spans="4:4" x14ac:dyDescent="0.2">
      <c r="D4225" s="7"/>
    </row>
    <row r="4226" spans="4:4" x14ac:dyDescent="0.2">
      <c r="D4226" s="7"/>
    </row>
    <row r="4227" spans="4:4" x14ac:dyDescent="0.2">
      <c r="D4227" s="7"/>
    </row>
    <row r="4228" spans="4:4" x14ac:dyDescent="0.2">
      <c r="D4228" s="7"/>
    </row>
    <row r="4229" spans="4:4" x14ac:dyDescent="0.2">
      <c r="D4229" s="7"/>
    </row>
    <row r="4230" spans="4:4" x14ac:dyDescent="0.2">
      <c r="D4230" s="7"/>
    </row>
    <row r="4231" spans="4:4" x14ac:dyDescent="0.2">
      <c r="D4231" s="7"/>
    </row>
    <row r="4232" spans="4:4" x14ac:dyDescent="0.2">
      <c r="D4232" s="7"/>
    </row>
    <row r="4233" spans="4:4" x14ac:dyDescent="0.2">
      <c r="D4233" s="7"/>
    </row>
    <row r="4234" spans="4:4" x14ac:dyDescent="0.2">
      <c r="D4234" s="7"/>
    </row>
    <row r="4235" spans="4:4" x14ac:dyDescent="0.2">
      <c r="D4235" s="7"/>
    </row>
    <row r="4236" spans="4:4" x14ac:dyDescent="0.2">
      <c r="D4236" s="7"/>
    </row>
    <row r="4237" spans="4:4" x14ac:dyDescent="0.2">
      <c r="D4237" s="7"/>
    </row>
    <row r="4238" spans="4:4" x14ac:dyDescent="0.2">
      <c r="D4238" s="7"/>
    </row>
    <row r="4239" spans="4:4" x14ac:dyDescent="0.2">
      <c r="D4239" s="7"/>
    </row>
    <row r="4240" spans="4:4" x14ac:dyDescent="0.2">
      <c r="D4240" s="7"/>
    </row>
    <row r="4241" spans="4:4" x14ac:dyDescent="0.2">
      <c r="D4241" s="7"/>
    </row>
    <row r="4242" spans="4:4" x14ac:dyDescent="0.2">
      <c r="D4242" s="7"/>
    </row>
    <row r="4243" spans="4:4" x14ac:dyDescent="0.2">
      <c r="D4243" s="7"/>
    </row>
    <row r="4244" spans="4:4" x14ac:dyDescent="0.2">
      <c r="D4244" s="7"/>
    </row>
    <row r="4245" spans="4:4" x14ac:dyDescent="0.2">
      <c r="D4245" s="7"/>
    </row>
    <row r="4246" spans="4:4" x14ac:dyDescent="0.2">
      <c r="D4246" s="7"/>
    </row>
    <row r="4247" spans="4:4" x14ac:dyDescent="0.2">
      <c r="D4247" s="7"/>
    </row>
    <row r="4248" spans="4:4" x14ac:dyDescent="0.2">
      <c r="D4248" s="7"/>
    </row>
    <row r="4249" spans="4:4" x14ac:dyDescent="0.2">
      <c r="D4249" s="7"/>
    </row>
    <row r="4250" spans="4:4" x14ac:dyDescent="0.2">
      <c r="D4250" s="7"/>
    </row>
    <row r="4251" spans="4:4" x14ac:dyDescent="0.2">
      <c r="D4251" s="7"/>
    </row>
    <row r="4252" spans="4:4" x14ac:dyDescent="0.2">
      <c r="D4252" s="7"/>
    </row>
    <row r="4253" spans="4:4" x14ac:dyDescent="0.2">
      <c r="D4253" s="7"/>
    </row>
    <row r="4254" spans="4:4" x14ac:dyDescent="0.2">
      <c r="D4254" s="7"/>
    </row>
    <row r="4255" spans="4:4" x14ac:dyDescent="0.2">
      <c r="D4255" s="7"/>
    </row>
    <row r="4256" spans="4:4" x14ac:dyDescent="0.2">
      <c r="D4256" s="7"/>
    </row>
    <row r="4257" spans="4:4" x14ac:dyDescent="0.2">
      <c r="D4257" s="7"/>
    </row>
    <row r="4258" spans="4:4" x14ac:dyDescent="0.2">
      <c r="D4258" s="7"/>
    </row>
    <row r="4259" spans="4:4" x14ac:dyDescent="0.2">
      <c r="D4259" s="7"/>
    </row>
    <row r="4260" spans="4:4" x14ac:dyDescent="0.2">
      <c r="D4260" s="7"/>
    </row>
    <row r="4261" spans="4:4" x14ac:dyDescent="0.2">
      <c r="D4261" s="7"/>
    </row>
    <row r="4262" spans="4:4" x14ac:dyDescent="0.2">
      <c r="D4262" s="7"/>
    </row>
    <row r="4263" spans="4:4" x14ac:dyDescent="0.2">
      <c r="D4263" s="7"/>
    </row>
    <row r="4264" spans="4:4" x14ac:dyDescent="0.2">
      <c r="D4264" s="7"/>
    </row>
    <row r="4265" spans="4:4" x14ac:dyDescent="0.2">
      <c r="D4265" s="7"/>
    </row>
    <row r="4266" spans="4:4" x14ac:dyDescent="0.2">
      <c r="D4266" s="7"/>
    </row>
    <row r="4267" spans="4:4" x14ac:dyDescent="0.2">
      <c r="D4267" s="7"/>
    </row>
    <row r="4268" spans="4:4" x14ac:dyDescent="0.2">
      <c r="D4268" s="7"/>
    </row>
    <row r="4269" spans="4:4" x14ac:dyDescent="0.2">
      <c r="D4269" s="7"/>
    </row>
    <row r="4270" spans="4:4" x14ac:dyDescent="0.2">
      <c r="D4270" s="7"/>
    </row>
    <row r="4271" spans="4:4" x14ac:dyDescent="0.2">
      <c r="D4271" s="7"/>
    </row>
    <row r="4272" spans="4:4" x14ac:dyDescent="0.2">
      <c r="D4272" s="7"/>
    </row>
    <row r="4273" spans="4:4" x14ac:dyDescent="0.2">
      <c r="D4273" s="7"/>
    </row>
    <row r="4274" spans="4:4" x14ac:dyDescent="0.2">
      <c r="D4274" s="7"/>
    </row>
    <row r="4275" spans="4:4" x14ac:dyDescent="0.2">
      <c r="D4275" s="7"/>
    </row>
    <row r="4276" spans="4:4" x14ac:dyDescent="0.2">
      <c r="D4276" s="7"/>
    </row>
    <row r="4277" spans="4:4" x14ac:dyDescent="0.2">
      <c r="D4277" s="7"/>
    </row>
    <row r="4278" spans="4:4" x14ac:dyDescent="0.2">
      <c r="D4278" s="7"/>
    </row>
    <row r="4279" spans="4:4" x14ac:dyDescent="0.2">
      <c r="D4279" s="7"/>
    </row>
    <row r="4280" spans="4:4" x14ac:dyDescent="0.2">
      <c r="D4280" s="7"/>
    </row>
    <row r="4281" spans="4:4" x14ac:dyDescent="0.2">
      <c r="D4281" s="7"/>
    </row>
    <row r="4282" spans="4:4" x14ac:dyDescent="0.2">
      <c r="D4282" s="7"/>
    </row>
    <row r="4283" spans="4:4" x14ac:dyDescent="0.2">
      <c r="D4283" s="7"/>
    </row>
    <row r="4284" spans="4:4" x14ac:dyDescent="0.2">
      <c r="D4284" s="7"/>
    </row>
    <row r="4285" spans="4:4" x14ac:dyDescent="0.2">
      <c r="D4285" s="7"/>
    </row>
    <row r="4286" spans="4:4" x14ac:dyDescent="0.2">
      <c r="D4286" s="7"/>
    </row>
    <row r="4287" spans="4:4" x14ac:dyDescent="0.2">
      <c r="D4287" s="7"/>
    </row>
    <row r="4288" spans="4:4" x14ac:dyDescent="0.2">
      <c r="D4288" s="7"/>
    </row>
    <row r="4289" spans="4:4" x14ac:dyDescent="0.2">
      <c r="D4289" s="7"/>
    </row>
    <row r="4290" spans="4:4" x14ac:dyDescent="0.2">
      <c r="D4290" s="7"/>
    </row>
    <row r="4291" spans="4:4" x14ac:dyDescent="0.2">
      <c r="D4291" s="7"/>
    </row>
    <row r="4292" spans="4:4" x14ac:dyDescent="0.2">
      <c r="D4292" s="7"/>
    </row>
    <row r="4293" spans="4:4" x14ac:dyDescent="0.2">
      <c r="D4293" s="7"/>
    </row>
    <row r="4294" spans="4:4" x14ac:dyDescent="0.2">
      <c r="D4294" s="7"/>
    </row>
    <row r="4295" spans="4:4" x14ac:dyDescent="0.2">
      <c r="D4295" s="7"/>
    </row>
    <row r="4296" spans="4:4" x14ac:dyDescent="0.2">
      <c r="D4296" s="7"/>
    </row>
    <row r="4297" spans="4:4" x14ac:dyDescent="0.2">
      <c r="D4297" s="7"/>
    </row>
    <row r="4298" spans="4:4" x14ac:dyDescent="0.2">
      <c r="D4298" s="7"/>
    </row>
    <row r="4299" spans="4:4" x14ac:dyDescent="0.2">
      <c r="D4299" s="7"/>
    </row>
    <row r="4300" spans="4:4" x14ac:dyDescent="0.2">
      <c r="D4300" s="7"/>
    </row>
    <row r="4301" spans="4:4" x14ac:dyDescent="0.2">
      <c r="D4301" s="7"/>
    </row>
    <row r="4302" spans="4:4" x14ac:dyDescent="0.2">
      <c r="D4302" s="7"/>
    </row>
    <row r="4303" spans="4:4" x14ac:dyDescent="0.2">
      <c r="D4303" s="7"/>
    </row>
    <row r="4304" spans="4:4" x14ac:dyDescent="0.2">
      <c r="D4304" s="7"/>
    </row>
    <row r="4305" spans="4:4" x14ac:dyDescent="0.2">
      <c r="D4305" s="7"/>
    </row>
    <row r="4306" spans="4:4" x14ac:dyDescent="0.2">
      <c r="D4306" s="7"/>
    </row>
    <row r="4307" spans="4:4" x14ac:dyDescent="0.2">
      <c r="D4307" s="7"/>
    </row>
    <row r="4308" spans="4:4" x14ac:dyDescent="0.2">
      <c r="D4308" s="7"/>
    </row>
    <row r="4309" spans="4:4" x14ac:dyDescent="0.2">
      <c r="D4309" s="7"/>
    </row>
    <row r="4310" spans="4:4" x14ac:dyDescent="0.2">
      <c r="D4310" s="7"/>
    </row>
    <row r="4311" spans="4:4" x14ac:dyDescent="0.2">
      <c r="D4311" s="7"/>
    </row>
    <row r="4312" spans="4:4" x14ac:dyDescent="0.2">
      <c r="D4312" s="7"/>
    </row>
    <row r="4313" spans="4:4" x14ac:dyDescent="0.2">
      <c r="D4313" s="7"/>
    </row>
    <row r="4314" spans="4:4" x14ac:dyDescent="0.2">
      <c r="D4314" s="7"/>
    </row>
    <row r="4315" spans="4:4" x14ac:dyDescent="0.2">
      <c r="D4315" s="7"/>
    </row>
    <row r="4316" spans="4:4" x14ac:dyDescent="0.2">
      <c r="D4316" s="7"/>
    </row>
    <row r="4317" spans="4:4" x14ac:dyDescent="0.2">
      <c r="D4317" s="7"/>
    </row>
    <row r="4318" spans="4:4" x14ac:dyDescent="0.2">
      <c r="D4318" s="7"/>
    </row>
    <row r="4319" spans="4:4" x14ac:dyDescent="0.2">
      <c r="D4319" s="7"/>
    </row>
    <row r="4320" spans="4:4" x14ac:dyDescent="0.2">
      <c r="D4320" s="7"/>
    </row>
    <row r="4321" spans="4:4" x14ac:dyDescent="0.2">
      <c r="D4321" s="7"/>
    </row>
    <row r="4322" spans="4:4" x14ac:dyDescent="0.2">
      <c r="D4322" s="7"/>
    </row>
    <row r="4323" spans="4:4" x14ac:dyDescent="0.2">
      <c r="D4323" s="7"/>
    </row>
    <row r="4324" spans="4:4" x14ac:dyDescent="0.2">
      <c r="D4324" s="7"/>
    </row>
    <row r="4325" spans="4:4" x14ac:dyDescent="0.2">
      <c r="D4325" s="7"/>
    </row>
    <row r="4326" spans="4:4" x14ac:dyDescent="0.2">
      <c r="D4326" s="7"/>
    </row>
    <row r="4327" spans="4:4" x14ac:dyDescent="0.2">
      <c r="D4327" s="7"/>
    </row>
    <row r="4328" spans="4:4" x14ac:dyDescent="0.2">
      <c r="D4328" s="7"/>
    </row>
    <row r="4329" spans="4:4" x14ac:dyDescent="0.2">
      <c r="D4329" s="7"/>
    </row>
    <row r="4330" spans="4:4" x14ac:dyDescent="0.2">
      <c r="D4330" s="7"/>
    </row>
    <row r="4331" spans="4:4" x14ac:dyDescent="0.2">
      <c r="D4331" s="7"/>
    </row>
    <row r="4332" spans="4:4" x14ac:dyDescent="0.2">
      <c r="D4332" s="7"/>
    </row>
    <row r="4333" spans="4:4" x14ac:dyDescent="0.2">
      <c r="D4333" s="7"/>
    </row>
    <row r="4334" spans="4:4" x14ac:dyDescent="0.2">
      <c r="D4334" s="7"/>
    </row>
    <row r="4335" spans="4:4" x14ac:dyDescent="0.2">
      <c r="D4335" s="7"/>
    </row>
    <row r="4336" spans="4:4" x14ac:dyDescent="0.2">
      <c r="D4336" s="7"/>
    </row>
    <row r="4337" spans="4:4" x14ac:dyDescent="0.2">
      <c r="D4337" s="7"/>
    </row>
    <row r="4338" spans="4:4" x14ac:dyDescent="0.2">
      <c r="D4338" s="7"/>
    </row>
    <row r="4339" spans="4:4" x14ac:dyDescent="0.2">
      <c r="D4339" s="7"/>
    </row>
    <row r="4340" spans="4:4" x14ac:dyDescent="0.2">
      <c r="D4340" s="7"/>
    </row>
    <row r="4341" spans="4:4" x14ac:dyDescent="0.2">
      <c r="D4341" s="7"/>
    </row>
    <row r="4342" spans="4:4" x14ac:dyDescent="0.2">
      <c r="D4342" s="7"/>
    </row>
    <row r="4343" spans="4:4" x14ac:dyDescent="0.2">
      <c r="D4343" s="7"/>
    </row>
    <row r="4344" spans="4:4" x14ac:dyDescent="0.2">
      <c r="D4344" s="7"/>
    </row>
    <row r="4345" spans="4:4" x14ac:dyDescent="0.2">
      <c r="D4345" s="7"/>
    </row>
    <row r="4346" spans="4:4" x14ac:dyDescent="0.2">
      <c r="D4346" s="7"/>
    </row>
    <row r="4347" spans="4:4" x14ac:dyDescent="0.2">
      <c r="D4347" s="7"/>
    </row>
    <row r="4348" spans="4:4" x14ac:dyDescent="0.2">
      <c r="D4348" s="7"/>
    </row>
    <row r="4349" spans="4:4" x14ac:dyDescent="0.2">
      <c r="D4349" s="7"/>
    </row>
    <row r="4350" spans="4:4" x14ac:dyDescent="0.2">
      <c r="D4350" s="7"/>
    </row>
    <row r="4351" spans="4:4" x14ac:dyDescent="0.2">
      <c r="D4351" s="7"/>
    </row>
    <row r="4352" spans="4:4" x14ac:dyDescent="0.2">
      <c r="D4352" s="7"/>
    </row>
    <row r="4353" spans="4:4" x14ac:dyDescent="0.2">
      <c r="D4353" s="7"/>
    </row>
    <row r="4354" spans="4:4" x14ac:dyDescent="0.2">
      <c r="D4354" s="7"/>
    </row>
    <row r="4355" spans="4:4" x14ac:dyDescent="0.2">
      <c r="D4355" s="7"/>
    </row>
    <row r="4356" spans="4:4" x14ac:dyDescent="0.2">
      <c r="D4356" s="7"/>
    </row>
    <row r="4357" spans="4:4" x14ac:dyDescent="0.2">
      <c r="D4357" s="7"/>
    </row>
    <row r="4358" spans="4:4" x14ac:dyDescent="0.2">
      <c r="D4358" s="7"/>
    </row>
    <row r="4359" spans="4:4" x14ac:dyDescent="0.2">
      <c r="D4359" s="7"/>
    </row>
    <row r="4360" spans="4:4" x14ac:dyDescent="0.2">
      <c r="D4360" s="7"/>
    </row>
    <row r="4361" spans="4:4" x14ac:dyDescent="0.2">
      <c r="D4361" s="7"/>
    </row>
    <row r="4362" spans="4:4" x14ac:dyDescent="0.2">
      <c r="D4362" s="7"/>
    </row>
    <row r="4363" spans="4:4" x14ac:dyDescent="0.2">
      <c r="D4363" s="7"/>
    </row>
    <row r="4364" spans="4:4" x14ac:dyDescent="0.2">
      <c r="D4364" s="7"/>
    </row>
    <row r="4365" spans="4:4" x14ac:dyDescent="0.2">
      <c r="D4365" s="7"/>
    </row>
    <row r="4366" spans="4:4" x14ac:dyDescent="0.2">
      <c r="D4366" s="7"/>
    </row>
    <row r="4367" spans="4:4" x14ac:dyDescent="0.2">
      <c r="D4367" s="7"/>
    </row>
    <row r="4368" spans="4:4" x14ac:dyDescent="0.2">
      <c r="D4368" s="7"/>
    </row>
    <row r="4369" spans="4:4" x14ac:dyDescent="0.2">
      <c r="D4369" s="7"/>
    </row>
    <row r="4370" spans="4:4" x14ac:dyDescent="0.2">
      <c r="D4370" s="7"/>
    </row>
    <row r="4371" spans="4:4" x14ac:dyDescent="0.2">
      <c r="D4371" s="7"/>
    </row>
    <row r="4372" spans="4:4" x14ac:dyDescent="0.2">
      <c r="D4372" s="7"/>
    </row>
    <row r="4373" spans="4:4" x14ac:dyDescent="0.2">
      <c r="D4373" s="7"/>
    </row>
    <row r="4374" spans="4:4" x14ac:dyDescent="0.2">
      <c r="D4374" s="7"/>
    </row>
    <row r="4375" spans="4:4" x14ac:dyDescent="0.2">
      <c r="D4375" s="7"/>
    </row>
    <row r="4376" spans="4:4" x14ac:dyDescent="0.2">
      <c r="D4376" s="7"/>
    </row>
    <row r="4377" spans="4:4" x14ac:dyDescent="0.2">
      <c r="D4377" s="7"/>
    </row>
    <row r="4378" spans="4:4" x14ac:dyDescent="0.2">
      <c r="D4378" s="7"/>
    </row>
    <row r="4379" spans="4:4" x14ac:dyDescent="0.2">
      <c r="D4379" s="7"/>
    </row>
    <row r="4380" spans="4:4" x14ac:dyDescent="0.2">
      <c r="D4380" s="7"/>
    </row>
    <row r="4381" spans="4:4" x14ac:dyDescent="0.2">
      <c r="D4381" s="7"/>
    </row>
    <row r="4382" spans="4:4" x14ac:dyDescent="0.2">
      <c r="D4382" s="7"/>
    </row>
    <row r="4383" spans="4:4" x14ac:dyDescent="0.2">
      <c r="D4383" s="7"/>
    </row>
    <row r="4384" spans="4:4" x14ac:dyDescent="0.2">
      <c r="D4384" s="7"/>
    </row>
    <row r="4385" spans="4:4" x14ac:dyDescent="0.2">
      <c r="D4385" s="7"/>
    </row>
    <row r="4386" spans="4:4" x14ac:dyDescent="0.2">
      <c r="D4386" s="7"/>
    </row>
    <row r="4387" spans="4:4" x14ac:dyDescent="0.2">
      <c r="D4387" s="7"/>
    </row>
    <row r="4388" spans="4:4" x14ac:dyDescent="0.2">
      <c r="D4388" s="7"/>
    </row>
    <row r="4389" spans="4:4" x14ac:dyDescent="0.2">
      <c r="D4389" s="7"/>
    </row>
    <row r="4390" spans="4:4" x14ac:dyDescent="0.2">
      <c r="D4390" s="7"/>
    </row>
    <row r="4391" spans="4:4" x14ac:dyDescent="0.2">
      <c r="D4391" s="7"/>
    </row>
    <row r="4392" spans="4:4" x14ac:dyDescent="0.2">
      <c r="D4392" s="7"/>
    </row>
    <row r="4393" spans="4:4" x14ac:dyDescent="0.2">
      <c r="D4393" s="7"/>
    </row>
    <row r="4394" spans="4:4" x14ac:dyDescent="0.2">
      <c r="D4394" s="7"/>
    </row>
    <row r="4395" spans="4:4" x14ac:dyDescent="0.2">
      <c r="D4395" s="7"/>
    </row>
    <row r="4396" spans="4:4" x14ac:dyDescent="0.2">
      <c r="D4396" s="7"/>
    </row>
    <row r="4397" spans="4:4" x14ac:dyDescent="0.2">
      <c r="D4397" s="7"/>
    </row>
    <row r="4398" spans="4:4" x14ac:dyDescent="0.2">
      <c r="D4398" s="7"/>
    </row>
    <row r="4399" spans="4:4" x14ac:dyDescent="0.2">
      <c r="D4399" s="7"/>
    </row>
    <row r="4400" spans="4:4" x14ac:dyDescent="0.2">
      <c r="D4400" s="7"/>
    </row>
    <row r="4401" spans="4:4" x14ac:dyDescent="0.2">
      <c r="D4401" s="7"/>
    </row>
    <row r="4402" spans="4:4" x14ac:dyDescent="0.2">
      <c r="D4402" s="7"/>
    </row>
    <row r="4403" spans="4:4" x14ac:dyDescent="0.2">
      <c r="D4403" s="7"/>
    </row>
    <row r="4404" spans="4:4" x14ac:dyDescent="0.2">
      <c r="D4404" s="7"/>
    </row>
    <row r="4405" spans="4:4" x14ac:dyDescent="0.2">
      <c r="D4405" s="7"/>
    </row>
    <row r="4406" spans="4:4" x14ac:dyDescent="0.2">
      <c r="D4406" s="7"/>
    </row>
    <row r="4407" spans="4:4" x14ac:dyDescent="0.2">
      <c r="D4407" s="7"/>
    </row>
    <row r="4408" spans="4:4" x14ac:dyDescent="0.2">
      <c r="D4408" s="7"/>
    </row>
    <row r="4409" spans="4:4" x14ac:dyDescent="0.2">
      <c r="D4409" s="7"/>
    </row>
    <row r="4410" spans="4:4" x14ac:dyDescent="0.2">
      <c r="D4410" s="7"/>
    </row>
    <row r="4411" spans="4:4" x14ac:dyDescent="0.2">
      <c r="D4411" s="7"/>
    </row>
    <row r="4412" spans="4:4" x14ac:dyDescent="0.2">
      <c r="D4412" s="7"/>
    </row>
    <row r="4413" spans="4:4" x14ac:dyDescent="0.2">
      <c r="D4413" s="7"/>
    </row>
    <row r="4414" spans="4:4" x14ac:dyDescent="0.2">
      <c r="D4414" s="7"/>
    </row>
    <row r="4415" spans="4:4" x14ac:dyDescent="0.2">
      <c r="D4415" s="7"/>
    </row>
    <row r="4416" spans="4:4" x14ac:dyDescent="0.2">
      <c r="D4416" s="7"/>
    </row>
    <row r="4417" spans="4:4" x14ac:dyDescent="0.2">
      <c r="D4417" s="7"/>
    </row>
    <row r="4418" spans="4:4" x14ac:dyDescent="0.2">
      <c r="D4418" s="7"/>
    </row>
    <row r="4419" spans="4:4" x14ac:dyDescent="0.2">
      <c r="D4419" s="7"/>
    </row>
    <row r="4420" spans="4:4" x14ac:dyDescent="0.2">
      <c r="D4420" s="7"/>
    </row>
    <row r="4421" spans="4:4" x14ac:dyDescent="0.2">
      <c r="D4421" s="7"/>
    </row>
    <row r="4422" spans="4:4" x14ac:dyDescent="0.2">
      <c r="D4422" s="7"/>
    </row>
    <row r="4423" spans="4:4" x14ac:dyDescent="0.2">
      <c r="D4423" s="7"/>
    </row>
    <row r="4424" spans="4:4" x14ac:dyDescent="0.2">
      <c r="D4424" s="7"/>
    </row>
    <row r="4425" spans="4:4" x14ac:dyDescent="0.2">
      <c r="D4425" s="7"/>
    </row>
    <row r="4426" spans="4:4" x14ac:dyDescent="0.2">
      <c r="D4426" s="7"/>
    </row>
    <row r="4427" spans="4:4" x14ac:dyDescent="0.2">
      <c r="D4427" s="7"/>
    </row>
    <row r="4428" spans="4:4" x14ac:dyDescent="0.2">
      <c r="D4428" s="7"/>
    </row>
    <row r="4429" spans="4:4" x14ac:dyDescent="0.2">
      <c r="D4429" s="7"/>
    </row>
    <row r="4430" spans="4:4" x14ac:dyDescent="0.2">
      <c r="D4430" s="7"/>
    </row>
    <row r="4431" spans="4:4" x14ac:dyDescent="0.2">
      <c r="D4431" s="7"/>
    </row>
    <row r="4432" spans="4:4" x14ac:dyDescent="0.2">
      <c r="D4432" s="7"/>
    </row>
    <row r="4433" spans="4:4" x14ac:dyDescent="0.2">
      <c r="D4433" s="7"/>
    </row>
    <row r="4434" spans="4:4" x14ac:dyDescent="0.2">
      <c r="D4434" s="7"/>
    </row>
    <row r="4435" spans="4:4" x14ac:dyDescent="0.2">
      <c r="D4435" s="7"/>
    </row>
    <row r="4436" spans="4:4" x14ac:dyDescent="0.2">
      <c r="D4436" s="7"/>
    </row>
    <row r="4437" spans="4:4" x14ac:dyDescent="0.2">
      <c r="D4437" s="7"/>
    </row>
    <row r="4438" spans="4:4" x14ac:dyDescent="0.2">
      <c r="D4438" s="7"/>
    </row>
    <row r="4439" spans="4:4" x14ac:dyDescent="0.2">
      <c r="D4439" s="7"/>
    </row>
    <row r="4440" spans="4:4" x14ac:dyDescent="0.2">
      <c r="D4440" s="7"/>
    </row>
    <row r="4441" spans="4:4" x14ac:dyDescent="0.2">
      <c r="D4441" s="7"/>
    </row>
    <row r="4442" spans="4:4" x14ac:dyDescent="0.2">
      <c r="D4442" s="7"/>
    </row>
    <row r="4443" spans="4:4" x14ac:dyDescent="0.2">
      <c r="D4443" s="7"/>
    </row>
    <row r="4444" spans="4:4" x14ac:dyDescent="0.2">
      <c r="D4444" s="7"/>
    </row>
    <row r="4445" spans="4:4" x14ac:dyDescent="0.2">
      <c r="D4445" s="7"/>
    </row>
    <row r="4446" spans="4:4" x14ac:dyDescent="0.2">
      <c r="D4446" s="7"/>
    </row>
    <row r="4447" spans="4:4" x14ac:dyDescent="0.2">
      <c r="D4447" s="7"/>
    </row>
    <row r="4448" spans="4:4" x14ac:dyDescent="0.2">
      <c r="D4448" s="7"/>
    </row>
    <row r="4449" spans="4:4" x14ac:dyDescent="0.2">
      <c r="D4449" s="7"/>
    </row>
    <row r="4450" spans="4:4" x14ac:dyDescent="0.2">
      <c r="D4450" s="7"/>
    </row>
    <row r="4451" spans="4:4" x14ac:dyDescent="0.2">
      <c r="D4451" s="7"/>
    </row>
    <row r="4452" spans="4:4" x14ac:dyDescent="0.2">
      <c r="D4452" s="7"/>
    </row>
    <row r="4453" spans="4:4" x14ac:dyDescent="0.2">
      <c r="D4453" s="7"/>
    </row>
    <row r="4454" spans="4:4" x14ac:dyDescent="0.2">
      <c r="D4454" s="7"/>
    </row>
    <row r="4455" spans="4:4" x14ac:dyDescent="0.2">
      <c r="D4455" s="7"/>
    </row>
    <row r="4456" spans="4:4" x14ac:dyDescent="0.2">
      <c r="D4456" s="7"/>
    </row>
    <row r="4457" spans="4:4" x14ac:dyDescent="0.2">
      <c r="D4457" s="7"/>
    </row>
    <row r="4458" spans="4:4" x14ac:dyDescent="0.2">
      <c r="D4458" s="7"/>
    </row>
    <row r="4459" spans="4:4" x14ac:dyDescent="0.2">
      <c r="D4459" s="7"/>
    </row>
    <row r="4460" spans="4:4" x14ac:dyDescent="0.2">
      <c r="D4460" s="7"/>
    </row>
    <row r="4461" spans="4:4" x14ac:dyDescent="0.2">
      <c r="D4461" s="7"/>
    </row>
    <row r="4462" spans="4:4" x14ac:dyDescent="0.2">
      <c r="D4462" s="7"/>
    </row>
    <row r="4463" spans="4:4" x14ac:dyDescent="0.2">
      <c r="D4463" s="7"/>
    </row>
    <row r="4464" spans="4:4" x14ac:dyDescent="0.2">
      <c r="D4464" s="7"/>
    </row>
    <row r="4465" spans="4:4" x14ac:dyDescent="0.2">
      <c r="D4465" s="7"/>
    </row>
    <row r="4466" spans="4:4" x14ac:dyDescent="0.2">
      <c r="D4466" s="7"/>
    </row>
    <row r="4467" spans="4:4" x14ac:dyDescent="0.2">
      <c r="D4467" s="7"/>
    </row>
    <row r="4468" spans="4:4" x14ac:dyDescent="0.2">
      <c r="D4468" s="7"/>
    </row>
    <row r="4469" spans="4:4" x14ac:dyDescent="0.2">
      <c r="D4469" s="7"/>
    </row>
    <row r="4470" spans="4:4" x14ac:dyDescent="0.2">
      <c r="D4470" s="7"/>
    </row>
    <row r="4471" spans="4:4" x14ac:dyDescent="0.2">
      <c r="D4471" s="7"/>
    </row>
    <row r="4472" spans="4:4" x14ac:dyDescent="0.2">
      <c r="D4472" s="7"/>
    </row>
    <row r="4473" spans="4:4" x14ac:dyDescent="0.2">
      <c r="D4473" s="7"/>
    </row>
    <row r="4474" spans="4:4" x14ac:dyDescent="0.2">
      <c r="D4474" s="7"/>
    </row>
    <row r="4475" spans="4:4" x14ac:dyDescent="0.2">
      <c r="D4475" s="7"/>
    </row>
    <row r="4476" spans="4:4" x14ac:dyDescent="0.2">
      <c r="D4476" s="7"/>
    </row>
    <row r="4477" spans="4:4" x14ac:dyDescent="0.2">
      <c r="D4477" s="7"/>
    </row>
    <row r="4478" spans="4:4" x14ac:dyDescent="0.2">
      <c r="D4478" s="7"/>
    </row>
    <row r="4479" spans="4:4" x14ac:dyDescent="0.2">
      <c r="D4479" s="7"/>
    </row>
    <row r="4480" spans="4:4" x14ac:dyDescent="0.2">
      <c r="D4480" s="7"/>
    </row>
    <row r="4481" spans="4:4" x14ac:dyDescent="0.2">
      <c r="D4481" s="7"/>
    </row>
    <row r="4482" spans="4:4" x14ac:dyDescent="0.2">
      <c r="D4482" s="7"/>
    </row>
    <row r="4483" spans="4:4" x14ac:dyDescent="0.2">
      <c r="D4483" s="7"/>
    </row>
    <row r="4484" spans="4:4" x14ac:dyDescent="0.2">
      <c r="D4484" s="7"/>
    </row>
    <row r="4485" spans="4:4" x14ac:dyDescent="0.2">
      <c r="D4485" s="7"/>
    </row>
    <row r="4486" spans="4:4" x14ac:dyDescent="0.2">
      <c r="D4486" s="7"/>
    </row>
    <row r="4487" spans="4:4" x14ac:dyDescent="0.2">
      <c r="D4487" s="7"/>
    </row>
    <row r="4488" spans="4:4" x14ac:dyDescent="0.2">
      <c r="D4488" s="7"/>
    </row>
    <row r="4489" spans="4:4" x14ac:dyDescent="0.2">
      <c r="D4489" s="7"/>
    </row>
    <row r="4490" spans="4:4" x14ac:dyDescent="0.2">
      <c r="D4490" s="7"/>
    </row>
    <row r="4491" spans="4:4" x14ac:dyDescent="0.2">
      <c r="D4491" s="7"/>
    </row>
    <row r="4492" spans="4:4" x14ac:dyDescent="0.2">
      <c r="D4492" s="7"/>
    </row>
    <row r="4493" spans="4:4" x14ac:dyDescent="0.2">
      <c r="D4493" s="7"/>
    </row>
    <row r="4494" spans="4:4" x14ac:dyDescent="0.2">
      <c r="D4494" s="7"/>
    </row>
    <row r="4495" spans="4:4" x14ac:dyDescent="0.2">
      <c r="D4495" s="7"/>
    </row>
    <row r="4496" spans="4:4" x14ac:dyDescent="0.2">
      <c r="D4496" s="7"/>
    </row>
    <row r="4497" spans="4:4" x14ac:dyDescent="0.2">
      <c r="D4497" s="7"/>
    </row>
    <row r="4498" spans="4:4" x14ac:dyDescent="0.2">
      <c r="D4498" s="7"/>
    </row>
    <row r="4499" spans="4:4" x14ac:dyDescent="0.2">
      <c r="D4499" s="7"/>
    </row>
    <row r="4500" spans="4:4" x14ac:dyDescent="0.2">
      <c r="D4500" s="7"/>
    </row>
    <row r="4501" spans="4:4" x14ac:dyDescent="0.2">
      <c r="D4501" s="7"/>
    </row>
    <row r="4502" spans="4:4" x14ac:dyDescent="0.2">
      <c r="D4502" s="7"/>
    </row>
    <row r="4503" spans="4:4" x14ac:dyDescent="0.2">
      <c r="D4503" s="7"/>
    </row>
    <row r="4504" spans="4:4" x14ac:dyDescent="0.2">
      <c r="D4504" s="7"/>
    </row>
    <row r="4505" spans="4:4" x14ac:dyDescent="0.2">
      <c r="D4505" s="7"/>
    </row>
    <row r="4506" spans="4:4" x14ac:dyDescent="0.2">
      <c r="D4506" s="7"/>
    </row>
    <row r="4507" spans="4:4" x14ac:dyDescent="0.2">
      <c r="D4507" s="7"/>
    </row>
    <row r="4508" spans="4:4" x14ac:dyDescent="0.2">
      <c r="D4508" s="7"/>
    </row>
    <row r="4509" spans="4:4" x14ac:dyDescent="0.2">
      <c r="D4509" s="7"/>
    </row>
    <row r="4510" spans="4:4" x14ac:dyDescent="0.2">
      <c r="D4510" s="7"/>
    </row>
    <row r="4511" spans="4:4" x14ac:dyDescent="0.2">
      <c r="D4511" s="7"/>
    </row>
    <row r="4512" spans="4:4" x14ac:dyDescent="0.2">
      <c r="D4512" s="7"/>
    </row>
    <row r="4513" spans="4:4" x14ac:dyDescent="0.2">
      <c r="D4513" s="7"/>
    </row>
    <row r="4514" spans="4:4" x14ac:dyDescent="0.2">
      <c r="D4514" s="7"/>
    </row>
    <row r="4515" spans="4:4" x14ac:dyDescent="0.2">
      <c r="D4515" s="7"/>
    </row>
    <row r="4516" spans="4:4" x14ac:dyDescent="0.2">
      <c r="D4516" s="7"/>
    </row>
    <row r="4517" spans="4:4" x14ac:dyDescent="0.2">
      <c r="D4517" s="7"/>
    </row>
    <row r="4518" spans="4:4" x14ac:dyDescent="0.2">
      <c r="D4518" s="7"/>
    </row>
    <row r="4519" spans="4:4" x14ac:dyDescent="0.2">
      <c r="D4519" s="7"/>
    </row>
    <row r="4520" spans="4:4" x14ac:dyDescent="0.2">
      <c r="D4520" s="7"/>
    </row>
    <row r="4521" spans="4:4" x14ac:dyDescent="0.2">
      <c r="D4521" s="7"/>
    </row>
    <row r="4522" spans="4:4" x14ac:dyDescent="0.2">
      <c r="D4522" s="7"/>
    </row>
    <row r="4523" spans="4:4" x14ac:dyDescent="0.2">
      <c r="D4523" s="7"/>
    </row>
    <row r="4524" spans="4:4" x14ac:dyDescent="0.2">
      <c r="D4524" s="7"/>
    </row>
    <row r="4525" spans="4:4" x14ac:dyDescent="0.2">
      <c r="D4525" s="7"/>
    </row>
    <row r="4526" spans="4:4" x14ac:dyDescent="0.2">
      <c r="D4526" s="7"/>
    </row>
    <row r="4527" spans="4:4" x14ac:dyDescent="0.2">
      <c r="D4527" s="7"/>
    </row>
    <row r="4528" spans="4:4" x14ac:dyDescent="0.2">
      <c r="D4528" s="7"/>
    </row>
    <row r="4529" spans="4:4" x14ac:dyDescent="0.2">
      <c r="D4529" s="7"/>
    </row>
    <row r="4530" spans="4:4" x14ac:dyDescent="0.2">
      <c r="D4530" s="7"/>
    </row>
    <row r="4531" spans="4:4" x14ac:dyDescent="0.2">
      <c r="D4531" s="7"/>
    </row>
    <row r="4532" spans="4:4" x14ac:dyDescent="0.2">
      <c r="D4532" s="7"/>
    </row>
    <row r="4533" spans="4:4" x14ac:dyDescent="0.2">
      <c r="D4533" s="7"/>
    </row>
    <row r="4534" spans="4:4" x14ac:dyDescent="0.2">
      <c r="D4534" s="7"/>
    </row>
    <row r="4535" spans="4:4" x14ac:dyDescent="0.2">
      <c r="D4535" s="7"/>
    </row>
    <row r="4536" spans="4:4" x14ac:dyDescent="0.2">
      <c r="D4536" s="7"/>
    </row>
    <row r="4537" spans="4:4" x14ac:dyDescent="0.2">
      <c r="D4537" s="7"/>
    </row>
    <row r="4538" spans="4:4" x14ac:dyDescent="0.2">
      <c r="D4538" s="7"/>
    </row>
    <row r="4539" spans="4:4" x14ac:dyDescent="0.2">
      <c r="D4539" s="7"/>
    </row>
    <row r="4540" spans="4:4" x14ac:dyDescent="0.2">
      <c r="D4540" s="7"/>
    </row>
    <row r="4541" spans="4:4" x14ac:dyDescent="0.2">
      <c r="D4541" s="7"/>
    </row>
    <row r="4542" spans="4:4" x14ac:dyDescent="0.2">
      <c r="D4542" s="7"/>
    </row>
    <row r="4543" spans="4:4" x14ac:dyDescent="0.2">
      <c r="D4543" s="7"/>
    </row>
    <row r="4544" spans="4:4" x14ac:dyDescent="0.2">
      <c r="D4544" s="7"/>
    </row>
    <row r="4545" spans="4:4" x14ac:dyDescent="0.2">
      <c r="D4545" s="7"/>
    </row>
    <row r="4546" spans="4:4" x14ac:dyDescent="0.2">
      <c r="D4546" s="7"/>
    </row>
    <row r="4547" spans="4:4" x14ac:dyDescent="0.2">
      <c r="D4547" s="7"/>
    </row>
    <row r="4548" spans="4:4" x14ac:dyDescent="0.2">
      <c r="D4548" s="7"/>
    </row>
    <row r="4549" spans="4:4" x14ac:dyDescent="0.2">
      <c r="D4549" s="7"/>
    </row>
    <row r="4550" spans="4:4" x14ac:dyDescent="0.2">
      <c r="D4550" s="7"/>
    </row>
    <row r="4551" spans="4:4" x14ac:dyDescent="0.2">
      <c r="D4551" s="7"/>
    </row>
    <row r="4552" spans="4:4" x14ac:dyDescent="0.2">
      <c r="D4552" s="7"/>
    </row>
    <row r="4553" spans="4:4" x14ac:dyDescent="0.2">
      <c r="D4553" s="7"/>
    </row>
    <row r="4554" spans="4:4" x14ac:dyDescent="0.2">
      <c r="D4554" s="7"/>
    </row>
    <row r="4555" spans="4:4" x14ac:dyDescent="0.2">
      <c r="D4555" s="7"/>
    </row>
    <row r="4556" spans="4:4" x14ac:dyDescent="0.2">
      <c r="D4556" s="7"/>
    </row>
    <row r="4557" spans="4:4" x14ac:dyDescent="0.2">
      <c r="D4557" s="7"/>
    </row>
    <row r="4558" spans="4:4" x14ac:dyDescent="0.2">
      <c r="D4558" s="7"/>
    </row>
    <row r="4559" spans="4:4" x14ac:dyDescent="0.2">
      <c r="D4559" s="7"/>
    </row>
    <row r="4560" spans="4:4" x14ac:dyDescent="0.2">
      <c r="D4560" s="7"/>
    </row>
    <row r="4561" spans="4:4" x14ac:dyDescent="0.2">
      <c r="D4561" s="7"/>
    </row>
    <row r="4562" spans="4:4" x14ac:dyDescent="0.2">
      <c r="D4562" s="7"/>
    </row>
    <row r="4563" spans="4:4" x14ac:dyDescent="0.2">
      <c r="D4563" s="7"/>
    </row>
    <row r="4564" spans="4:4" x14ac:dyDescent="0.2">
      <c r="D4564" s="7"/>
    </row>
    <row r="4565" spans="4:4" x14ac:dyDescent="0.2">
      <c r="D4565" s="7"/>
    </row>
    <row r="4566" spans="4:4" x14ac:dyDescent="0.2">
      <c r="D4566" s="7"/>
    </row>
    <row r="4567" spans="4:4" x14ac:dyDescent="0.2">
      <c r="D4567" s="7"/>
    </row>
    <row r="4568" spans="4:4" x14ac:dyDescent="0.2">
      <c r="D4568" s="7"/>
    </row>
    <row r="4569" spans="4:4" x14ac:dyDescent="0.2">
      <c r="D4569" s="7"/>
    </row>
    <row r="4570" spans="4:4" x14ac:dyDescent="0.2">
      <c r="D4570" s="7"/>
    </row>
    <row r="4571" spans="4:4" x14ac:dyDescent="0.2">
      <c r="D4571" s="7"/>
    </row>
    <row r="4572" spans="4:4" x14ac:dyDescent="0.2">
      <c r="D4572" s="7"/>
    </row>
    <row r="4573" spans="4:4" x14ac:dyDescent="0.2">
      <c r="D4573" s="7"/>
    </row>
    <row r="4574" spans="4:4" x14ac:dyDescent="0.2">
      <c r="D4574" s="7"/>
    </row>
    <row r="4575" spans="4:4" x14ac:dyDescent="0.2">
      <c r="D4575" s="7"/>
    </row>
    <row r="4576" spans="4:4" x14ac:dyDescent="0.2">
      <c r="D4576" s="7"/>
    </row>
    <row r="4577" spans="4:4" x14ac:dyDescent="0.2">
      <c r="D4577" s="7"/>
    </row>
    <row r="4578" spans="4:4" x14ac:dyDescent="0.2">
      <c r="D4578" s="7"/>
    </row>
    <row r="4579" spans="4:4" x14ac:dyDescent="0.2">
      <c r="D4579" s="7"/>
    </row>
    <row r="4580" spans="4:4" x14ac:dyDescent="0.2">
      <c r="D4580" s="7"/>
    </row>
    <row r="4581" spans="4:4" x14ac:dyDescent="0.2">
      <c r="D4581" s="7"/>
    </row>
    <row r="4582" spans="4:4" x14ac:dyDescent="0.2">
      <c r="D4582" s="7"/>
    </row>
    <row r="4583" spans="4:4" x14ac:dyDescent="0.2">
      <c r="D4583" s="7"/>
    </row>
    <row r="4584" spans="4:4" x14ac:dyDescent="0.2">
      <c r="D4584" s="7"/>
    </row>
    <row r="4585" spans="4:4" x14ac:dyDescent="0.2">
      <c r="D4585" s="7"/>
    </row>
    <row r="4586" spans="4:4" x14ac:dyDescent="0.2">
      <c r="D4586" s="7"/>
    </row>
    <row r="4587" spans="4:4" x14ac:dyDescent="0.2">
      <c r="D4587" s="7"/>
    </row>
    <row r="4588" spans="4:4" x14ac:dyDescent="0.2">
      <c r="D4588" s="7"/>
    </row>
    <row r="4589" spans="4:4" x14ac:dyDescent="0.2">
      <c r="D4589" s="7"/>
    </row>
    <row r="4590" spans="4:4" x14ac:dyDescent="0.2">
      <c r="D4590" s="7"/>
    </row>
    <row r="4591" spans="4:4" x14ac:dyDescent="0.2">
      <c r="D4591" s="7"/>
    </row>
    <row r="4592" spans="4:4" x14ac:dyDescent="0.2">
      <c r="D4592" s="7"/>
    </row>
    <row r="4593" spans="4:4" x14ac:dyDescent="0.2">
      <c r="D4593" s="7"/>
    </row>
    <row r="4594" spans="4:4" x14ac:dyDescent="0.2">
      <c r="D4594" s="7"/>
    </row>
    <row r="4595" spans="4:4" x14ac:dyDescent="0.2">
      <c r="D4595" s="7"/>
    </row>
    <row r="4596" spans="4:4" x14ac:dyDescent="0.2">
      <c r="D4596" s="7"/>
    </row>
    <row r="4597" spans="4:4" x14ac:dyDescent="0.2">
      <c r="D4597" s="7"/>
    </row>
    <row r="4598" spans="4:4" x14ac:dyDescent="0.2">
      <c r="D4598" s="7"/>
    </row>
    <row r="4599" spans="4:4" x14ac:dyDescent="0.2">
      <c r="D4599" s="7"/>
    </row>
    <row r="4600" spans="4:4" x14ac:dyDescent="0.2">
      <c r="D4600" s="7"/>
    </row>
    <row r="4601" spans="4:4" x14ac:dyDescent="0.2">
      <c r="D4601" s="7"/>
    </row>
    <row r="4602" spans="4:4" x14ac:dyDescent="0.2">
      <c r="D4602" s="7"/>
    </row>
    <row r="4603" spans="4:4" x14ac:dyDescent="0.2">
      <c r="D4603" s="7"/>
    </row>
    <row r="4604" spans="4:4" x14ac:dyDescent="0.2">
      <c r="D4604" s="7"/>
    </row>
    <row r="4605" spans="4:4" x14ac:dyDescent="0.2">
      <c r="D4605" s="7"/>
    </row>
    <row r="4606" spans="4:4" x14ac:dyDescent="0.2">
      <c r="D4606" s="7"/>
    </row>
    <row r="4607" spans="4:4" x14ac:dyDescent="0.2">
      <c r="D4607" s="7"/>
    </row>
    <row r="4608" spans="4:4" x14ac:dyDescent="0.2">
      <c r="D4608" s="7"/>
    </row>
    <row r="4609" spans="4:4" x14ac:dyDescent="0.2">
      <c r="D4609" s="7"/>
    </row>
    <row r="4610" spans="4:4" x14ac:dyDescent="0.2">
      <c r="D4610" s="7"/>
    </row>
    <row r="4611" spans="4:4" x14ac:dyDescent="0.2">
      <c r="D4611" s="7"/>
    </row>
    <row r="4612" spans="4:4" x14ac:dyDescent="0.2">
      <c r="D4612" s="7"/>
    </row>
    <row r="4613" spans="4:4" x14ac:dyDescent="0.2">
      <c r="D4613" s="7"/>
    </row>
    <row r="4614" spans="4:4" x14ac:dyDescent="0.2">
      <c r="D4614" s="7"/>
    </row>
    <row r="4615" spans="4:4" x14ac:dyDescent="0.2">
      <c r="D4615" s="7"/>
    </row>
    <row r="4616" spans="4:4" x14ac:dyDescent="0.2">
      <c r="D4616" s="7"/>
    </row>
    <row r="4617" spans="4:4" x14ac:dyDescent="0.2">
      <c r="D4617" s="7"/>
    </row>
    <row r="4618" spans="4:4" x14ac:dyDescent="0.2">
      <c r="D4618" s="7"/>
    </row>
    <row r="4619" spans="4:4" x14ac:dyDescent="0.2">
      <c r="D4619" s="7"/>
    </row>
    <row r="4620" spans="4:4" x14ac:dyDescent="0.2">
      <c r="D4620" s="7"/>
    </row>
    <row r="4621" spans="4:4" x14ac:dyDescent="0.2">
      <c r="D4621" s="7"/>
    </row>
    <row r="4622" spans="4:4" x14ac:dyDescent="0.2">
      <c r="D4622" s="7"/>
    </row>
    <row r="4623" spans="4:4" x14ac:dyDescent="0.2">
      <c r="D4623" s="7"/>
    </row>
    <row r="4624" spans="4:4" x14ac:dyDescent="0.2">
      <c r="D4624" s="7"/>
    </row>
    <row r="4625" spans="4:4" x14ac:dyDescent="0.2">
      <c r="D4625" s="7"/>
    </row>
    <row r="4626" spans="4:4" x14ac:dyDescent="0.2">
      <c r="D4626" s="7"/>
    </row>
    <row r="4627" spans="4:4" x14ac:dyDescent="0.2">
      <c r="D4627" s="7"/>
    </row>
    <row r="4628" spans="4:4" x14ac:dyDescent="0.2">
      <c r="D4628" s="7"/>
    </row>
    <row r="4629" spans="4:4" x14ac:dyDescent="0.2">
      <c r="D4629" s="7"/>
    </row>
    <row r="4630" spans="4:4" x14ac:dyDescent="0.2">
      <c r="D4630" s="7"/>
    </row>
    <row r="4631" spans="4:4" x14ac:dyDescent="0.2">
      <c r="D4631" s="7"/>
    </row>
    <row r="4632" spans="4:4" x14ac:dyDescent="0.2">
      <c r="D4632" s="7"/>
    </row>
    <row r="4633" spans="4:4" x14ac:dyDescent="0.2">
      <c r="D4633" s="7"/>
    </row>
    <row r="4634" spans="4:4" x14ac:dyDescent="0.2">
      <c r="D4634" s="7"/>
    </row>
    <row r="4635" spans="4:4" x14ac:dyDescent="0.2">
      <c r="D4635" s="7"/>
    </row>
    <row r="4636" spans="4:4" x14ac:dyDescent="0.2">
      <c r="D4636" s="7"/>
    </row>
    <row r="4637" spans="4:4" x14ac:dyDescent="0.2">
      <c r="D4637" s="7"/>
    </row>
    <row r="4638" spans="4:4" x14ac:dyDescent="0.2">
      <c r="D4638" s="7"/>
    </row>
    <row r="4639" spans="4:4" x14ac:dyDescent="0.2">
      <c r="D4639" s="7"/>
    </row>
    <row r="4640" spans="4:4" x14ac:dyDescent="0.2">
      <c r="D4640" s="7"/>
    </row>
    <row r="4641" spans="4:4" x14ac:dyDescent="0.2">
      <c r="D4641" s="7"/>
    </row>
    <row r="4642" spans="4:4" x14ac:dyDescent="0.2">
      <c r="D4642" s="7"/>
    </row>
    <row r="4643" spans="4:4" x14ac:dyDescent="0.2">
      <c r="D4643" s="7"/>
    </row>
    <row r="4644" spans="4:4" x14ac:dyDescent="0.2">
      <c r="D4644" s="7"/>
    </row>
    <row r="4645" spans="4:4" x14ac:dyDescent="0.2">
      <c r="D4645" s="7"/>
    </row>
    <row r="4646" spans="4:4" x14ac:dyDescent="0.2">
      <c r="D4646" s="7"/>
    </row>
    <row r="4647" spans="4:4" x14ac:dyDescent="0.2">
      <c r="D4647" s="7"/>
    </row>
    <row r="4648" spans="4:4" x14ac:dyDescent="0.2">
      <c r="D4648" s="7"/>
    </row>
    <row r="4649" spans="4:4" x14ac:dyDescent="0.2">
      <c r="D4649" s="7"/>
    </row>
    <row r="4650" spans="4:4" x14ac:dyDescent="0.2">
      <c r="D4650" s="7"/>
    </row>
    <row r="4651" spans="4:4" x14ac:dyDescent="0.2">
      <c r="D4651" s="7"/>
    </row>
    <row r="4652" spans="4:4" x14ac:dyDescent="0.2">
      <c r="D4652" s="7"/>
    </row>
    <row r="4653" spans="4:4" x14ac:dyDescent="0.2">
      <c r="D4653" s="7"/>
    </row>
    <row r="4654" spans="4:4" x14ac:dyDescent="0.2">
      <c r="D4654" s="7"/>
    </row>
    <row r="4655" spans="4:4" x14ac:dyDescent="0.2">
      <c r="D4655" s="7"/>
    </row>
    <row r="4656" spans="4:4" x14ac:dyDescent="0.2">
      <c r="D4656" s="7"/>
    </row>
    <row r="4657" spans="4:4" x14ac:dyDescent="0.2">
      <c r="D4657" s="7"/>
    </row>
    <row r="4658" spans="4:4" x14ac:dyDescent="0.2">
      <c r="D4658" s="7"/>
    </row>
    <row r="4659" spans="4:4" x14ac:dyDescent="0.2">
      <c r="D4659" s="7"/>
    </row>
    <row r="4660" spans="4:4" x14ac:dyDescent="0.2">
      <c r="D4660" s="7"/>
    </row>
    <row r="4661" spans="4:4" x14ac:dyDescent="0.2">
      <c r="D4661" s="7"/>
    </row>
    <row r="4662" spans="4:4" x14ac:dyDescent="0.2">
      <c r="D4662" s="7"/>
    </row>
    <row r="4663" spans="4:4" x14ac:dyDescent="0.2">
      <c r="D4663" s="7"/>
    </row>
    <row r="4664" spans="4:4" x14ac:dyDescent="0.2">
      <c r="D4664" s="7"/>
    </row>
    <row r="4665" spans="4:4" x14ac:dyDescent="0.2">
      <c r="D4665" s="7"/>
    </row>
    <row r="4666" spans="4:4" x14ac:dyDescent="0.2">
      <c r="D4666" s="7"/>
    </row>
    <row r="4667" spans="4:4" x14ac:dyDescent="0.2">
      <c r="D4667" s="7"/>
    </row>
    <row r="4668" spans="4:4" x14ac:dyDescent="0.2">
      <c r="D4668" s="7"/>
    </row>
    <row r="4669" spans="4:4" x14ac:dyDescent="0.2">
      <c r="D4669" s="7"/>
    </row>
    <row r="4670" spans="4:4" x14ac:dyDescent="0.2">
      <c r="D4670" s="7"/>
    </row>
    <row r="4671" spans="4:4" x14ac:dyDescent="0.2">
      <c r="D4671" s="7"/>
    </row>
    <row r="4672" spans="4:4" x14ac:dyDescent="0.2">
      <c r="D4672" s="7"/>
    </row>
    <row r="4673" spans="4:4" x14ac:dyDescent="0.2">
      <c r="D4673" s="7"/>
    </row>
    <row r="4674" spans="4:4" x14ac:dyDescent="0.2">
      <c r="D4674" s="7"/>
    </row>
    <row r="4675" spans="4:4" x14ac:dyDescent="0.2">
      <c r="D4675" s="7"/>
    </row>
    <row r="4676" spans="4:4" x14ac:dyDescent="0.2">
      <c r="D4676" s="7"/>
    </row>
    <row r="4677" spans="4:4" x14ac:dyDescent="0.2">
      <c r="D4677" s="7"/>
    </row>
    <row r="4678" spans="4:4" x14ac:dyDescent="0.2">
      <c r="D4678" s="7"/>
    </row>
    <row r="4679" spans="4:4" x14ac:dyDescent="0.2">
      <c r="D4679" s="7"/>
    </row>
    <row r="4680" spans="4:4" x14ac:dyDescent="0.2">
      <c r="D4680" s="7"/>
    </row>
    <row r="4681" spans="4:4" x14ac:dyDescent="0.2">
      <c r="D4681" s="7"/>
    </row>
    <row r="4682" spans="4:4" x14ac:dyDescent="0.2">
      <c r="D4682" s="7"/>
    </row>
    <row r="4683" spans="4:4" x14ac:dyDescent="0.2">
      <c r="D4683" s="7"/>
    </row>
    <row r="4684" spans="4:4" x14ac:dyDescent="0.2">
      <c r="D4684" s="7"/>
    </row>
    <row r="4685" spans="4:4" x14ac:dyDescent="0.2">
      <c r="D4685" s="7"/>
    </row>
    <row r="4686" spans="4:4" x14ac:dyDescent="0.2">
      <c r="D4686" s="7"/>
    </row>
    <row r="4687" spans="4:4" x14ac:dyDescent="0.2">
      <c r="D4687" s="7"/>
    </row>
    <row r="4688" spans="4:4" x14ac:dyDescent="0.2">
      <c r="D4688" s="7"/>
    </row>
    <row r="4689" spans="4:4" x14ac:dyDescent="0.2">
      <c r="D4689" s="7"/>
    </row>
    <row r="4690" spans="4:4" x14ac:dyDescent="0.2">
      <c r="D4690" s="7"/>
    </row>
    <row r="4691" spans="4:4" x14ac:dyDescent="0.2">
      <c r="D4691" s="7"/>
    </row>
    <row r="4692" spans="4:4" x14ac:dyDescent="0.2">
      <c r="D4692" s="7"/>
    </row>
    <row r="4693" spans="4:4" x14ac:dyDescent="0.2">
      <c r="D4693" s="7"/>
    </row>
    <row r="4694" spans="4:4" x14ac:dyDescent="0.2">
      <c r="D4694" s="7"/>
    </row>
    <row r="4695" spans="4:4" x14ac:dyDescent="0.2">
      <c r="D4695" s="7"/>
    </row>
    <row r="4696" spans="4:4" x14ac:dyDescent="0.2">
      <c r="D4696" s="7"/>
    </row>
    <row r="4697" spans="4:4" x14ac:dyDescent="0.2">
      <c r="D4697" s="7"/>
    </row>
    <row r="4698" spans="4:4" x14ac:dyDescent="0.2">
      <c r="D4698" s="7"/>
    </row>
    <row r="4699" spans="4:4" x14ac:dyDescent="0.2">
      <c r="D4699" s="7"/>
    </row>
    <row r="4700" spans="4:4" x14ac:dyDescent="0.2">
      <c r="D4700" s="7"/>
    </row>
    <row r="4701" spans="4:4" x14ac:dyDescent="0.2">
      <c r="D4701" s="7"/>
    </row>
    <row r="4702" spans="4:4" x14ac:dyDescent="0.2">
      <c r="D4702" s="7"/>
    </row>
    <row r="4703" spans="4:4" x14ac:dyDescent="0.2">
      <c r="D4703" s="7"/>
    </row>
    <row r="4704" spans="4:4" x14ac:dyDescent="0.2">
      <c r="D4704" s="7"/>
    </row>
    <row r="4705" spans="4:4" x14ac:dyDescent="0.2">
      <c r="D4705" s="7"/>
    </row>
    <row r="4706" spans="4:4" x14ac:dyDescent="0.2">
      <c r="D4706" s="7"/>
    </row>
    <row r="4707" spans="4:4" x14ac:dyDescent="0.2">
      <c r="D4707" s="7"/>
    </row>
    <row r="4708" spans="4:4" x14ac:dyDescent="0.2">
      <c r="D4708" s="7"/>
    </row>
    <row r="4709" spans="4:4" x14ac:dyDescent="0.2">
      <c r="D4709" s="7"/>
    </row>
    <row r="4710" spans="4:4" x14ac:dyDescent="0.2">
      <c r="D4710" s="7"/>
    </row>
    <row r="4711" spans="4:4" x14ac:dyDescent="0.2">
      <c r="D4711" s="7"/>
    </row>
    <row r="4712" spans="4:4" x14ac:dyDescent="0.2">
      <c r="D4712" s="7"/>
    </row>
    <row r="4713" spans="4:4" x14ac:dyDescent="0.2">
      <c r="D4713" s="7"/>
    </row>
    <row r="4714" spans="4:4" x14ac:dyDescent="0.2">
      <c r="D4714" s="7"/>
    </row>
    <row r="4715" spans="4:4" x14ac:dyDescent="0.2">
      <c r="D4715" s="7"/>
    </row>
    <row r="4716" spans="4:4" x14ac:dyDescent="0.2">
      <c r="D4716" s="7"/>
    </row>
    <row r="4717" spans="4:4" x14ac:dyDescent="0.2">
      <c r="D4717" s="7"/>
    </row>
    <row r="4718" spans="4:4" x14ac:dyDescent="0.2">
      <c r="D4718" s="7"/>
    </row>
    <row r="4719" spans="4:4" x14ac:dyDescent="0.2">
      <c r="D4719" s="7"/>
    </row>
    <row r="4720" spans="4:4" x14ac:dyDescent="0.2">
      <c r="D4720" s="7"/>
    </row>
    <row r="4721" spans="4:4" x14ac:dyDescent="0.2">
      <c r="D4721" s="7"/>
    </row>
    <row r="4722" spans="4:4" x14ac:dyDescent="0.2">
      <c r="D4722" s="7"/>
    </row>
    <row r="4723" spans="4:4" x14ac:dyDescent="0.2">
      <c r="D4723" s="7"/>
    </row>
    <row r="4724" spans="4:4" x14ac:dyDescent="0.2">
      <c r="D4724" s="7"/>
    </row>
    <row r="4725" spans="4:4" x14ac:dyDescent="0.2">
      <c r="D4725" s="7"/>
    </row>
    <row r="4726" spans="4:4" x14ac:dyDescent="0.2">
      <c r="D4726" s="7"/>
    </row>
    <row r="4727" spans="4:4" x14ac:dyDescent="0.2">
      <c r="D4727" s="7"/>
    </row>
    <row r="4728" spans="4:4" x14ac:dyDescent="0.2">
      <c r="D4728" s="7"/>
    </row>
    <row r="4729" spans="4:4" x14ac:dyDescent="0.2">
      <c r="D4729" s="7"/>
    </row>
    <row r="4730" spans="4:4" x14ac:dyDescent="0.2">
      <c r="D4730" s="7"/>
    </row>
    <row r="4731" spans="4:4" x14ac:dyDescent="0.2">
      <c r="D4731" s="7"/>
    </row>
    <row r="4732" spans="4:4" x14ac:dyDescent="0.2">
      <c r="D4732" s="7"/>
    </row>
    <row r="4733" spans="4:4" x14ac:dyDescent="0.2">
      <c r="D4733" s="7"/>
    </row>
    <row r="4734" spans="4:4" x14ac:dyDescent="0.2">
      <c r="D4734" s="7"/>
    </row>
    <row r="4735" spans="4:4" x14ac:dyDescent="0.2">
      <c r="D4735" s="7"/>
    </row>
    <row r="4736" spans="4:4" x14ac:dyDescent="0.2">
      <c r="D4736" s="7"/>
    </row>
    <row r="4737" spans="4:4" x14ac:dyDescent="0.2">
      <c r="D4737" s="7"/>
    </row>
    <row r="4738" spans="4:4" x14ac:dyDescent="0.2">
      <c r="D4738" s="7"/>
    </row>
    <row r="4739" spans="4:4" x14ac:dyDescent="0.2">
      <c r="D4739" s="7"/>
    </row>
    <row r="4740" spans="4:4" x14ac:dyDescent="0.2">
      <c r="D4740" s="7"/>
    </row>
    <row r="4741" spans="4:4" x14ac:dyDescent="0.2">
      <c r="D4741" s="7"/>
    </row>
    <row r="4742" spans="4:4" x14ac:dyDescent="0.2">
      <c r="D4742" s="7"/>
    </row>
    <row r="4743" spans="4:4" x14ac:dyDescent="0.2">
      <c r="D4743" s="7"/>
    </row>
    <row r="4744" spans="4:4" x14ac:dyDescent="0.2">
      <c r="D4744" s="7"/>
    </row>
    <row r="4745" spans="4:4" x14ac:dyDescent="0.2">
      <c r="D4745" s="7"/>
    </row>
    <row r="4746" spans="4:4" x14ac:dyDescent="0.2">
      <c r="D4746" s="7"/>
    </row>
    <row r="4747" spans="4:4" x14ac:dyDescent="0.2">
      <c r="D4747" s="7"/>
    </row>
    <row r="4748" spans="4:4" x14ac:dyDescent="0.2">
      <c r="D4748" s="7"/>
    </row>
    <row r="4749" spans="4:4" x14ac:dyDescent="0.2">
      <c r="D4749" s="7"/>
    </row>
    <row r="4750" spans="4:4" x14ac:dyDescent="0.2">
      <c r="D4750" s="7"/>
    </row>
    <row r="4751" spans="4:4" x14ac:dyDescent="0.2">
      <c r="D4751" s="7"/>
    </row>
    <row r="4752" spans="4:4" x14ac:dyDescent="0.2">
      <c r="D4752" s="7"/>
    </row>
    <row r="4753" spans="4:4" x14ac:dyDescent="0.2">
      <c r="D4753" s="7"/>
    </row>
    <row r="4754" spans="4:4" x14ac:dyDescent="0.2">
      <c r="D4754" s="7"/>
    </row>
    <row r="4755" spans="4:4" x14ac:dyDescent="0.2">
      <c r="D4755" s="7"/>
    </row>
    <row r="4756" spans="4:4" x14ac:dyDescent="0.2">
      <c r="D4756" s="7"/>
    </row>
    <row r="4757" spans="4:4" x14ac:dyDescent="0.2">
      <c r="D4757" s="7"/>
    </row>
    <row r="4758" spans="4:4" x14ac:dyDescent="0.2">
      <c r="D4758" s="7"/>
    </row>
    <row r="4759" spans="4:4" x14ac:dyDescent="0.2">
      <c r="D4759" s="7"/>
    </row>
    <row r="4760" spans="4:4" x14ac:dyDescent="0.2">
      <c r="D4760" s="7"/>
    </row>
    <row r="4761" spans="4:4" x14ac:dyDescent="0.2">
      <c r="D4761" s="7"/>
    </row>
    <row r="4762" spans="4:4" x14ac:dyDescent="0.2">
      <c r="D4762" s="7"/>
    </row>
    <row r="4763" spans="4:4" x14ac:dyDescent="0.2">
      <c r="D4763" s="7"/>
    </row>
    <row r="4764" spans="4:4" x14ac:dyDescent="0.2">
      <c r="D4764" s="7"/>
    </row>
    <row r="4765" spans="4:4" x14ac:dyDescent="0.2">
      <c r="D4765" s="7"/>
    </row>
    <row r="4766" spans="4:4" x14ac:dyDescent="0.2">
      <c r="D4766" s="7"/>
    </row>
    <row r="4767" spans="4:4" x14ac:dyDescent="0.2">
      <c r="D4767" s="7"/>
    </row>
    <row r="4768" spans="4:4" x14ac:dyDescent="0.2">
      <c r="D4768" s="7"/>
    </row>
    <row r="4769" spans="4:4" x14ac:dyDescent="0.2">
      <c r="D4769" s="7"/>
    </row>
    <row r="4770" spans="4:4" x14ac:dyDescent="0.2">
      <c r="D4770" s="7"/>
    </row>
    <row r="4771" spans="4:4" x14ac:dyDescent="0.2">
      <c r="D4771" s="7"/>
    </row>
    <row r="4772" spans="4:4" x14ac:dyDescent="0.2">
      <c r="D4772" s="7"/>
    </row>
    <row r="4773" spans="4:4" x14ac:dyDescent="0.2">
      <c r="D4773" s="7"/>
    </row>
    <row r="4774" spans="4:4" x14ac:dyDescent="0.2">
      <c r="D4774" s="7"/>
    </row>
    <row r="4775" spans="4:4" x14ac:dyDescent="0.2">
      <c r="D4775" s="7"/>
    </row>
    <row r="4776" spans="4:4" x14ac:dyDescent="0.2">
      <c r="D4776" s="7"/>
    </row>
    <row r="4777" spans="4:4" x14ac:dyDescent="0.2">
      <c r="D4777" s="7"/>
    </row>
    <row r="4778" spans="4:4" x14ac:dyDescent="0.2">
      <c r="D4778" s="7"/>
    </row>
    <row r="4779" spans="4:4" x14ac:dyDescent="0.2">
      <c r="D4779" s="7"/>
    </row>
    <row r="4780" spans="4:4" x14ac:dyDescent="0.2">
      <c r="D4780" s="7"/>
    </row>
    <row r="4781" spans="4:4" x14ac:dyDescent="0.2">
      <c r="D4781" s="7"/>
    </row>
    <row r="4782" spans="4:4" x14ac:dyDescent="0.2">
      <c r="D4782" s="7"/>
    </row>
    <row r="4783" spans="4:4" x14ac:dyDescent="0.2">
      <c r="D4783" s="7"/>
    </row>
    <row r="4784" spans="4:4" x14ac:dyDescent="0.2">
      <c r="D4784" s="7"/>
    </row>
    <row r="4785" spans="4:4" x14ac:dyDescent="0.2">
      <c r="D4785" s="7"/>
    </row>
    <row r="4786" spans="4:4" x14ac:dyDescent="0.2">
      <c r="D4786" s="7"/>
    </row>
    <row r="4787" spans="4:4" x14ac:dyDescent="0.2">
      <c r="D4787" s="7"/>
    </row>
    <row r="4788" spans="4:4" x14ac:dyDescent="0.2">
      <c r="D4788" s="7"/>
    </row>
    <row r="4789" spans="4:4" x14ac:dyDescent="0.2">
      <c r="D4789" s="7"/>
    </row>
    <row r="4790" spans="4:4" x14ac:dyDescent="0.2">
      <c r="D4790" s="7"/>
    </row>
    <row r="4791" spans="4:4" x14ac:dyDescent="0.2">
      <c r="D4791" s="7"/>
    </row>
    <row r="4792" spans="4:4" x14ac:dyDescent="0.2">
      <c r="D4792" s="7"/>
    </row>
    <row r="4793" spans="4:4" x14ac:dyDescent="0.2">
      <c r="D4793" s="7"/>
    </row>
    <row r="4794" spans="4:4" x14ac:dyDescent="0.2">
      <c r="D4794" s="7"/>
    </row>
    <row r="4795" spans="4:4" x14ac:dyDescent="0.2">
      <c r="D4795" s="7"/>
    </row>
    <row r="4796" spans="4:4" x14ac:dyDescent="0.2">
      <c r="D4796" s="7"/>
    </row>
    <row r="4797" spans="4:4" x14ac:dyDescent="0.2">
      <c r="D4797" s="7"/>
    </row>
    <row r="4798" spans="4:4" x14ac:dyDescent="0.2">
      <c r="D4798" s="7"/>
    </row>
    <row r="4799" spans="4:4" x14ac:dyDescent="0.2">
      <c r="D4799" s="7"/>
    </row>
    <row r="4800" spans="4:4" x14ac:dyDescent="0.2">
      <c r="D4800" s="7"/>
    </row>
    <row r="4801" spans="4:4" x14ac:dyDescent="0.2">
      <c r="D4801" s="7"/>
    </row>
    <row r="4802" spans="4:4" x14ac:dyDescent="0.2">
      <c r="D4802" s="7"/>
    </row>
    <row r="4803" spans="4:4" x14ac:dyDescent="0.2">
      <c r="D4803" s="7"/>
    </row>
    <row r="4804" spans="4:4" x14ac:dyDescent="0.2">
      <c r="D4804" s="7"/>
    </row>
    <row r="4805" spans="4:4" x14ac:dyDescent="0.2">
      <c r="D4805" s="7"/>
    </row>
    <row r="4806" spans="4:4" x14ac:dyDescent="0.2">
      <c r="D4806" s="7"/>
    </row>
    <row r="4807" spans="4:4" x14ac:dyDescent="0.2">
      <c r="D4807" s="7"/>
    </row>
    <row r="4808" spans="4:4" x14ac:dyDescent="0.2">
      <c r="D4808" s="7"/>
    </row>
    <row r="4809" spans="4:4" x14ac:dyDescent="0.2">
      <c r="D4809" s="7"/>
    </row>
    <row r="4810" spans="4:4" x14ac:dyDescent="0.2">
      <c r="D4810" s="7"/>
    </row>
    <row r="4811" spans="4:4" x14ac:dyDescent="0.2">
      <c r="D4811" s="7"/>
    </row>
    <row r="4812" spans="4:4" x14ac:dyDescent="0.2">
      <c r="D4812" s="7"/>
    </row>
    <row r="4813" spans="4:4" x14ac:dyDescent="0.2">
      <c r="D4813" s="7"/>
    </row>
    <row r="4814" spans="4:4" x14ac:dyDescent="0.2">
      <c r="D4814" s="7"/>
    </row>
    <row r="4815" spans="4:4" x14ac:dyDescent="0.2">
      <c r="D4815" s="7"/>
    </row>
    <row r="4816" spans="4:4" x14ac:dyDescent="0.2">
      <c r="D4816" s="7"/>
    </row>
    <row r="4817" spans="4:4" x14ac:dyDescent="0.2">
      <c r="D4817" s="7"/>
    </row>
    <row r="4818" spans="4:4" x14ac:dyDescent="0.2">
      <c r="D4818" s="7"/>
    </row>
    <row r="4819" spans="4:4" x14ac:dyDescent="0.2">
      <c r="D4819" s="7"/>
    </row>
    <row r="4820" spans="4:4" x14ac:dyDescent="0.2">
      <c r="D4820" s="7"/>
    </row>
    <row r="4821" spans="4:4" x14ac:dyDescent="0.2">
      <c r="D4821" s="7"/>
    </row>
    <row r="4822" spans="4:4" x14ac:dyDescent="0.2">
      <c r="D4822" s="7"/>
    </row>
    <row r="4823" spans="4:4" x14ac:dyDescent="0.2">
      <c r="D4823" s="7"/>
    </row>
    <row r="4824" spans="4:4" x14ac:dyDescent="0.2">
      <c r="D4824" s="7"/>
    </row>
    <row r="4825" spans="4:4" x14ac:dyDescent="0.2">
      <c r="D4825" s="7"/>
    </row>
    <row r="4826" spans="4:4" x14ac:dyDescent="0.2">
      <c r="D4826" s="7"/>
    </row>
    <row r="4827" spans="4:4" x14ac:dyDescent="0.2">
      <c r="D4827" s="7"/>
    </row>
    <row r="4828" spans="4:4" x14ac:dyDescent="0.2">
      <c r="D4828" s="7"/>
    </row>
    <row r="4829" spans="4:4" x14ac:dyDescent="0.2">
      <c r="D4829" s="7"/>
    </row>
    <row r="4830" spans="4:4" x14ac:dyDescent="0.2">
      <c r="D4830" s="7"/>
    </row>
    <row r="4831" spans="4:4" x14ac:dyDescent="0.2">
      <c r="D4831" s="7"/>
    </row>
    <row r="4832" spans="4:4" x14ac:dyDescent="0.2">
      <c r="D4832" s="7"/>
    </row>
    <row r="4833" spans="4:4" x14ac:dyDescent="0.2">
      <c r="D4833" s="7"/>
    </row>
    <row r="4834" spans="4:4" x14ac:dyDescent="0.2">
      <c r="D4834" s="7"/>
    </row>
    <row r="4835" spans="4:4" x14ac:dyDescent="0.2">
      <c r="D4835" s="7"/>
    </row>
    <row r="4836" spans="4:4" x14ac:dyDescent="0.2">
      <c r="D4836" s="7"/>
    </row>
    <row r="4837" spans="4:4" x14ac:dyDescent="0.2">
      <c r="D4837" s="7"/>
    </row>
    <row r="4838" spans="4:4" x14ac:dyDescent="0.2">
      <c r="D4838" s="7"/>
    </row>
    <row r="4839" spans="4:4" x14ac:dyDescent="0.2">
      <c r="D4839" s="7"/>
    </row>
    <row r="4840" spans="4:4" x14ac:dyDescent="0.2">
      <c r="D4840" s="7"/>
    </row>
    <row r="4841" spans="4:4" x14ac:dyDescent="0.2">
      <c r="D4841" s="7"/>
    </row>
    <row r="4842" spans="4:4" x14ac:dyDescent="0.2">
      <c r="D4842" s="7"/>
    </row>
    <row r="4843" spans="4:4" x14ac:dyDescent="0.2">
      <c r="D4843" s="7"/>
    </row>
    <row r="4844" spans="4:4" x14ac:dyDescent="0.2">
      <c r="D4844" s="7"/>
    </row>
    <row r="4845" spans="4:4" x14ac:dyDescent="0.2">
      <c r="D4845" s="7"/>
    </row>
    <row r="4846" spans="4:4" x14ac:dyDescent="0.2">
      <c r="D4846" s="7"/>
    </row>
    <row r="4847" spans="4:4" x14ac:dyDescent="0.2">
      <c r="D4847" s="7"/>
    </row>
    <row r="4848" spans="4:4" x14ac:dyDescent="0.2">
      <c r="D4848" s="7"/>
    </row>
    <row r="4849" spans="4:4" x14ac:dyDescent="0.2">
      <c r="D4849" s="7"/>
    </row>
    <row r="4850" spans="4:4" x14ac:dyDescent="0.2">
      <c r="D4850" s="7"/>
    </row>
    <row r="4851" spans="4:4" x14ac:dyDescent="0.2">
      <c r="D4851" s="7"/>
    </row>
    <row r="4852" spans="4:4" x14ac:dyDescent="0.2">
      <c r="D4852" s="7"/>
    </row>
    <row r="4853" spans="4:4" x14ac:dyDescent="0.2">
      <c r="D4853" s="7"/>
    </row>
    <row r="4854" spans="4:4" x14ac:dyDescent="0.2">
      <c r="D4854" s="7"/>
    </row>
    <row r="4855" spans="4:4" x14ac:dyDescent="0.2">
      <c r="D4855" s="7"/>
    </row>
    <row r="4856" spans="4:4" x14ac:dyDescent="0.2">
      <c r="D4856" s="7"/>
    </row>
    <row r="4857" spans="4:4" x14ac:dyDescent="0.2">
      <c r="D4857" s="7"/>
    </row>
    <row r="4858" spans="4:4" x14ac:dyDescent="0.2">
      <c r="D4858" s="7"/>
    </row>
    <row r="4859" spans="4:4" x14ac:dyDescent="0.2">
      <c r="D4859" s="7"/>
    </row>
    <row r="4860" spans="4:4" x14ac:dyDescent="0.2">
      <c r="D4860" s="7"/>
    </row>
    <row r="4861" spans="4:4" x14ac:dyDescent="0.2">
      <c r="D4861" s="7"/>
    </row>
    <row r="4862" spans="4:4" x14ac:dyDescent="0.2">
      <c r="D4862" s="7"/>
    </row>
    <row r="4863" spans="4:4" x14ac:dyDescent="0.2">
      <c r="D4863" s="7"/>
    </row>
    <row r="4864" spans="4:4" x14ac:dyDescent="0.2">
      <c r="D4864" s="7"/>
    </row>
    <row r="4865" spans="4:4" x14ac:dyDescent="0.2">
      <c r="D4865" s="7"/>
    </row>
    <row r="4866" spans="4:4" x14ac:dyDescent="0.2">
      <c r="D4866" s="7"/>
    </row>
    <row r="4867" spans="4:4" x14ac:dyDescent="0.2">
      <c r="D4867" s="7"/>
    </row>
    <row r="4868" spans="4:4" x14ac:dyDescent="0.2">
      <c r="D4868" s="7"/>
    </row>
    <row r="4869" spans="4:4" x14ac:dyDescent="0.2">
      <c r="D4869" s="7"/>
    </row>
    <row r="4870" spans="4:4" x14ac:dyDescent="0.2">
      <c r="D4870" s="7"/>
    </row>
    <row r="4871" spans="4:4" x14ac:dyDescent="0.2">
      <c r="D4871" s="7"/>
    </row>
    <row r="4872" spans="4:4" x14ac:dyDescent="0.2">
      <c r="D4872" s="7"/>
    </row>
    <row r="4873" spans="4:4" x14ac:dyDescent="0.2">
      <c r="D4873" s="7"/>
    </row>
    <row r="4874" spans="4:4" x14ac:dyDescent="0.2">
      <c r="D4874" s="7"/>
    </row>
    <row r="4875" spans="4:4" x14ac:dyDescent="0.2">
      <c r="D4875" s="7"/>
    </row>
    <row r="4876" spans="4:4" x14ac:dyDescent="0.2">
      <c r="D4876" s="7"/>
    </row>
    <row r="4877" spans="4:4" x14ac:dyDescent="0.2">
      <c r="D4877" s="7"/>
    </row>
    <row r="4878" spans="4:4" x14ac:dyDescent="0.2">
      <c r="D4878" s="7"/>
    </row>
    <row r="4879" spans="4:4" x14ac:dyDescent="0.2">
      <c r="D4879" s="7"/>
    </row>
    <row r="4880" spans="4:4" x14ac:dyDescent="0.2">
      <c r="D4880" s="7"/>
    </row>
    <row r="4881" spans="4:4" x14ac:dyDescent="0.2">
      <c r="D4881" s="7"/>
    </row>
    <row r="4882" spans="4:4" x14ac:dyDescent="0.2">
      <c r="D4882" s="7"/>
    </row>
    <row r="4883" spans="4:4" x14ac:dyDescent="0.2">
      <c r="D4883" s="7"/>
    </row>
    <row r="4884" spans="4:4" x14ac:dyDescent="0.2">
      <c r="D4884" s="7"/>
    </row>
    <row r="4885" spans="4:4" x14ac:dyDescent="0.2">
      <c r="D4885" s="7"/>
    </row>
    <row r="4886" spans="4:4" x14ac:dyDescent="0.2">
      <c r="D4886" s="7"/>
    </row>
    <row r="4887" spans="4:4" x14ac:dyDescent="0.2">
      <c r="D4887" s="7"/>
    </row>
    <row r="4888" spans="4:4" x14ac:dyDescent="0.2">
      <c r="D4888" s="7"/>
    </row>
    <row r="4889" spans="4:4" x14ac:dyDescent="0.2">
      <c r="D4889" s="7"/>
    </row>
    <row r="4890" spans="4:4" x14ac:dyDescent="0.2">
      <c r="D4890" s="7"/>
    </row>
    <row r="4891" spans="4:4" x14ac:dyDescent="0.2">
      <c r="D4891" s="7"/>
    </row>
    <row r="4892" spans="4:4" x14ac:dyDescent="0.2">
      <c r="D4892" s="7"/>
    </row>
    <row r="4893" spans="4:4" x14ac:dyDescent="0.2">
      <c r="D4893" s="7"/>
    </row>
    <row r="4894" spans="4:4" x14ac:dyDescent="0.2">
      <c r="D4894" s="7"/>
    </row>
    <row r="4895" spans="4:4" x14ac:dyDescent="0.2">
      <c r="D4895" s="7"/>
    </row>
    <row r="4896" spans="4:4" x14ac:dyDescent="0.2">
      <c r="D4896" s="7"/>
    </row>
    <row r="4897" spans="4:4" x14ac:dyDescent="0.2">
      <c r="D4897" s="7"/>
    </row>
    <row r="4898" spans="4:4" x14ac:dyDescent="0.2">
      <c r="D4898" s="7"/>
    </row>
    <row r="4899" spans="4:4" x14ac:dyDescent="0.2">
      <c r="D4899" s="7"/>
    </row>
    <row r="4900" spans="4:4" x14ac:dyDescent="0.2">
      <c r="D4900" s="7"/>
    </row>
    <row r="4901" spans="4:4" x14ac:dyDescent="0.2">
      <c r="D4901" s="7"/>
    </row>
    <row r="4902" spans="4:4" x14ac:dyDescent="0.2">
      <c r="D4902" s="7"/>
    </row>
    <row r="4903" spans="4:4" x14ac:dyDescent="0.2">
      <c r="D4903" s="7"/>
    </row>
    <row r="4904" spans="4:4" x14ac:dyDescent="0.2">
      <c r="D4904" s="7"/>
    </row>
    <row r="4905" spans="4:4" x14ac:dyDescent="0.2">
      <c r="D4905" s="7"/>
    </row>
    <row r="4906" spans="4:4" x14ac:dyDescent="0.2">
      <c r="D4906" s="7"/>
    </row>
    <row r="4907" spans="4:4" x14ac:dyDescent="0.2">
      <c r="D4907" s="7"/>
    </row>
    <row r="4908" spans="4:4" x14ac:dyDescent="0.2">
      <c r="D4908" s="7"/>
    </row>
    <row r="4909" spans="4:4" x14ac:dyDescent="0.2">
      <c r="D4909" s="7"/>
    </row>
    <row r="4910" spans="4:4" x14ac:dyDescent="0.2">
      <c r="D4910" s="7"/>
    </row>
    <row r="4911" spans="4:4" x14ac:dyDescent="0.2">
      <c r="D4911" s="7"/>
    </row>
    <row r="4912" spans="4:4" x14ac:dyDescent="0.2">
      <c r="D4912" s="7"/>
    </row>
    <row r="4913" spans="4:4" x14ac:dyDescent="0.2">
      <c r="D4913" s="7"/>
    </row>
    <row r="4914" spans="4:4" x14ac:dyDescent="0.2">
      <c r="D4914" s="7"/>
    </row>
    <row r="4915" spans="4:4" x14ac:dyDescent="0.2">
      <c r="D4915" s="7"/>
    </row>
    <row r="4916" spans="4:4" x14ac:dyDescent="0.2">
      <c r="D4916" s="7"/>
    </row>
    <row r="4917" spans="4:4" x14ac:dyDescent="0.2">
      <c r="D4917" s="7"/>
    </row>
    <row r="4918" spans="4:4" x14ac:dyDescent="0.2">
      <c r="D4918" s="7"/>
    </row>
    <row r="4919" spans="4:4" x14ac:dyDescent="0.2">
      <c r="D4919" s="7"/>
    </row>
    <row r="4920" spans="4:4" x14ac:dyDescent="0.2">
      <c r="D4920" s="7"/>
    </row>
    <row r="4921" spans="4:4" x14ac:dyDescent="0.2">
      <c r="D4921" s="7"/>
    </row>
    <row r="4922" spans="4:4" x14ac:dyDescent="0.2">
      <c r="D4922" s="7"/>
    </row>
    <row r="4923" spans="4:4" x14ac:dyDescent="0.2">
      <c r="D4923" s="7"/>
    </row>
    <row r="4924" spans="4:4" x14ac:dyDescent="0.2">
      <c r="D4924" s="7"/>
    </row>
    <row r="4925" spans="4:4" x14ac:dyDescent="0.2">
      <c r="D4925" s="7"/>
    </row>
    <row r="4926" spans="4:4" x14ac:dyDescent="0.2">
      <c r="D4926" s="7"/>
    </row>
    <row r="4927" spans="4:4" x14ac:dyDescent="0.2">
      <c r="D4927" s="7"/>
    </row>
    <row r="4928" spans="4:4" x14ac:dyDescent="0.2">
      <c r="D4928" s="7"/>
    </row>
    <row r="4929" spans="4:4" x14ac:dyDescent="0.2">
      <c r="D4929" s="7"/>
    </row>
    <row r="4930" spans="4:4" x14ac:dyDescent="0.2">
      <c r="D4930" s="7"/>
    </row>
    <row r="4931" spans="4:4" x14ac:dyDescent="0.2">
      <c r="D4931" s="7"/>
    </row>
    <row r="4932" spans="4:4" x14ac:dyDescent="0.2">
      <c r="D4932" s="7"/>
    </row>
    <row r="4933" spans="4:4" x14ac:dyDescent="0.2">
      <c r="D4933" s="7"/>
    </row>
    <row r="4934" spans="4:4" x14ac:dyDescent="0.2">
      <c r="D4934" s="7"/>
    </row>
    <row r="4935" spans="4:4" x14ac:dyDescent="0.2">
      <c r="D4935" s="7"/>
    </row>
    <row r="4936" spans="4:4" x14ac:dyDescent="0.2">
      <c r="D4936" s="7"/>
    </row>
    <row r="4937" spans="4:4" x14ac:dyDescent="0.2">
      <c r="D4937" s="7"/>
    </row>
    <row r="4938" spans="4:4" x14ac:dyDescent="0.2">
      <c r="D4938" s="7"/>
    </row>
    <row r="4939" spans="4:4" x14ac:dyDescent="0.2">
      <c r="D4939" s="7"/>
    </row>
    <row r="4940" spans="4:4" x14ac:dyDescent="0.2">
      <c r="D4940" s="7"/>
    </row>
    <row r="4941" spans="4:4" x14ac:dyDescent="0.2">
      <c r="D4941" s="7"/>
    </row>
    <row r="4942" spans="4:4" x14ac:dyDescent="0.2">
      <c r="D4942" s="7"/>
    </row>
    <row r="4943" spans="4:4" x14ac:dyDescent="0.2">
      <c r="D4943" s="7"/>
    </row>
    <row r="4944" spans="4:4" x14ac:dyDescent="0.2">
      <c r="D4944" s="7"/>
    </row>
    <row r="4945" spans="4:4" x14ac:dyDescent="0.2">
      <c r="D4945" s="7"/>
    </row>
    <row r="4946" spans="4:4" x14ac:dyDescent="0.2">
      <c r="D4946" s="7"/>
    </row>
    <row r="4947" spans="4:4" x14ac:dyDescent="0.2">
      <c r="D4947" s="7"/>
    </row>
    <row r="4948" spans="4:4" x14ac:dyDescent="0.2">
      <c r="D4948" s="7"/>
    </row>
    <row r="4949" spans="4:4" x14ac:dyDescent="0.2">
      <c r="D4949" s="7"/>
    </row>
    <row r="4950" spans="4:4" x14ac:dyDescent="0.2">
      <c r="D4950" s="7"/>
    </row>
    <row r="4951" spans="4:4" x14ac:dyDescent="0.2">
      <c r="D4951" s="7"/>
    </row>
    <row r="4952" spans="4:4" x14ac:dyDescent="0.2">
      <c r="D4952" s="7"/>
    </row>
    <row r="4953" spans="4:4" x14ac:dyDescent="0.2">
      <c r="D4953" s="7"/>
    </row>
    <row r="4954" spans="4:4" x14ac:dyDescent="0.2">
      <c r="D4954" s="7"/>
    </row>
    <row r="4955" spans="4:4" x14ac:dyDescent="0.2">
      <c r="D4955" s="7"/>
    </row>
    <row r="4956" spans="4:4" x14ac:dyDescent="0.2">
      <c r="D4956" s="7"/>
    </row>
    <row r="4957" spans="4:4" x14ac:dyDescent="0.2">
      <c r="D4957" s="7"/>
    </row>
    <row r="4958" spans="4:4" x14ac:dyDescent="0.2">
      <c r="D4958" s="7"/>
    </row>
    <row r="4959" spans="4:4" x14ac:dyDescent="0.2">
      <c r="D4959" s="7"/>
    </row>
    <row r="4960" spans="4:4" x14ac:dyDescent="0.2">
      <c r="D4960" s="7"/>
    </row>
    <row r="4961" spans="4:4" x14ac:dyDescent="0.2">
      <c r="D4961" s="7"/>
    </row>
    <row r="4962" spans="4:4" x14ac:dyDescent="0.2">
      <c r="D4962" s="7"/>
    </row>
    <row r="4963" spans="4:4" x14ac:dyDescent="0.2">
      <c r="D4963" s="7"/>
    </row>
    <row r="4964" spans="4:4" x14ac:dyDescent="0.2">
      <c r="D4964" s="7"/>
    </row>
    <row r="4965" spans="4:4" x14ac:dyDescent="0.2">
      <c r="D4965" s="7"/>
    </row>
    <row r="4966" spans="4:4" x14ac:dyDescent="0.2">
      <c r="D4966" s="7"/>
    </row>
    <row r="4967" spans="4:4" x14ac:dyDescent="0.2">
      <c r="D4967" s="7"/>
    </row>
    <row r="4968" spans="4:4" x14ac:dyDescent="0.2">
      <c r="D4968" s="7"/>
    </row>
    <row r="4969" spans="4:4" x14ac:dyDescent="0.2">
      <c r="D4969" s="7"/>
    </row>
    <row r="4970" spans="4:4" x14ac:dyDescent="0.2">
      <c r="D4970" s="7"/>
    </row>
    <row r="4971" spans="4:4" x14ac:dyDescent="0.2">
      <c r="D4971" s="7"/>
    </row>
    <row r="4972" spans="4:4" x14ac:dyDescent="0.2">
      <c r="D4972" s="7"/>
    </row>
    <row r="4973" spans="4:4" x14ac:dyDescent="0.2">
      <c r="D4973" s="7"/>
    </row>
    <row r="4974" spans="4:4" x14ac:dyDescent="0.2">
      <c r="D4974" s="7"/>
    </row>
    <row r="4975" spans="4:4" x14ac:dyDescent="0.2">
      <c r="D4975" s="7"/>
    </row>
    <row r="4976" spans="4:4" x14ac:dyDescent="0.2">
      <c r="D4976" s="7"/>
    </row>
    <row r="4977" spans="4:4" x14ac:dyDescent="0.2">
      <c r="D4977" s="7"/>
    </row>
    <row r="4978" spans="4:4" x14ac:dyDescent="0.2">
      <c r="D4978" s="7"/>
    </row>
    <row r="4979" spans="4:4" x14ac:dyDescent="0.2">
      <c r="D4979" s="7"/>
    </row>
    <row r="4980" spans="4:4" x14ac:dyDescent="0.2">
      <c r="D4980" s="7"/>
    </row>
    <row r="4981" spans="4:4" x14ac:dyDescent="0.2">
      <c r="D4981" s="7"/>
    </row>
    <row r="4982" spans="4:4" x14ac:dyDescent="0.2">
      <c r="D4982" s="7"/>
    </row>
    <row r="4983" spans="4:4" x14ac:dyDescent="0.2">
      <c r="D4983" s="7"/>
    </row>
    <row r="4984" spans="4:4" x14ac:dyDescent="0.2">
      <c r="D4984" s="7"/>
    </row>
    <row r="4985" spans="4:4" x14ac:dyDescent="0.2">
      <c r="D4985" s="7"/>
    </row>
    <row r="4986" spans="4:4" x14ac:dyDescent="0.2">
      <c r="D4986" s="7"/>
    </row>
    <row r="4987" spans="4:4" x14ac:dyDescent="0.2">
      <c r="D4987" s="7"/>
    </row>
    <row r="4988" spans="4:4" x14ac:dyDescent="0.2">
      <c r="D4988" s="7"/>
    </row>
    <row r="4989" spans="4:4" x14ac:dyDescent="0.2">
      <c r="D4989" s="7"/>
    </row>
    <row r="4990" spans="4:4" x14ac:dyDescent="0.2">
      <c r="D4990" s="7"/>
    </row>
    <row r="4991" spans="4:4" x14ac:dyDescent="0.2">
      <c r="D4991" s="7"/>
    </row>
    <row r="4992" spans="4:4" x14ac:dyDescent="0.2">
      <c r="D4992" s="7"/>
    </row>
    <row r="4993" spans="4:4" x14ac:dyDescent="0.2">
      <c r="D4993" s="7"/>
    </row>
    <row r="4994" spans="4:4" x14ac:dyDescent="0.2">
      <c r="D4994" s="7"/>
    </row>
    <row r="4995" spans="4:4" x14ac:dyDescent="0.2">
      <c r="D4995" s="7"/>
    </row>
    <row r="4996" spans="4:4" x14ac:dyDescent="0.2">
      <c r="D4996" s="7"/>
    </row>
    <row r="4997" spans="4:4" x14ac:dyDescent="0.2">
      <c r="D4997" s="7"/>
    </row>
    <row r="4998" spans="4:4" x14ac:dyDescent="0.2">
      <c r="D4998" s="7"/>
    </row>
    <row r="4999" spans="4:4" x14ac:dyDescent="0.2">
      <c r="D4999" s="7"/>
    </row>
    <row r="5000" spans="4:4" x14ac:dyDescent="0.2">
      <c r="D5000" s="7"/>
    </row>
  </sheetData>
  <mergeCells count="4">
    <mergeCell ref="A1:G1"/>
    <mergeCell ref="C2:G2"/>
    <mergeCell ref="C3:G3"/>
    <mergeCell ref="C4:G4"/>
  </mergeCells>
  <pageMargins left="0.59027777777777801" right="0.196527777777778" top="0.78680555555555598" bottom="0.78680555555555598" header="0.3" footer="0.3"/>
  <pageSetup paperSize="9" orientation="landscape"/>
  <headerFooter>
    <oddFooter>&amp;LZpracováno programem BUILDpower S,  © RTS, a.s.&amp;RStránka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82</vt:i4>
      </vt:variant>
    </vt:vector>
  </HeadingPairs>
  <TitlesOfParts>
    <vt:vector size="104" baseType="lpstr">
      <vt:lpstr>Pokyny pro vyplnění</vt:lpstr>
      <vt:lpstr>Stavba</vt:lpstr>
      <vt:lpstr>VzorPolozky</vt:lpstr>
      <vt:lpstr>VN&amp;ON 01 Naklady</vt:lpstr>
      <vt:lpstr>SO01 D.1.1 Pol</vt:lpstr>
      <vt:lpstr>SO01 D.1.1a Pol</vt:lpstr>
      <vt:lpstr>SO01 D.1.2 Pol</vt:lpstr>
      <vt:lpstr>SO01 D.1.3.2 Pol</vt:lpstr>
      <vt:lpstr>SO01 D.1.4.1 Pol</vt:lpstr>
      <vt:lpstr>SO01 D.1.4.2 Pol</vt:lpstr>
      <vt:lpstr>SO01 D.1.4.3 Pol</vt:lpstr>
      <vt:lpstr>SO01 D.1.4.4 Pol</vt:lpstr>
      <vt:lpstr>SO01 D.1.4.5a Pol</vt:lpstr>
      <vt:lpstr>SO01 D.1.4.5b Pol</vt:lpstr>
      <vt:lpstr>SO01 D.1.4.6 Pol</vt:lpstr>
      <vt:lpstr>SO01 D.1.4.9 Pol</vt:lpstr>
      <vt:lpstr>IO01 D.2.1 Pol</vt:lpstr>
      <vt:lpstr>IO02 D.2.2 Pol</vt:lpstr>
      <vt:lpstr>IO03 D.2.3 Pol</vt:lpstr>
      <vt:lpstr>IO04 D.2.4 Pol</vt:lpstr>
      <vt:lpstr>PS01 D.1.4.7 Pol</vt:lpstr>
      <vt:lpstr>PS02 D.1.4.8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D.2.1 Pol'!Názvy_tisku</vt:lpstr>
      <vt:lpstr>'IO02 D.2.2 Pol'!Názvy_tisku</vt:lpstr>
      <vt:lpstr>'IO03 D.2.3 Pol'!Názvy_tisku</vt:lpstr>
      <vt:lpstr>'IO04 D.2.4 Pol'!Názvy_tisku</vt:lpstr>
      <vt:lpstr>'PS01 D.1.4.7 Pol'!Názvy_tisku</vt:lpstr>
      <vt:lpstr>'PS02 D.1.4.8 Pol'!Názvy_tisku</vt:lpstr>
      <vt:lpstr>'SO01 D.1.1 Pol'!Názvy_tisku</vt:lpstr>
      <vt:lpstr>'SO01 D.1.1a Pol'!Názvy_tisku</vt:lpstr>
      <vt:lpstr>'SO01 D.1.2 Pol'!Názvy_tisku</vt:lpstr>
      <vt:lpstr>'SO01 D.1.3.2 Pol'!Názvy_tisku</vt:lpstr>
      <vt:lpstr>'SO01 D.1.4.1 Pol'!Názvy_tisku</vt:lpstr>
      <vt:lpstr>'SO01 D.1.4.2 Pol'!Názvy_tisku</vt:lpstr>
      <vt:lpstr>'SO01 D.1.4.3 Pol'!Názvy_tisku</vt:lpstr>
      <vt:lpstr>'SO01 D.1.4.4 Pol'!Názvy_tisku</vt:lpstr>
      <vt:lpstr>'SO01 D.1.4.5a Pol'!Názvy_tisku</vt:lpstr>
      <vt:lpstr>'SO01 D.1.4.5b Pol'!Názvy_tisku</vt:lpstr>
      <vt:lpstr>'SO01 D.1.4.6 Pol'!Názvy_tisku</vt:lpstr>
      <vt:lpstr>'SO01 D.1.4.9 Pol'!Názvy_tisku</vt:lpstr>
      <vt:lpstr>'VN&amp;ON 01 Naklady'!Názvy_tisku</vt:lpstr>
      <vt:lpstr>oadresa</vt:lpstr>
      <vt:lpstr>Stavba!Objednatel</vt:lpstr>
      <vt:lpstr>Stavba!Objekt</vt:lpstr>
      <vt:lpstr>'IO01 D.2.1 Pol'!Oblast_tisku</vt:lpstr>
      <vt:lpstr>'IO02 D.2.2 Pol'!Oblast_tisku</vt:lpstr>
      <vt:lpstr>'IO03 D.2.3 Pol'!Oblast_tisku</vt:lpstr>
      <vt:lpstr>'IO04 D.2.4 Pol'!Oblast_tisku</vt:lpstr>
      <vt:lpstr>'PS01 D.1.4.7 Pol'!Oblast_tisku</vt:lpstr>
      <vt:lpstr>'PS02 D.1.4.8 Pol'!Oblast_tisku</vt:lpstr>
      <vt:lpstr>'SO01 D.1.1 Pol'!Oblast_tisku</vt:lpstr>
      <vt:lpstr>'SO01 D.1.1a Pol'!Oblast_tisku</vt:lpstr>
      <vt:lpstr>'SO01 D.1.2 Pol'!Oblast_tisku</vt:lpstr>
      <vt:lpstr>'SO01 D.1.3.2 Pol'!Oblast_tisku</vt:lpstr>
      <vt:lpstr>'SO01 D.1.4.1 Pol'!Oblast_tisku</vt:lpstr>
      <vt:lpstr>'SO01 D.1.4.2 Pol'!Oblast_tisku</vt:lpstr>
      <vt:lpstr>'SO01 D.1.4.3 Pol'!Oblast_tisku</vt:lpstr>
      <vt:lpstr>'SO01 D.1.4.4 Pol'!Oblast_tisku</vt:lpstr>
      <vt:lpstr>'SO01 D.1.4.5a Pol'!Oblast_tisku</vt:lpstr>
      <vt:lpstr>'SO01 D.1.4.5b Pol'!Oblast_tisku</vt:lpstr>
      <vt:lpstr>'SO01 D.1.4.6 Pol'!Oblast_tisku</vt:lpstr>
      <vt:lpstr>'SO01 D.1.4.9 Pol'!Oblast_tisku</vt:lpstr>
      <vt:lpstr>Stavba!Oblast_tisku</vt:lpstr>
      <vt:lpstr>'VN&amp;ON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</dc:creator>
  <cp:lastModifiedBy>237</cp:lastModifiedBy>
  <cp:lastPrinted>2014-02-28T09:52:00Z</cp:lastPrinted>
  <dcterms:created xsi:type="dcterms:W3CDTF">2009-04-08T07:15:00Z</dcterms:created>
  <dcterms:modified xsi:type="dcterms:W3CDTF">2018-05-18T12:51:52Z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1033-10.2.0.6051</vt:lpwstr>
  </property>
</Properties>
</file>