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9705" yWindow="65521" windowWidth="9540" windowHeight="7965" tabRatio="887" activeTab="0"/>
  </bookViews>
  <sheets>
    <sheet name="Rekapitulace" sheetId="5" r:id="rId1"/>
    <sheet name="SPA-ARC" sheetId="35" r:id="rId2"/>
    <sheet name="SPA-ZTI P" sheetId="37" r:id="rId3"/>
    <sheet name="SPA-ZTI O" sheetId="38" r:id="rId4"/>
    <sheet name="SPA-EI" sheetId="39" r:id="rId5"/>
    <sheet name="SPA-SLP" sheetId="40" r:id="rId6"/>
    <sheet name="SPA-UT" sheetId="41" r:id="rId7"/>
    <sheet name="SPA-VZT" sheetId="46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_CENA__">#REF!</definedName>
    <definedName name="__MAIN__">#REF!</definedName>
    <definedName name="__MAIN2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E1__">#REF!</definedName>
    <definedName name="__TE3__">#REF!</definedName>
    <definedName name="__TR0__">#REF!</definedName>
    <definedName name="__TR1__">#REF!</definedName>
    <definedName name="Excel_BuiltIn__FilterDatabase_1" localSheetId="4">#REF!</definedName>
    <definedName name="Excel_BuiltIn__FilterDatabase_1">#REF!</definedName>
    <definedName name="Excel_BuiltIn__FilterDatabase_2" localSheetId="4">#REF!</definedName>
    <definedName name="Excel_BuiltIn__FilterDatabase_2">#REF!</definedName>
    <definedName name="Excel_BuiltIn_Print_Area" localSheetId="4">'SPA-EI'!$A$1:$I$136</definedName>
    <definedName name="Excel_BuiltIn_Print_Area_1_1" localSheetId="4">#REF!</definedName>
    <definedName name="Excel_BuiltIn_Print_Area_1_1">#REF!</definedName>
    <definedName name="Excel_BuiltIn_Print_Area_2" localSheetId="4">#REF!</definedName>
    <definedName name="Excel_BuiltIn_Print_Area_2">#REF!</definedName>
    <definedName name="Excel_BuiltIn_Print_Titles" localSheetId="4">'SPA-EI'!$A$11:$IV$12</definedName>
    <definedName name="Excel_BuiltIn_Print_Titles_1_1" localSheetId="4">#REF!</definedName>
    <definedName name="Excel_BuiltIn_Print_Titles_1_1">#REF!</definedName>
    <definedName name="Excel_BuiltIn_Print_Titles_2" localSheetId="4">#REF!</definedName>
    <definedName name="Excel_BuiltIn_Print_Titles_2">#REF!</definedName>
    <definedName name="_xlnm.Print_Area" localSheetId="4">'SPA-EI'!$A$1:$H$140</definedName>
    <definedName name="_xlnm.Print_Area" localSheetId="6">'SPA-UT'!$A$1:$I$83</definedName>
  </definedNames>
  <calcPr calcId="124519"/>
</workbook>
</file>

<file path=xl/comments5.xml><?xml version="1.0" encoding="utf-8"?>
<comments xmlns="http://schemas.openxmlformats.org/spreadsheetml/2006/main">
  <authors>
    <author>Autor</author>
  </authors>
  <commentList>
    <comment ref="D37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64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92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119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135" authorId="0">
      <text>
        <r>
          <rPr>
            <sz val="10"/>
            <color indexed="8"/>
            <rFont val="Times New Roman"/>
            <family val="1"/>
          </rPr>
          <t>skryté</t>
        </r>
      </text>
    </comment>
  </commentList>
</comments>
</file>

<file path=xl/sharedStrings.xml><?xml version="1.0" encoding="utf-8"?>
<sst xmlns="http://schemas.openxmlformats.org/spreadsheetml/2006/main" count="5503" uniqueCount="1320">
  <si>
    <t>Popis</t>
  </si>
  <si>
    <t>MJ</t>
  </si>
  <si>
    <t>Jedn. cena</t>
  </si>
  <si>
    <t>Hmotnost</t>
  </si>
  <si>
    <t>Sazba DPH</t>
  </si>
  <si>
    <t>kus</t>
  </si>
  <si>
    <t>m2</t>
  </si>
  <si>
    <t>m</t>
  </si>
  <si>
    <t>m3</t>
  </si>
  <si>
    <t>t</t>
  </si>
  <si>
    <t>003</t>
  </si>
  <si>
    <t>317234410</t>
  </si>
  <si>
    <t>Vyzdívka mezi nosníky z cihel pálených na MC</t>
  </si>
  <si>
    <t>346244381</t>
  </si>
  <si>
    <t>Plentování jednostranné v do 200 mm válcovaných nosníků cihlami</t>
  </si>
  <si>
    <t>611311131</t>
  </si>
  <si>
    <t>Potažení vnitřních rovných stropů vápenným štukem tloušťky do 3 mm</t>
  </si>
  <si>
    <t>612142001</t>
  </si>
  <si>
    <t>Potažení vnitřních stěn sklovláknitým pletivem vtlačeným do tenkovrstvé hmoty</t>
  </si>
  <si>
    <t>612311131</t>
  </si>
  <si>
    <t>612321121</t>
  </si>
  <si>
    <t>631311124</t>
  </si>
  <si>
    <t>Mazanina tl do 120 mm z betonu prostého bez zvýšených nároků na prostředí tř. C 16/20</t>
  </si>
  <si>
    <t>949101111</t>
  </si>
  <si>
    <t>Lešení pomocné pro objekty pozemních staveb s lešeňovou podlahou v do 1,9 m zatížení do 150 kg/m2</t>
  </si>
  <si>
    <t>952901111</t>
  </si>
  <si>
    <t>Vyčištění budov bytové a občanské výstavby při výšce podlaží do 4 m</t>
  </si>
  <si>
    <t>962031133</t>
  </si>
  <si>
    <t>Bourání příček z cihel pálených na MVC tl do 150 mm</t>
  </si>
  <si>
    <t>965049111</t>
  </si>
  <si>
    <t>965081213</t>
  </si>
  <si>
    <t>968072455</t>
  </si>
  <si>
    <t>Vybourání kovových dveřních zárubní pl do 2 m2</t>
  </si>
  <si>
    <t>971033651</t>
  </si>
  <si>
    <t>Vybourání otvorů ve zdivu cihelném pl do 4 m2 na MVC nebo MV tl do 600 mm</t>
  </si>
  <si>
    <t>978059541</t>
  </si>
  <si>
    <t>997013831</t>
  </si>
  <si>
    <t>Poplatek za uložení stavebního směsného odpadu na skládce (skládkovné)</t>
  </si>
  <si>
    <t>711</t>
  </si>
  <si>
    <t>%</t>
  </si>
  <si>
    <t>763</t>
  </si>
  <si>
    <t>763131751</t>
  </si>
  <si>
    <t>Montáž parotěsné zábrany do SDK podhledu</t>
  </si>
  <si>
    <t>ks</t>
  </si>
  <si>
    <t>766</t>
  </si>
  <si>
    <t>766691914</t>
  </si>
  <si>
    <t>Vyvěšení nebo zavěšení dřevěných křídel dveří pl do 2 m2</t>
  </si>
  <si>
    <t>998766202</t>
  </si>
  <si>
    <t>Přesun hmot procentní pro konstrukce truhlářské v objektech v do 12 m</t>
  </si>
  <si>
    <t>767</t>
  </si>
  <si>
    <t>kpl</t>
  </si>
  <si>
    <t>771</t>
  </si>
  <si>
    <t>776</t>
  </si>
  <si>
    <t>776111116</t>
  </si>
  <si>
    <t>776201812</t>
  </si>
  <si>
    <t>776410811</t>
  </si>
  <si>
    <t>Odstranění soklíků a lišt pryžových nebo plastových</t>
  </si>
  <si>
    <t>781</t>
  </si>
  <si>
    <t>784</t>
  </si>
  <si>
    <t>013254000</t>
  </si>
  <si>
    <t>Dokumentace skutečného provedení stavby</t>
  </si>
  <si>
    <t>030001000</t>
  </si>
  <si>
    <t>Zařízení staveniště</t>
  </si>
  <si>
    <t>045002000</t>
  </si>
  <si>
    <t>projektová část</t>
  </si>
  <si>
    <t>Označení listu</t>
  </si>
  <si>
    <t>cena</t>
  </si>
  <si>
    <t>Architektonicko stavební řešení</t>
  </si>
  <si>
    <t>Zdravotní instalace</t>
  </si>
  <si>
    <t>Vytápění</t>
  </si>
  <si>
    <t>Vzduchotechnika</t>
  </si>
  <si>
    <t>Silnoproudé instalace</t>
  </si>
  <si>
    <t>CENA CELKEM bez DPH</t>
  </si>
  <si>
    <t>CENA CELKEM včetně DPH</t>
  </si>
  <si>
    <t>takto označené buňky nutno vyplnit</t>
  </si>
  <si>
    <t>Slaboproudé instalace</t>
  </si>
  <si>
    <t xml:space="preserve">REKAPITULACE CELKOVÝCH NÁKLADŮ STAVBY </t>
  </si>
  <si>
    <t>Stavba:</t>
  </si>
  <si>
    <t>Objekt:</t>
  </si>
  <si>
    <t>Část:</t>
  </si>
  <si>
    <t>JKSO:</t>
  </si>
  <si>
    <t>Objednatel:</t>
  </si>
  <si>
    <t>Zhotovitel:</t>
  </si>
  <si>
    <t>Datum:</t>
  </si>
  <si>
    <t>P.Č.</t>
  </si>
  <si>
    <t>TV</t>
  </si>
  <si>
    <t>KCN</t>
  </si>
  <si>
    <t>Kód položky</t>
  </si>
  <si>
    <t>Množství celkem</t>
  </si>
  <si>
    <t>Cena jednotková</t>
  </si>
  <si>
    <t>Cena celkem</t>
  </si>
  <si>
    <t>Hmotnost celkem</t>
  </si>
  <si>
    <t>Hmotnost sutě</t>
  </si>
  <si>
    <t>Hmotnost sutě celkem</t>
  </si>
  <si>
    <t>Typ položky</t>
  </si>
  <si>
    <t>Úroveň</t>
  </si>
  <si>
    <t>Dodavatel</t>
  </si>
  <si>
    <t>D</t>
  </si>
  <si>
    <t>HSV</t>
  </si>
  <si>
    <t>Práce a dodávky HSV</t>
  </si>
  <si>
    <t>0</t>
  </si>
  <si>
    <t>1</t>
  </si>
  <si>
    <t>K</t>
  </si>
  <si>
    <t>2</t>
  </si>
  <si>
    <t>M</t>
  </si>
  <si>
    <t>MAT</t>
  </si>
  <si>
    <t>PK</t>
  </si>
  <si>
    <t>998</t>
  </si>
  <si>
    <t>Přesun hmot</t>
  </si>
  <si>
    <t>PSV</t>
  </si>
  <si>
    <t>Práce a dodávky PSV</t>
  </si>
  <si>
    <t>3</t>
  </si>
  <si>
    <t>4</t>
  </si>
  <si>
    <t>Celkem</t>
  </si>
  <si>
    <t>hod</t>
  </si>
  <si>
    <t>61</t>
  </si>
  <si>
    <t>6</t>
  </si>
  <si>
    <r>
      <rPr>
        <b/>
        <u val="single"/>
        <sz val="10"/>
        <rFont val="Arial CE"/>
        <family val="2"/>
      </rPr>
      <t>Poznámka:</t>
    </r>
    <r>
      <rPr>
        <sz val="10"/>
        <rFont val="Arial CE"/>
        <family val="2"/>
      </rPr>
      <t xml:space="preserve">  Účastníkem výběrového řízení se předpokládá odborně způsobilá firma s plnou zodpovědností za stanovení rozsahu prací prostřednictvím prozkoumání a prodiskutování veškeré dokumentace s příslušnými stranami a za provedení kompletního funkčního díla.
Povinností účastníka výběrového řízení je seznámit se všemi částmi projektové dokumentace, tj. technickou zprávou, výkresy, výkazy výměr atd. Upozornit na případné nedostatky a chyby, v případě nejasností vznést dotazy k dokumentaci. Nebude-li tak učiněno, předpokládá se, že cena účastníka zahrnuje veškeré součásti k zajištění kompletnosti.
Součástí cenové nabídky musí být veškeré náklady, aby cena byla kompletní, konečná a zahrnovala celou dodávku a montáž. Cenová nabídka musí být včetně veškerého souvisejícího doplňkového, podružného a montážního materiálu.
Označení výrobků konkrétním výrobcem v realizační dokumentaci stavby vyjadřuje standard požadované kvality. Pokud účastník nabídne jiný produkt je povinen dodržet standard a zároveň, přejímá odpovědnost za správnost náhrady, tj. splnění všech parametrů a koordinaci se všemi navazujícími profesemi. Případná úprava projektu pro provádění stavby bude na náklady účastníka (vybraného dodavatele).
Při realizaci je dodavatel povinen koordinovat postup prací se stavbou a ostatními profesemi, postupovat v souladu příslušnými předpisy a návody pro montáž jednotlivých zařízení, dodržovat bezpečnostní a protipožární předpisy.</t>
    </r>
  </si>
  <si>
    <t>04.04.2018</t>
  </si>
  <si>
    <t>Svislé a kompletní konstrukce</t>
  </si>
  <si>
    <t>014</t>
  </si>
  <si>
    <t/>
  </si>
  <si>
    <t>-1</t>
  </si>
  <si>
    <t>1,0</t>
  </si>
  <si>
    <t>Součet</t>
  </si>
  <si>
    <t>011</t>
  </si>
  <si>
    <t>342273523</t>
  </si>
  <si>
    <t>Příčky tl 150 mm z pórobetonových přesných příčkovek na pero a drážku objemové hmotnosti 500 kg/m3</t>
  </si>
  <si>
    <t>310239411</t>
  </si>
  <si>
    <t>310278842</t>
  </si>
  <si>
    <t>317944321</t>
  </si>
  <si>
    <t>342291121</t>
  </si>
  <si>
    <t>Vodorovné konstrukce</t>
  </si>
  <si>
    <t>411388531</t>
  </si>
  <si>
    <t>413232211</t>
  </si>
  <si>
    <t>63</t>
  </si>
  <si>
    <t>Podlahy a podlahové konstrukce</t>
  </si>
  <si>
    <t>Úprava povrchů vnitřních</t>
  </si>
  <si>
    <t xml:space="preserve">chodby </t>
  </si>
  <si>
    <t>Vápenocementová omítka hladká jednovrstvá vnitřních stěn nanášená ručně /vyrovnání pod obklady</t>
  </si>
  <si>
    <t>612325422</t>
  </si>
  <si>
    <t>Oprava vnitřní vápenocementové štukové omítky stěn v rozsahu plochy do 30%  vč.začištění kolem dveří,oken,obkladů.....</t>
  </si>
  <si>
    <t>chodby</t>
  </si>
  <si>
    <t>611325422</t>
  </si>
  <si>
    <t>64</t>
  </si>
  <si>
    <t>Osazování výplní otvorů</t>
  </si>
  <si>
    <t>642R94</t>
  </si>
  <si>
    <t xml:space="preserve">Osazování zárubní nebo rámů dveřních kovových do 2,5 m2  z žárově  pozink.plechu tl.1,5mm na MC  </t>
  </si>
  <si>
    <t>553R7</t>
  </si>
  <si>
    <t>553R12</t>
  </si>
  <si>
    <t>9</t>
  </si>
  <si>
    <t>Ostatní konstrukce a práce</t>
  </si>
  <si>
    <t>96R1</t>
  </si>
  <si>
    <t>Zajištění prostoru stavebních prací  proti prašnosti  -prachotěsná dočasná příčka  montáž a demontáž</t>
  </si>
  <si>
    <t>30,0</t>
  </si>
  <si>
    <t>94</t>
  </si>
  <si>
    <t>Lešení a stavební výtahy</t>
  </si>
  <si>
    <t>95</t>
  </si>
  <si>
    <t>Různé dokončovací konstrukce a práce pozemních staveb</t>
  </si>
  <si>
    <t>629991011</t>
  </si>
  <si>
    <t>Zakrytí výplní  svislých ploch fólií přilepenou lepící páskou</t>
  </si>
  <si>
    <t>96</t>
  </si>
  <si>
    <t>Bourání konstrukcí</t>
  </si>
  <si>
    <t>013</t>
  </si>
  <si>
    <t>Odsekání a odebrání obkladů stěn z vnitřních obkládaček plochy přes 1 m2 vč.otlučení podkladní omítky</t>
  </si>
  <si>
    <t>Bourání podlah z dlaždic keramických  tl do 10 mm plochy přes 1 m2 vč.soklů</t>
  </si>
  <si>
    <t>130,0</t>
  </si>
  <si>
    <t>962032241</t>
  </si>
  <si>
    <t>965043331</t>
  </si>
  <si>
    <t>974031666</t>
  </si>
  <si>
    <t>Vysekání rýh ve zdivu cihelném pro vtahování nosníků hl do 150 mm v do 250 mm</t>
  </si>
  <si>
    <t>967031142</t>
  </si>
  <si>
    <t>Přisekání po hrubém odbourání v cihelném zdivu na MC</t>
  </si>
  <si>
    <t>978R0351</t>
  </si>
  <si>
    <t>Odstranění malby a štuku obroušení frézováním v rozsahu do 100%</t>
  </si>
  <si>
    <t>Mezisoučet</t>
  </si>
  <si>
    <t>978013191</t>
  </si>
  <si>
    <t>Otlučení vnitřní vápenné nebo vápenocementové omítky stěn v rozsahu do 100 %</t>
  </si>
  <si>
    <t>nad obkladem</t>
  </si>
  <si>
    <t>971033541</t>
  </si>
  <si>
    <t>Vybourání otvorů ve zdivu cihelném pl do 1 m2 na MVC nebo MV tl do 300 mm</t>
  </si>
  <si>
    <t>763135801</t>
  </si>
  <si>
    <t>R3</t>
  </si>
  <si>
    <t>R4</t>
  </si>
  <si>
    <t>Demontáže zařizovacích předmětů ZI,EI,ÚT,VZT ,ocenit v rozpočtech těchto řemesel     /tuto položku neoceňovat/</t>
  </si>
  <si>
    <t>pozn</t>
  </si>
  <si>
    <t>997</t>
  </si>
  <si>
    <t>Přesun sutě</t>
  </si>
  <si>
    <t>997013153</t>
  </si>
  <si>
    <t>Vnitrostaveništní doprava suti a vybouraných hmot pro budovy v do 12 m s omezením mechanizace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</si>
  <si>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</si>
  <si>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</si>
  <si>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</si>
  <si>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</si>
  <si>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998018002</t>
  </si>
  <si>
    <t>Přesun hmot ruční pro budovy v do 12 m</t>
  </si>
  <si>
    <t>Izolace proti vodě, vlhkosti a plynům</t>
  </si>
  <si>
    <t>R7111</t>
  </si>
  <si>
    <t xml:space="preserve">Tekutá hydroizolace-systémové koupelnocé řešení vč.koutových bandáží   /dodávka , montáž, doprava </t>
  </si>
  <si>
    <t>vodorovně</t>
  </si>
  <si>
    <t>svisle</t>
  </si>
  <si>
    <t>998711102</t>
  </si>
  <si>
    <t>Přesun hmot tonážní pro izolace proti vodě, vlhkosti a plynům v objektech výšky do 12 m</t>
  </si>
  <si>
    <t>998711181</t>
  </si>
  <si>
    <t>Příplatek k přesunu hmot tonážní 711 prováděný bez použití mechanizace</t>
  </si>
  <si>
    <t>Konstrukce suché výstavby</t>
  </si>
  <si>
    <t>bez prořezu</t>
  </si>
  <si>
    <t>doplnění při rekonstrukci</t>
  </si>
  <si>
    <t>763R1311</t>
  </si>
  <si>
    <t xml:space="preserve">SDK snížený podhled desky 12,5 bez TI dvouvrstvá spodní kce profil CD+UD vč.tmelení ,broušení.... vzhled dle projektu interiéru </t>
  </si>
  <si>
    <t>283292760</t>
  </si>
  <si>
    <t>folie nehořlavá parotěsná  140 g/m2</t>
  </si>
  <si>
    <t>998763101</t>
  </si>
  <si>
    <t>Přesun hmot tonážní pro dřevostavby v objektech v do 12 m</t>
  </si>
  <si>
    <t>998763181</t>
  </si>
  <si>
    <t>Příplatek k přesunu hmot tonážní pro 763 dřevostavby prováděný bez použití mechanizace</t>
  </si>
  <si>
    <t>Konstrukce truhlářské</t>
  </si>
  <si>
    <t>766R69</t>
  </si>
  <si>
    <t xml:space="preserve">Dřevěné obložení ostění průchodů truhlářsky provedené dřevo smrk povrch.úprava dtto dveře /další popis  dle tabulky výrobků /  kompletní dodávka,montáž ,doprava/ </t>
  </si>
  <si>
    <t>Konstrukce zámečnické</t>
  </si>
  <si>
    <t>R76739</t>
  </si>
  <si>
    <t xml:space="preserve">Hasicí přístroj  21A  / dodávka a osazení  </t>
  </si>
  <si>
    <t>Podlahy z dlaždic</t>
  </si>
  <si>
    <t>771579191</t>
  </si>
  <si>
    <t>Příplatek k montáž podlah keramických za plochu do 5 m2</t>
  </si>
  <si>
    <t>771579196</t>
  </si>
  <si>
    <t>771990112</t>
  </si>
  <si>
    <t>Vyrovnání podkladu samonivelační stěrkou tl 3 mm pevnosti 30 Mpa</t>
  </si>
  <si>
    <t>998771102</t>
  </si>
  <si>
    <t>Přesun hmot tonážní pro podlahy z dlaždic v objektech v do 12 m</t>
  </si>
  <si>
    <t>998771181</t>
  </si>
  <si>
    <t>Příplatek k přesunu hmot tonážní 771 prováděný bez použití mechanizace</t>
  </si>
  <si>
    <t>Podlahy povlakové</t>
  </si>
  <si>
    <t>776R2111</t>
  </si>
  <si>
    <t>776111311</t>
  </si>
  <si>
    <t>Vysátí podkladu povlakových podlah</t>
  </si>
  <si>
    <t>Odstranění zbytků lepidla z podkladu povlakových podlah broušením</t>
  </si>
  <si>
    <t>776141111</t>
  </si>
  <si>
    <t>Vyrovnání podkladu povlakových podlah stěrkou pevnosti 20 MPa tl 3 mm</t>
  </si>
  <si>
    <t>776421311</t>
  </si>
  <si>
    <t>Montáž přechodových  lišt</t>
  </si>
  <si>
    <t>553431140</t>
  </si>
  <si>
    <t>998776102</t>
  </si>
  <si>
    <t>Přesun hmot tonážní pro podlahy povlakové v objektech v do 12 m</t>
  </si>
  <si>
    <t>998776181</t>
  </si>
  <si>
    <t>Příplatek k přesunu hmot tonážní 776 prováděný bez použití mechanizace</t>
  </si>
  <si>
    <t>Dokončovací práce - obklady</t>
  </si>
  <si>
    <t>781479191</t>
  </si>
  <si>
    <t>781479197</t>
  </si>
  <si>
    <t>998781102</t>
  </si>
  <si>
    <t>Přesun hmot tonážní pro obklady keramické v objektech v do 12 m</t>
  </si>
  <si>
    <t>998781181</t>
  </si>
  <si>
    <t>Příplatek k přesunu hmot tonážní 781 prováděný bez použití mechanizace</t>
  </si>
  <si>
    <t>Dokončovací práce - malby a tapety</t>
  </si>
  <si>
    <t>784R2111</t>
  </si>
  <si>
    <t>Dvojnásobné  ze směsí za mokra výborně otěruvzdorných vč.pačokování v místnostech výšky do 3,80 m vč zakrývání ploch /  odstín dle interiér</t>
  </si>
  <si>
    <t>776311211</t>
  </si>
  <si>
    <t>takto označené buňky obsahují referenční materiály</t>
  </si>
  <si>
    <t>763R135</t>
  </si>
  <si>
    <t xml:space="preserve">SDK kazety /pro osazení LED pásků /v podhledu chodeb nad vstupy do pokojů / vč.tmelení ,broušení.... vzhled dle projektu interiéru </t>
  </si>
  <si>
    <t xml:space="preserve">2np </t>
  </si>
  <si>
    <t>profil š.200mm hl.60mm</t>
  </si>
  <si>
    <t>dl</t>
  </si>
  <si>
    <t>bude upřesněno interiérem při provádění</t>
  </si>
  <si>
    <t>597613R</t>
  </si>
  <si>
    <t>781474154</t>
  </si>
  <si>
    <t>1,5</t>
  </si>
  <si>
    <t>3,0</t>
  </si>
  <si>
    <t>631311121</t>
  </si>
  <si>
    <t>631312141</t>
  </si>
  <si>
    <t>Doplnění rýh v dosavadních mazaninách betonem prostým</t>
  </si>
  <si>
    <t>po odbourání</t>
  </si>
  <si>
    <t>612135101</t>
  </si>
  <si>
    <t>Hrubá výplň rýh ve stěnách maltou jakékoli šířky rýhy</t>
  </si>
  <si>
    <t>611135101</t>
  </si>
  <si>
    <t>Hrubá výplň rýh ve stropech maltou jakékoli šířky rýhy</t>
  </si>
  <si>
    <t>podesty</t>
  </si>
  <si>
    <t>776301812</t>
  </si>
  <si>
    <t>Odstranění lepených podlahovin s podložkou ze schodišťových stupňů</t>
  </si>
  <si>
    <t>15,0</t>
  </si>
  <si>
    <t>763R1316</t>
  </si>
  <si>
    <t>763R1314</t>
  </si>
  <si>
    <t>763183111</t>
  </si>
  <si>
    <t>Montáž pouzdra posuvných dveří s jednou kapsou pro jedno křídlo šířky do 800 mm do SDK příčky</t>
  </si>
  <si>
    <t>766R63</t>
  </si>
  <si>
    <t>766R66</t>
  </si>
  <si>
    <t>597R62</t>
  </si>
  <si>
    <t>SEKCE SPA</t>
  </si>
  <si>
    <t>ROZPOČET</t>
  </si>
  <si>
    <t>přizdívky</t>
  </si>
  <si>
    <t>(2,34+2,60)*2,86</t>
  </si>
  <si>
    <t>342273323</t>
  </si>
  <si>
    <t>Příčky tl 100 mm z pórobetonových přesných příčkovek na pero a drážku objemové hmotnosti 500 kg/m3</t>
  </si>
  <si>
    <t>p.104</t>
  </si>
  <si>
    <t>(1,06+1,78)*2,65-0,7*1,97</t>
  </si>
  <si>
    <t>p.159</t>
  </si>
  <si>
    <t>(1,6+2,2+0,3)*2,9-0,7*1,97</t>
  </si>
  <si>
    <t>p.160</t>
  </si>
  <si>
    <t>1,83*2,9 -0,7*1,97</t>
  </si>
  <si>
    <t>Zazdívka otvorů pl do 1 m2 ve zdivu z nepálených tvárnic tl do 300 mm</t>
  </si>
  <si>
    <t>2,16</t>
  </si>
  <si>
    <t>/Zazdívka otvorů pl do 4 m2 ve zdivu nadzákladovém cihlami pálenými na MC</t>
  </si>
  <si>
    <t>317142221</t>
  </si>
  <si>
    <t>Překlady nenosné přímé z pórobetonu Ytong v příčkách tl 100 mm pro světlost otvoru do 1010 mm</t>
  </si>
  <si>
    <t>0,25</t>
  </si>
  <si>
    <t>Válcované nosníky do č.12 dodatečně osazované do připravených otvorů30,</t>
  </si>
  <si>
    <t>180,0*1,1/1000</t>
  </si>
  <si>
    <t>Ukotvení příček k cihelným konstrukcím plochými kotvami</t>
  </si>
  <si>
    <t>27,6</t>
  </si>
  <si>
    <t>6,1</t>
  </si>
  <si>
    <t xml:space="preserve">/Zabetonování otvorů  ve stropech </t>
  </si>
  <si>
    <t>Zazdívka zhlaví válcovaných nosníků v do 150 mm</t>
  </si>
  <si>
    <t>36</t>
  </si>
  <si>
    <t>ve sprch .kout ve spádu</t>
  </si>
  <si>
    <t>33,17*0,1</t>
  </si>
  <si>
    <t>Doplnění dosavadních mazanin betonem prostým plochy do 1 m2 tloušťky do 80 mm</t>
  </si>
  <si>
    <t>p.103</t>
  </si>
  <si>
    <t>11,84</t>
  </si>
  <si>
    <t>12,81</t>
  </si>
  <si>
    <t>p.105</t>
  </si>
  <si>
    <t>14,21</t>
  </si>
  <si>
    <t>p.106</t>
  </si>
  <si>
    <t>2,19+14,32</t>
  </si>
  <si>
    <t>p.108</t>
  </si>
  <si>
    <t>4,3+15,0</t>
  </si>
  <si>
    <t>p.109</t>
  </si>
  <si>
    <t>4,55+15,58</t>
  </si>
  <si>
    <t>18,87</t>
  </si>
  <si>
    <t>2,79+15,0</t>
  </si>
  <si>
    <t>-13,1</t>
  </si>
  <si>
    <t>14,12+20,58*2</t>
  </si>
  <si>
    <t>Potažení vnitřních stěn vápenným štukem tloušťky do 3 mm  vč.začištění kolem dveří,oken,obkladů.....</t>
  </si>
  <si>
    <t>viz odstranění maleb</t>
  </si>
  <si>
    <t>708,24-131,45</t>
  </si>
  <si>
    <t>253,8</t>
  </si>
  <si>
    <t>-opravovaná plocha cca</t>
  </si>
  <si>
    <t>-83,0</t>
  </si>
  <si>
    <t>viz obkady</t>
  </si>
  <si>
    <t>203,10</t>
  </si>
  <si>
    <t>chodba ,schodiště</t>
  </si>
  <si>
    <t>193,0+60,80</t>
  </si>
  <si>
    <t>pok.</t>
  </si>
  <si>
    <t>705,24-131,46</t>
  </si>
  <si>
    <t>Oprava vnitřní vápenocementové štukové omítky stropů v rozsahu plochy přes 10%do 30%</t>
  </si>
  <si>
    <t>0,4</t>
  </si>
  <si>
    <t>4,0</t>
  </si>
  <si>
    <t>7+2+6+2</t>
  </si>
  <si>
    <t>553R6</t>
  </si>
  <si>
    <t xml:space="preserve">zárubně 900/1970 pro přímé zazdění z kvalitního žárově pozink. plechu tl.1,5mm drážka pro systémové těsnění vč.nátěru ,těsnění </t>
  </si>
  <si>
    <t xml:space="preserve">zárubně 800/1970 pro přímé zazdění z kvalitního žárově pozink. plechu tl.1,5mm drážka pro systémové těsnění vč.nátěru ,těsnění </t>
  </si>
  <si>
    <t>7</t>
  </si>
  <si>
    <t>553R11</t>
  </si>
  <si>
    <t xml:space="preserve">zárubně 700/1970 pro přímé zazdění z kvalitního žárově pozink. plechu tl.1,5mm drážka pro systémové těsnění vč.nátěru ,těsnění  </t>
  </si>
  <si>
    <t xml:space="preserve">zárubně 600/1970 pro přímé zazdění z kvalitního žárově pozink. plechu tl.1,5mm drážka pro systémové těsnění vč.nátěru ,těsnění  </t>
  </si>
  <si>
    <t>2*(1,95+1,86)*2,1</t>
  </si>
  <si>
    <t>(1,78+1,9+0,9)*2,1</t>
  </si>
  <si>
    <t>(2*2,9+1,5+0,9+0,15+0,5+0,2)*2,1+(0,88*0,8)</t>
  </si>
  <si>
    <t>(2*2,89+1,38+0,8+0,7+1,2)*2,1</t>
  </si>
  <si>
    <t>p107</t>
  </si>
  <si>
    <t>2*(2,36+1,6)*2,1</t>
  </si>
  <si>
    <t>2*(2,5+1,6)*2,1</t>
  </si>
  <si>
    <t>2*(2,61+1,62)*2,1</t>
  </si>
  <si>
    <t>(1,6+1,6+0,3+0,2)*2,1</t>
  </si>
  <si>
    <t>(1,6+1,8+1,6)*2,1</t>
  </si>
  <si>
    <t>280,0</t>
  </si>
  <si>
    <t>18,0</t>
  </si>
  <si>
    <t>18*2</t>
  </si>
  <si>
    <t xml:space="preserve">Demontáž lepených povlakových podlah s podložkou ručně </t>
  </si>
  <si>
    <t>p.107</t>
  </si>
  <si>
    <t>4,09+18,20+9,0</t>
  </si>
  <si>
    <t>2,76+15,0</t>
  </si>
  <si>
    <t>chodba</t>
  </si>
  <si>
    <t>65,8</t>
  </si>
  <si>
    <t>23,3</t>
  </si>
  <si>
    <t>52,8</t>
  </si>
  <si>
    <t>274,58</t>
  </si>
  <si>
    <t>3,65</t>
  </si>
  <si>
    <t>3,07</t>
  </si>
  <si>
    <t>3,56</t>
  </si>
  <si>
    <t>3,84</t>
  </si>
  <si>
    <t>4,25</t>
  </si>
  <si>
    <t>3,95</t>
  </si>
  <si>
    <t>4,3</t>
  </si>
  <si>
    <t>3,41</t>
  </si>
  <si>
    <t>3,19</t>
  </si>
  <si>
    <t>1,055*2,65</t>
  </si>
  <si>
    <t>(0,43+9,1+1,1)*2,65</t>
  </si>
  <si>
    <t>(1,08+1,0)*2,65</t>
  </si>
  <si>
    <t>1,5*2,8</t>
  </si>
  <si>
    <t>(1,38+1,95)*2,8</t>
  </si>
  <si>
    <t>1,83*2,8</t>
  </si>
  <si>
    <t>/Bourání zdiva z cihel pálených  na MC přes 1 m3</t>
  </si>
  <si>
    <t>1,83*2,9*0,2</t>
  </si>
  <si>
    <t>1,3*2,0*0,5</t>
  </si>
  <si>
    <t>964073211</t>
  </si>
  <si>
    <t>/Vybourání válcovaných nosníků ze zdiva cihelného dl do 4 m hmotnosti 10 kg/m</t>
  </si>
  <si>
    <t>972044431</t>
  </si>
  <si>
    <t>/Vybourání otvorů ve stropech nebo klenbách z dutých tvárnic pl do 1 m2 tl do 100 mm</t>
  </si>
  <si>
    <t>Bourání podkladů pod dlažby betonových s potěrem nebo teracem tl do 100 mm pl do 4 m2 //</t>
  </si>
  <si>
    <t>3,65*0,1</t>
  </si>
  <si>
    <t>3,07*0,1</t>
  </si>
  <si>
    <t>3,56*0,1</t>
  </si>
  <si>
    <t>3,84*0,1</t>
  </si>
  <si>
    <t>4,25*0,1</t>
  </si>
  <si>
    <t>3,95*0,1</t>
  </si>
  <si>
    <t>4,3*0,1</t>
  </si>
  <si>
    <t>3,41*0,1</t>
  </si>
  <si>
    <t>3,19*0,1</t>
  </si>
  <si>
    <t>Příplatek k bourání betonových mazanin za bourání mazanin se svařovanou sítí tl do 100 mm //</t>
  </si>
  <si>
    <t>0,85*12</t>
  </si>
  <si>
    <t>1,1+1,0</t>
  </si>
  <si>
    <t>1,0*2</t>
  </si>
  <si>
    <t>1,4*3</t>
  </si>
  <si>
    <t>967031742</t>
  </si>
  <si>
    <t>Přisekání plošné zdiva z cihel pálených na MC tl do 100 mm</t>
  </si>
  <si>
    <t>3,4</t>
  </si>
  <si>
    <t>13,0</t>
  </si>
  <si>
    <t>stěny,stropy</t>
  </si>
  <si>
    <t>16,42*2,6+11,8</t>
  </si>
  <si>
    <t>16,43*2,6+12,8</t>
  </si>
  <si>
    <t>17,96*2,7+14,21</t>
  </si>
  <si>
    <t>(5,97+15,55)*2,7+14,32</t>
  </si>
  <si>
    <t>28,0*2,8</t>
  </si>
  <si>
    <t>4,09+18,05+8,13</t>
  </si>
  <si>
    <t>(8,93+16,48)*2,9+19,3</t>
  </si>
  <si>
    <t>(9,05+16,92)*2,9+15,58</t>
  </si>
  <si>
    <t>22,46*2,8+18,87</t>
  </si>
  <si>
    <t>(7,33+16,13)*2,9+2,76+15,0</t>
  </si>
  <si>
    <t>chodba,schodiště stěny</t>
  </si>
  <si>
    <t>193,0+60,8</t>
  </si>
  <si>
    <t>/Demontáž podhledu sádrokartonového z desek děrovaných se spárami lepenými</t>
  </si>
  <si>
    <t>54,0+65,8</t>
  </si>
  <si>
    <t>2*(1,95+1,86)*0,54</t>
  </si>
  <si>
    <t>(1,78+1,9+0,9)*0,54</t>
  </si>
  <si>
    <t>(2*2,9+1,5+0,9+0,15+0,5+0,2)*0,56</t>
  </si>
  <si>
    <t>(2*2,89+1,38+0,8+0,7+1,2)*0,6</t>
  </si>
  <si>
    <t>2*(2,36+1,6)*0,78</t>
  </si>
  <si>
    <t>2*(2,5+1,6)*0,76</t>
  </si>
  <si>
    <t>2*(2,61+1,62)*0,78</t>
  </si>
  <si>
    <t>(1,6+1,6+0,3+0,2)*0,73</t>
  </si>
  <si>
    <t>(1,6+1,8+1,6)*0,78</t>
  </si>
  <si>
    <t>Zednické výpomoce při bourání pro EI,ÚT, VZT,SLP</t>
  </si>
  <si>
    <t>obklady</t>
  </si>
  <si>
    <t>520,0</t>
  </si>
  <si>
    <t>výplně otvorů</t>
  </si>
  <si>
    <t>15,49+17,77+15,88+20,35+34,53+23,24+24,43+22,28+20,96</t>
  </si>
  <si>
    <t>schodiště a podesty</t>
  </si>
  <si>
    <t>65,8+20,0</t>
  </si>
  <si>
    <t>997013311</t>
  </si>
  <si>
    <t>Montáž a demontáž shozu suti v do 10 m</t>
  </si>
  <si>
    <t>997013321</t>
  </si>
  <si>
    <t>Příplatek k shozu suti v do 10 m za první a ZKD den použití</t>
  </si>
  <si>
    <t>10*15</t>
  </si>
  <si>
    <t>91,51*20</t>
  </si>
  <si>
    <t>33,06</t>
  </si>
  <si>
    <t>sokl v.20cm</t>
  </si>
  <si>
    <t>49,2</t>
  </si>
  <si>
    <t>celkem</t>
  </si>
  <si>
    <t>763R1113</t>
  </si>
  <si>
    <t xml:space="preserve">SDK příčka tl 100 mm profil CW+UW 75 desky tl. 12,5 zvuková izolace / příčka Rw=47dB/ vč.tmelení ,broušení.....v hygienických zařízeních impregnovaný </t>
  </si>
  <si>
    <t>(2,0*2,8)*2</t>
  </si>
  <si>
    <t>763R1114</t>
  </si>
  <si>
    <t>SDK příčka tl 150 mm profil CW+UW  desky tl. 12,5  mm zvuková izolace /příčka  Rw 47 dB vč.tmelení ,broušení.....</t>
  </si>
  <si>
    <t>(2,8+2,1)*2,8</t>
  </si>
  <si>
    <t xml:space="preserve">SDK podhled desky 2x12,5 bez TI dvouvrstvá spodní kce profil CD+UD  vč.tmelení ,broušení.... </t>
  </si>
  <si>
    <t>763R1</t>
  </si>
  <si>
    <t>40,0</t>
  </si>
  <si>
    <t xml:space="preserve">SDK podhled desky 12,5 bez TI dvouvrstvá spodní kce profil CD+UD  vč.tmelení ,broušení....   vzhled dle projektu interiéru </t>
  </si>
  <si>
    <t>4,09+2,19+4,55</t>
  </si>
  <si>
    <t>/SDK podhled deska 1xH2 impregnovaný tl.12,5 bez TI dvouvrstvá spodní kce  vč.tmelení ,broušení..../</t>
  </si>
  <si>
    <t>2,19+3,84</t>
  </si>
  <si>
    <t>4,55+4,3</t>
  </si>
  <si>
    <t xml:space="preserve">doplnění při rekonstrukci </t>
  </si>
  <si>
    <t>1,1*9</t>
  </si>
  <si>
    <t>131,54*1,1</t>
  </si>
  <si>
    <t>povrchová úprava nátěr vč.penetrace/vzhled  štuku  vč.zakrývání konstr.folií</t>
  </si>
  <si>
    <t>65,8+40,0+10,83+54,96</t>
  </si>
  <si>
    <t>(11,2+13,72)*2</t>
  </si>
  <si>
    <t>553316110</t>
  </si>
  <si>
    <t>pouzdro stavební š. 700 mm   dále dle  tabulky dveří</t>
  </si>
  <si>
    <t>553316120</t>
  </si>
  <si>
    <t>pouzdro stavební š.800 mm   dále dle  tabulky dveří</t>
  </si>
  <si>
    <t>763183112</t>
  </si>
  <si>
    <t>Montáž pouzdra posuvných dveří s jednou kapsou pro jedno křídlo šířky do 1200 mm do SDK příčky</t>
  </si>
  <si>
    <t>553R3161</t>
  </si>
  <si>
    <t>atypické pouzdro stavební  pro dveře 900 /2700mm   dále dle  tabulky dveří</t>
  </si>
  <si>
    <t>A.11-Dveře CPL  jednokřídlové otočné plné  800/1970 bílá vč.kování vč.přípravy křídla pro el.zámky hotelového systému / další popis  dle tabulky výrobků /  kompletní dodávka,montáž ,doprava/ pož.odol. EI 30 DP3-C komplet. výrobku ,37dB</t>
  </si>
  <si>
    <t>766R631</t>
  </si>
  <si>
    <t>A.12-Dveře CPL  jednokřídlové otočné plné  900/1970 bílá vč.kování vč.přípravy křídla pro el.zámky hotelového systému / další popis  dle tabulky výrobků /  kompletní dodávka,montáž ,doprava/ pož.odol. EI 30 DP3-C komplet. výrobku ,37dB</t>
  </si>
  <si>
    <t>766R65</t>
  </si>
  <si>
    <t>A.13-Dveře CPL jednokřídlové otočné plné  700/1970  vč.kování /další popis  dle tabulky výrobků /  kompletní dodávka,montáž ,doprava/</t>
  </si>
  <si>
    <t>766R651</t>
  </si>
  <si>
    <t>A.14-Dveře CPL jednokřídlové otočné plné  600/1970  vč.kování /další popis  dle tabulky výrobků /  kompletní dodávka,montáž ,doprava/</t>
  </si>
  <si>
    <t>766R68</t>
  </si>
  <si>
    <t>A.15-Dveře CPL prosklené jednokřídlové posuvné  900/2700 vč.kování /další popis  dle tabulky výrobků /  kompletní dodávka,montáž ,doprava/ vč.obložkové zárubně</t>
  </si>
  <si>
    <t>A.16-Dveře CPL jednokřídlové posuvné plné  700/1970  vč.kování /další popis  dle tabulky výrobků /  kompletní dodávka,montáž ,doprava/ vč.obložkové zárubně</t>
  </si>
  <si>
    <t>766R67</t>
  </si>
  <si>
    <t>A.17-Dveře CPL jednokřídlové posuvné plné  800/1970  vč.kování /další popis  dle tabulky výrobků /  kompletní dodávka,montáž ,doprava/  vč.obložkové zárubně</t>
  </si>
  <si>
    <t>59,19</t>
  </si>
  <si>
    <t>771R5741</t>
  </si>
  <si>
    <t>Montáž podlah keramických protiskluzných  velkoformátových lepených rozlivovým lepidlem přes 4 do 6 ks/ m2</t>
  </si>
  <si>
    <t>4,09</t>
  </si>
  <si>
    <t>597614R</t>
  </si>
  <si>
    <t>dlaždice keramické slinuté protiskluzné  50/50  Rmin.9  ,rektifikovaná,kalibrovaná -  barevnost ,označení v tech.zprávě   / dále dle interiér</t>
  </si>
  <si>
    <t>podlahy koupelny /mimo prch.kouty</t>
  </si>
  <si>
    <t>(33,06-9,2)*1,04</t>
  </si>
  <si>
    <t>dlaždice keramické slinuté protiskluzné  90/22  R 10  ,rektifikovaná,kalibrovaná -  barevnost ,označení v tech.zprávě   / dále dle interiér</t>
  </si>
  <si>
    <t xml:space="preserve"> sprch.kouty</t>
  </si>
  <si>
    <t>9,2*1,04</t>
  </si>
  <si>
    <t>Příplatek k montáž podlah keramických za spárování tmelem dvousložkovým (epoxid)</t>
  </si>
  <si>
    <t>776R3111</t>
  </si>
  <si>
    <t>Montáž textilních podlahovin na schodišťové stupně stupnice do 300 mm  vč.ochran.hran a soklu</t>
  </si>
  <si>
    <t>Montáž textilních podlahovin na schodišťové stupně podstupnice výšky do 200 mm vč.soklu</t>
  </si>
  <si>
    <t>Lepení textilních pásů vč.lepení podložky vč.obvodových kobercových soklů</t>
  </si>
  <si>
    <t>250,83</t>
  </si>
  <si>
    <t>stupně</t>
  </si>
  <si>
    <t>25,4</t>
  </si>
  <si>
    <t>697510020</t>
  </si>
  <si>
    <t xml:space="preserve">koberec zátěžový-vysoká zátěž / vč.podlahové obvodové  lišt soklů/ dále dle interiér </t>
  </si>
  <si>
    <t>161,73*1,25</t>
  </si>
  <si>
    <t>65,8*1,04</t>
  </si>
  <si>
    <t>23,3*1,04</t>
  </si>
  <si>
    <t>53,0*0,48*1,25</t>
  </si>
  <si>
    <t>přechodový profil    dále dle interiér</t>
  </si>
  <si>
    <t>15*1,1</t>
  </si>
  <si>
    <t>Montáž obkladů vnitřních keramických velkoformátových do 6 ks/m2 lepených flexibilním lepidlem</t>
  </si>
  <si>
    <t>7,64*2,5</t>
  </si>
  <si>
    <t>7,02*2,5</t>
  </si>
  <si>
    <t>9,35*2,5</t>
  </si>
  <si>
    <t>10,08*2,5</t>
  </si>
  <si>
    <t>8,97*2,5</t>
  </si>
  <si>
    <t>8,45*2,5</t>
  </si>
  <si>
    <t>8,66*2,5</t>
  </si>
  <si>
    <t>7,8*2,5</t>
  </si>
  <si>
    <t>7,27*2,5</t>
  </si>
  <si>
    <t>Příplatek k montáži obkladů vnitřních keramických hladkých za plochu do 10 m2</t>
  </si>
  <si>
    <t>Příplatek k montáži obkladů vnitřních keramických hladkých za lepením lepidlem dvousložkovým</t>
  </si>
  <si>
    <t>obkládačky keramické 70/25 / vč.hrana, ukončovacích lišt, / viz výkres spárořezu    dále dle interiér /</t>
  </si>
  <si>
    <t>203,1*1,04</t>
  </si>
  <si>
    <t>viz oprava omítek</t>
  </si>
  <si>
    <t>827,58+131,46</t>
  </si>
  <si>
    <t>tapety</t>
  </si>
  <si>
    <t>-60,3</t>
  </si>
  <si>
    <t>SPA-ARC</t>
  </si>
  <si>
    <t>SPA-ZTI</t>
  </si>
  <si>
    <t>19.04.2018</t>
  </si>
  <si>
    <t>721</t>
  </si>
  <si>
    <t>Zdravotechnika - vnitřní kanalizace</t>
  </si>
  <si>
    <t>721140802</t>
  </si>
  <si>
    <t>Demontáž potrubí litinové do DN 100</t>
  </si>
  <si>
    <t>721140915</t>
  </si>
  <si>
    <t>Potrubí litinové propojení potrubí DN 100</t>
  </si>
  <si>
    <t>721171803</t>
  </si>
  <si>
    <t>Demontáž potrubí z PVC do D 75</t>
  </si>
  <si>
    <t>721171808</t>
  </si>
  <si>
    <t>Demontáž potrubí z PVC do D 114</t>
  </si>
  <si>
    <t>721171915</t>
  </si>
  <si>
    <t>Potrubí z PP propojení potrubí DN 110</t>
  </si>
  <si>
    <t>721175102</t>
  </si>
  <si>
    <t>Potrubí kanalizační z PP připojovací zvuk tlumící vícevrstvé systém POLO-KAL DN 40</t>
  </si>
  <si>
    <t>721175103</t>
  </si>
  <si>
    <t>Potrubí kanalizační z PP připojovací zvuk tlumící vícevrstvé systém POLO-KAL DN 50</t>
  </si>
  <si>
    <t>721175105</t>
  </si>
  <si>
    <t>Potrubí kanalizační z PP připojovací zvuk tlumící vícevrstvé systém POLO-KAL DN 110</t>
  </si>
  <si>
    <t>721175112</t>
  </si>
  <si>
    <t>Potrubí kanalizační z PP odpadní zvuk tlumící vícevrstvé systém POLO-KAL DN 110</t>
  </si>
  <si>
    <t>721194104</t>
  </si>
  <si>
    <t>Vyvedení a upevnění odpadních výpustek DN 40</t>
  </si>
  <si>
    <t>721194105</t>
  </si>
  <si>
    <t>Vyvedení a upevnění odpadních výpustek DN 50</t>
  </si>
  <si>
    <t>721194109</t>
  </si>
  <si>
    <t>Vyvedení a upevnění odpadních výpustek DN 100</t>
  </si>
  <si>
    <t>721219114</t>
  </si>
  <si>
    <t>Montáž odtokového sprchového žlabu délky do 1000 mm</t>
  </si>
  <si>
    <t>721-MAT-1</t>
  </si>
  <si>
    <t>sprchový žlab mont.výška 55mm, 101-750</t>
  </si>
  <si>
    <t>721-MAT-2</t>
  </si>
  <si>
    <t>vložka do žlabu</t>
  </si>
  <si>
    <t>721-MAT-3</t>
  </si>
  <si>
    <t>sprchový žlab mont.výška 55mm, 101-650</t>
  </si>
  <si>
    <t>721-MAT-4</t>
  </si>
  <si>
    <t>721290123</t>
  </si>
  <si>
    <t>Zkouška těsnosti potrubí kanalizace kouřem do DN 300</t>
  </si>
  <si>
    <t>721290823</t>
  </si>
  <si>
    <t>Přemístění vnitrostaveništní demontovaných hmot vnitřní kanalizace v objektech výšky do 24 m</t>
  </si>
  <si>
    <t>721300912</t>
  </si>
  <si>
    <t>Pročištění odpadů svislých v jednom podlaží do DN 200</t>
  </si>
  <si>
    <t>998721103</t>
  </si>
  <si>
    <t>Přesun hmot tonážní pro vnitřní kanalizace v objektech v do 24 m</t>
  </si>
  <si>
    <t>722</t>
  </si>
  <si>
    <t>Zdravotechnika - vnitřní vodovod</t>
  </si>
  <si>
    <t>722170801</t>
  </si>
  <si>
    <t>Demontáž rozvodů vody z plastů do D 25</t>
  </si>
  <si>
    <t>722171913</t>
  </si>
  <si>
    <t>Potrubí plastové odříznutí trubky D do 25 mm</t>
  </si>
  <si>
    <t>722171933</t>
  </si>
  <si>
    <t>Potrubí plastové výměna trub nebo tvarovek D do 25 mm</t>
  </si>
  <si>
    <t>722173913</t>
  </si>
  <si>
    <t>Potrubí plastové spoje svar polyfuze D do 25 mm</t>
  </si>
  <si>
    <t>722-R1</t>
  </si>
  <si>
    <t>Potrubí vodovodní plastové PP-RCT EVO svar polyfuze SDR 9 D20 x 2,3 mm</t>
  </si>
  <si>
    <t>722-R2</t>
  </si>
  <si>
    <t>Potrubí vodovodní plastové PP-RCT EVO svar polyfuze SDR 9 D25 x 2,8 mm</t>
  </si>
  <si>
    <t>722-R8</t>
  </si>
  <si>
    <t>Potrubí vodovodní plastové PP-RCT s čedičovým vláknem svar polyfuze SDR 7,4 D20 x 2,8 mm</t>
  </si>
  <si>
    <t>722-R9</t>
  </si>
  <si>
    <t>Potrubí vodovodní plastové PP-RCT s čedičovým vláknem svar polyfuze SDR 7,4 D25 x 3,5 mm</t>
  </si>
  <si>
    <t>722181221</t>
  </si>
  <si>
    <t>Ochrana vodovodního potrubí přilepenými termoizolačními trubicemi z PE tl do 9 mm DN do 22 mm</t>
  </si>
  <si>
    <t>722181222</t>
  </si>
  <si>
    <t>Ochrana vodovodního potrubí přilepenými termoizolačními trubicemi z PE tl do 9 mm DN do 45 mm</t>
  </si>
  <si>
    <t>722181251</t>
  </si>
  <si>
    <t>Ochrana vodovodního potrubí přilepenými termoizolačními trubicemi z PE tl do 25 mm DN do 22 mm</t>
  </si>
  <si>
    <t>722181252</t>
  </si>
  <si>
    <t>Ochrana vodovodního potrubí přilepenými termoizolačními trubicemi z PE tl do 25 mm DN do 45 mm</t>
  </si>
  <si>
    <t>722190401</t>
  </si>
  <si>
    <t>Vyvedení a upevnění výpustku do DN 25</t>
  </si>
  <si>
    <t>722190901</t>
  </si>
  <si>
    <t>Uzavření nebo otevření vodovodního potrubí při opravách</t>
  </si>
  <si>
    <t>722220152</t>
  </si>
  <si>
    <t>Nástěnka závitová plastová PPR PN 20 DN 20 x G 1/2</t>
  </si>
  <si>
    <t>722290226</t>
  </si>
  <si>
    <t>Zkouška těsnosti vodovodního potrubí závitového do DN 50</t>
  </si>
  <si>
    <t>722290234</t>
  </si>
  <si>
    <t>Proplach a dezinfekce vodovodního potrubí do DN 80</t>
  </si>
  <si>
    <t>722290823</t>
  </si>
  <si>
    <t>Přemístění vnitrostaveništní demontovaných hmot pro vnitřní vodovod v objektech výšky do 24 m</t>
  </si>
  <si>
    <t>998722103</t>
  </si>
  <si>
    <t>Přesun hmot tonážní pro vnitřní vodovod v objektech v do 24 m</t>
  </si>
  <si>
    <t>725</t>
  </si>
  <si>
    <t>Zdravotechnika - zařizovací předměty</t>
  </si>
  <si>
    <t>725110814</t>
  </si>
  <si>
    <t>Demontáž klozetu Kombi, odsávací</t>
  </si>
  <si>
    <t>soubor</t>
  </si>
  <si>
    <t>725119125</t>
  </si>
  <si>
    <t>Montáž klozetových mís závěsných na nosné stěny</t>
  </si>
  <si>
    <t>MAT-R1</t>
  </si>
  <si>
    <t>KLOZET závěsný, SEDÁTKO SLIM</t>
  </si>
  <si>
    <t>MAT-R8</t>
  </si>
  <si>
    <t>KLOZET závěsný,zkrácený, SEDÁTKO</t>
  </si>
  <si>
    <t>725210821</t>
  </si>
  <si>
    <t>Demontáž umyvadel bez výtokových armatur</t>
  </si>
  <si>
    <t>725219102</t>
  </si>
  <si>
    <t>Montáž umyvadla připevněného na šrouby do zdiva</t>
  </si>
  <si>
    <t>MAT-R2</t>
  </si>
  <si>
    <t>umyvadlo 600-60x49cm</t>
  </si>
  <si>
    <t>MAT-R2-3</t>
  </si>
  <si>
    <t>umyvadlo 700-70x49cm</t>
  </si>
  <si>
    <t>MAT-R2-4</t>
  </si>
  <si>
    <t>umyvadlo 850-85x49cm</t>
  </si>
  <si>
    <t>725230811</t>
  </si>
  <si>
    <t>Demontáž bidetů diturvitových</t>
  </si>
  <si>
    <t>725231203</t>
  </si>
  <si>
    <t>Bidet bez armatur výtokových keramický závěsný se zápachovou uzávěrkou</t>
  </si>
  <si>
    <t>725240811</t>
  </si>
  <si>
    <t>Demontáž kabin sprchových bez výtokových armatur</t>
  </si>
  <si>
    <t>725240812</t>
  </si>
  <si>
    <t>Demontáž vaniček sprchových bez výtokových armatur</t>
  </si>
  <si>
    <t>725249101</t>
  </si>
  <si>
    <t>Montáž vaničky sprchové</t>
  </si>
  <si>
    <t>MAT-R10</t>
  </si>
  <si>
    <t>SPRCHOVÁ VANIČKA 5ti úhelník 90x90cm</t>
  </si>
  <si>
    <t>MAT-R6</t>
  </si>
  <si>
    <t>SPRCHOVÁ VANIČKA ČTVRTKRUH LITÝ MRAMOR 80x80cm</t>
  </si>
  <si>
    <t>725249103</t>
  </si>
  <si>
    <t>Montáž koutu sprchového</t>
  </si>
  <si>
    <t>MAT-R3-1</t>
  </si>
  <si>
    <t>SPRCHOVÁ ZÁSTĚNA - ČTVRTKRUH 80x80cm</t>
  </si>
  <si>
    <t>MAT-R3-2</t>
  </si>
  <si>
    <t>SPRCHOVÁ ZÁSTĚNA 80x90cm</t>
  </si>
  <si>
    <t>MAT-R3-3</t>
  </si>
  <si>
    <t>SPRCHOVÁ ZÁSTĚNA ČTVEREC 90x90cm</t>
  </si>
  <si>
    <t>MAT-R3-4</t>
  </si>
  <si>
    <t>SPRCHOVÁ ZÁSTĚNA DO NIKY 140cm</t>
  </si>
  <si>
    <t>MAT-R3-9</t>
  </si>
  <si>
    <t>SPRCHOVÁ ZÁSTĚNA DO NIKY, POSUV OD KRAJE 150cm</t>
  </si>
  <si>
    <t>MAT-R3-11</t>
  </si>
  <si>
    <t>SPRCHOVÁ ZÁSTĚNA 5ti úhelník 90x90cm</t>
  </si>
  <si>
    <t>725590813</t>
  </si>
  <si>
    <t>Přemístění vnitrostaveništní demontovaných zařizovacích předmětů v objektech výšky do 24 m</t>
  </si>
  <si>
    <t>725813111</t>
  </si>
  <si>
    <t>Ventil rohový bez připojovací trubičky nebo flexi hadičky G 1/2</t>
  </si>
  <si>
    <t>725820801</t>
  </si>
  <si>
    <t>Demontáž baterie nástěnné do G 3 / 4</t>
  </si>
  <si>
    <t>725829131</t>
  </si>
  <si>
    <t>Montáž baterie umyvadlové stojánkové G 1/2 ostatní typ</t>
  </si>
  <si>
    <t>MAT-R4</t>
  </si>
  <si>
    <t>UMYVADLOVÁ BATERIE</t>
  </si>
  <si>
    <t>725840850</t>
  </si>
  <si>
    <t>Demontáž baterie sprch T 954 diferenciální do G 3/4x1</t>
  </si>
  <si>
    <t>725849413-R1</t>
  </si>
  <si>
    <t>Montáž baterie sprchové termostatické podomítkové</t>
  </si>
  <si>
    <t>MAT-R5</t>
  </si>
  <si>
    <t>SPRCHOVÁ SADA S PODOMÍTKOVOU TERMOSTATICKOU BATERIÍ (hlavice s hadicí a tyčí 90cm, připojovací kolínko, podomítkový modul, vrchní díl termostatcké podomítkové baterie)</t>
  </si>
  <si>
    <t>725-R1</t>
  </si>
  <si>
    <t>Montáž doplňků soc. zařízení (háčky, držáky na WC papír, držáky na mýdlo atd.)</t>
  </si>
  <si>
    <t>11-1</t>
  </si>
  <si>
    <t>drátěná police rohová OP 101N-26, chrom</t>
  </si>
  <si>
    <t>22-2</t>
  </si>
  <si>
    <t>zavěšená štětka ke klozetu rovná, chrom</t>
  </si>
  <si>
    <t>33-3</t>
  </si>
  <si>
    <t>držák na WC papír s krytem BR 11055B-26, chrom</t>
  </si>
  <si>
    <t>44-4</t>
  </si>
  <si>
    <t>držák na mýdlo drátěný OP 111N-26, chrom</t>
  </si>
  <si>
    <t>55-5</t>
  </si>
  <si>
    <t>držák na 2 sklenice nUN 13058 DC-26</t>
  </si>
  <si>
    <t>háčky na žebřík</t>
  </si>
  <si>
    <t>77-7</t>
  </si>
  <si>
    <t xml:space="preserve">madlo 1 k WC, 6132,0 </t>
  </si>
  <si>
    <t>88-8</t>
  </si>
  <si>
    <t xml:space="preserve">madlo 1 do sprchy, 6164,0 </t>
  </si>
  <si>
    <t>998725103</t>
  </si>
  <si>
    <t>Přesun hmot tonážní pro zařizovací předměty v objektech v do 24 m</t>
  </si>
  <si>
    <t>726</t>
  </si>
  <si>
    <t>Zdravotechnika - předstěnové instalace</t>
  </si>
  <si>
    <t>726111011</t>
  </si>
  <si>
    <t>Instalační předstěna - bidet s nastavitelnou hl do 160 mm do masivní zděné kce</t>
  </si>
  <si>
    <t>726111204</t>
  </si>
  <si>
    <t>Instalační předstěna - montáž klozetu do masivní zděné kce</t>
  </si>
  <si>
    <t>MAT-1</t>
  </si>
  <si>
    <t>ZÁVĚSNÁ KONSTRUKCE PRO WC S RÁMEM</t>
  </si>
  <si>
    <t>MAT-2</t>
  </si>
  <si>
    <t>OVLÁDACÍ DESKA SPLACHOVÁNÍ, CHROM</t>
  </si>
  <si>
    <t>998726113</t>
  </si>
  <si>
    <t>Přesun hmot tonážní pro instalační prefabrikáty v objektech v do 24 m</t>
  </si>
  <si>
    <t>OST</t>
  </si>
  <si>
    <t>Ostatní</t>
  </si>
  <si>
    <t>OST-R1</t>
  </si>
  <si>
    <t>Zednická výpomoc pro ZTI</t>
  </si>
  <si>
    <t>sou</t>
  </si>
  <si>
    <t>OST-R2</t>
  </si>
  <si>
    <t>Odvoz vybouraných hmot na skldáku+skládkovné</t>
  </si>
  <si>
    <t>20.04.2018</t>
  </si>
  <si>
    <t>721171912</t>
  </si>
  <si>
    <t>Potrubí z PP propojení potrubí DN 40</t>
  </si>
  <si>
    <t>721171913</t>
  </si>
  <si>
    <t>Potrubí z PP propojení potrubí DN 50</t>
  </si>
  <si>
    <t>721174025</t>
  </si>
  <si>
    <t>Potrubí kanalizační z PP připojovací DN 100</t>
  </si>
  <si>
    <t>721174042</t>
  </si>
  <si>
    <t>Potrubí kanalizační z PP připojovací DN 40</t>
  </si>
  <si>
    <t>721174043</t>
  </si>
  <si>
    <t>Potrubí kanalizační z PP připojovací DN 50</t>
  </si>
  <si>
    <t>721290821</t>
  </si>
  <si>
    <t>Přemístění vnitrostaveništní demontovaných hmot vnitřní kanalizace v objektech výšky do 6 m</t>
  </si>
  <si>
    <t>998721101</t>
  </si>
  <si>
    <t>Přesun hmot pro vnitřní kanalizace v objektech v do 6 m</t>
  </si>
  <si>
    <t>722170807</t>
  </si>
  <si>
    <t>Demontáž rozvodů vody z plastů před 50 do 110mm</t>
  </si>
  <si>
    <t>722171932</t>
  </si>
  <si>
    <t>Potrubí plastové výměna trub nebo tvarovek D do 20 mm</t>
  </si>
  <si>
    <t>722174002</t>
  </si>
  <si>
    <t>Potrubí vodovodní plastové PPR svar polyfuze PN 16 D 20 x 2,8 mm</t>
  </si>
  <si>
    <t>722174003</t>
  </si>
  <si>
    <t>Potrubí vodovodní plastové PPR svar polyfuze PN 16 D 25 x 3,5 mm</t>
  </si>
  <si>
    <t>722174022</t>
  </si>
  <si>
    <t>Potrubí vodovodní plastové PPR svar polyfuze PN 20 D 20 x 3,4 mm</t>
  </si>
  <si>
    <t>722174023</t>
  </si>
  <si>
    <t>Potrubí vodovodní plastové PPR svar polyfuze PN 20 D 25 x 4,2 mm</t>
  </si>
  <si>
    <t>722174029</t>
  </si>
  <si>
    <t>Potrubí vodovodní plastové PPR svar polyfuze PN 16 D 90 x 12,3 mm</t>
  </si>
  <si>
    <t>Ochrana vodovodního potrubí přilepenými tepelně izolačními trubicemi z PE tl do 10 mm DN do 22 mm</t>
  </si>
  <si>
    <t>Ochrana vodovodního potrubí přilepenými tepelně izolačními trubicemi z PE tl do 10 mm DN do 42 mm</t>
  </si>
  <si>
    <t>722181234</t>
  </si>
  <si>
    <t>Ochrana vodovodního potrubí přilepenými tepelně izolačními trubicemi z PE tl do 15 mm DN do 92 mm</t>
  </si>
  <si>
    <t>722290229</t>
  </si>
  <si>
    <t>Zkouška těsnosti vodovodního potrubí závitového do DN 100</t>
  </si>
  <si>
    <t>722290821</t>
  </si>
  <si>
    <t>Přemístění vnitrostaveništní demontovaných hmot pro vnitřní vodovod v objektech výšky do 6 m</t>
  </si>
  <si>
    <t>998722101</t>
  </si>
  <si>
    <t>Přesun hmot pro vnitřní vodovod v objektech v do 6 m</t>
  </si>
  <si>
    <t>725113123</t>
  </si>
  <si>
    <t>Montáž klozetových mís závěsných</t>
  </si>
  <si>
    <t>725215102</t>
  </si>
  <si>
    <t>725215102-1</t>
  </si>
  <si>
    <t>Montáž umyvadla připevněného na šrouby do zdiva - nábytkové s odkládacími plochami</t>
  </si>
  <si>
    <t>725312111</t>
  </si>
  <si>
    <t>Montáž dřezu ostatních rozměrů a typů</t>
  </si>
  <si>
    <t>725811161</t>
  </si>
  <si>
    <t>Ventil výtokový nástěnný pračkový G 1/2x80 mm</t>
  </si>
  <si>
    <t>725819401</t>
  </si>
  <si>
    <t>Montáž ventilů rohových G 1/2 s připojovací trubičkou</t>
  </si>
  <si>
    <t>725821421</t>
  </si>
  <si>
    <t>Montáž baterie dřezové stojánkové G 1/2</t>
  </si>
  <si>
    <t>725822721</t>
  </si>
  <si>
    <t>Montáž baterie umyvadlové stojánkové G 1/2</t>
  </si>
  <si>
    <t xml:space="preserve">725-R1 </t>
  </si>
  <si>
    <t>Dodávka zařizovacích předmětů, skříňky, sifony, háčky, koše, zrcadla, dávkovače mýdla a desinfekce atd.!</t>
  </si>
  <si>
    <t>725-R2</t>
  </si>
  <si>
    <t>Montáž dávkovačů mýdla a desinfekce</t>
  </si>
  <si>
    <t>725-R3</t>
  </si>
  <si>
    <t>Montáž zrcadel</t>
  </si>
  <si>
    <t>725-R4</t>
  </si>
  <si>
    <t>Montáž háčků na ručníky</t>
  </si>
  <si>
    <t>725-R5</t>
  </si>
  <si>
    <t>Montáž zásobníků na toal. papír</t>
  </si>
  <si>
    <t>725-R6</t>
  </si>
  <si>
    <t>Montáž invalidních madel</t>
  </si>
  <si>
    <t>725-R7</t>
  </si>
  <si>
    <t>Montáž skříněk pod umyvadla</t>
  </si>
  <si>
    <t>725-R8</t>
  </si>
  <si>
    <t>Montáž WC kartáče</t>
  </si>
  <si>
    <t>998725101</t>
  </si>
  <si>
    <t>Přesun hmot pro zařizovací předměty v objektech v do 6 m</t>
  </si>
  <si>
    <t>998726111</t>
  </si>
  <si>
    <t>Přesun hmot pro instalační prefabrikáty v objektech v do 6 m</t>
  </si>
  <si>
    <t>O01</t>
  </si>
  <si>
    <t>Stavební přípomoce pro ZTI</t>
  </si>
  <si>
    <t>Vysekání drážky pro potrubí prům.90mm</t>
  </si>
  <si>
    <t>OST-R3</t>
  </si>
  <si>
    <t>Ostatní práce plynoucí z textu, PD...atd. neuvedené v dalších položkách</t>
  </si>
  <si>
    <t>ZTI - pokoje</t>
  </si>
  <si>
    <t>ZTI - ordinace</t>
  </si>
  <si>
    <t>SPA-ZTI P</t>
  </si>
  <si>
    <t>SPA-ZTI O</t>
  </si>
  <si>
    <t>REKAPITULACE sekce A</t>
  </si>
  <si>
    <t>Součet bez DPH</t>
  </si>
  <si>
    <t>p.č.</t>
  </si>
  <si>
    <t>Jedn.</t>
  </si>
  <si>
    <t>Množ.</t>
  </si>
  <si>
    <t>Montáže</t>
  </si>
  <si>
    <t xml:space="preserve">materiál </t>
  </si>
  <si>
    <t>1. Elektroinstalace</t>
  </si>
  <si>
    <t>jed.cena</t>
  </si>
  <si>
    <t>Vodič CY10 žl.zel.</t>
  </si>
  <si>
    <t>Kabel CYKY 3Ox1,5</t>
  </si>
  <si>
    <t>Kabel CYKY 3Jx1,5</t>
  </si>
  <si>
    <t>Kabel CXKH-R-O 3x1,5  B2ca s1 d0</t>
  </si>
  <si>
    <t>Kabel CXKH-R-J 3x1,5 B2ca s1 d0</t>
  </si>
  <si>
    <t>Kabel CXKH-R-J 3x2,5 B2ca s1 d0</t>
  </si>
  <si>
    <t>Trubka tuhá PVC o20 včetně příchytek</t>
  </si>
  <si>
    <t>Trubka tuhá PVC o25 včetně příchytek</t>
  </si>
  <si>
    <t>Trubka tuhá PVC o40 včetně příchytek</t>
  </si>
  <si>
    <t>Trubka ohebná PVC o20, vysoká pevnost</t>
  </si>
  <si>
    <t>Trubka ohebná PVC o25, vysoká pevnost</t>
  </si>
  <si>
    <t>Trubka ohebná PVC o40, vysoká pevnost</t>
  </si>
  <si>
    <t>LED pásek 14,4W/m včetně lišty, včetně trafa 50W a krabice</t>
  </si>
  <si>
    <t>SVÍTIDLO LED 8W, VELMI TENKE ZAPUSTNE, 3000K,800lm, VCETNE DRIVERU – CHODBA</t>
  </si>
  <si>
    <t>NO - SVÍTIDLO LED 3W/1HOD, VCETNE PIKTOGRAMU</t>
  </si>
  <si>
    <t>Krabice přístrojová KP68</t>
  </si>
  <si>
    <t>Krabice rozvodná KR 68</t>
  </si>
  <si>
    <t>Krabice rozvodná KR 97</t>
  </si>
  <si>
    <t>tlačítko bílé, IP20</t>
  </si>
  <si>
    <t>zásuvka 230V/16A bílá, IP20</t>
  </si>
  <si>
    <t>Svorka hl. pospojování</t>
  </si>
  <si>
    <t>Rozvaděč R2.1 dle schéma</t>
  </si>
  <si>
    <t>Rozvaděč R2.2 dle schéma</t>
  </si>
  <si>
    <t>Požární ucpávka, utěsnění kompletní s odolností dle PBŘS</t>
  </si>
  <si>
    <t xml:space="preserve">Mezisoučet </t>
  </si>
  <si>
    <t>Podružný materiál, PPV</t>
  </si>
  <si>
    <t>2. Atypický pokoj 103,104,105,108,109,159,160</t>
  </si>
  <si>
    <t>Vodič CY4 žl.zel.</t>
  </si>
  <si>
    <t>Kabel CYKY 3Jx2,5</t>
  </si>
  <si>
    <t>Kabel CYKY 4Jx1,5</t>
  </si>
  <si>
    <t>Zásuvka 230V/16A, IP20,  nadstandartní typ, kovové tělo, bílá barva, včetně rámečku</t>
  </si>
  <si>
    <t>Spínač č.6, bílý, IP20, nadstandartní typ, kovové tělo, bílá barva, včetně rámečku</t>
  </si>
  <si>
    <t>Spínač č.6+6, bílý, IP20, nadstandartní typ, kovové tělo, bílá barva, včetně rámečku</t>
  </si>
  <si>
    <t>Spínač č.7, bílý, IP20, nadstandartní typ, kovové tělo, bílá barva, včetně rámečku</t>
  </si>
  <si>
    <t>Vypínač 5,  IP20, nadstandartní typ, kovové tělo, bílá barva, včetně rámečku</t>
  </si>
  <si>
    <t>Vypínač 1pol. Se signálkou,  IP20, nadstandartní typ, kovové tělo, bílá barva, včetně rámečku</t>
  </si>
  <si>
    <t>Vícerámeček 2-4</t>
  </si>
  <si>
    <t>Svorka doplňujícího pospojování</t>
  </si>
  <si>
    <t>Kartová čtečka  IP20, nadstandartní typ, kovové tělo, bílá barva, včetně rámečku</t>
  </si>
  <si>
    <t>A) svítidla stropní přisazená v předsíňkách, LED 16,5W, 1600lm, IP20, průměr 225, výška 35mm včetně zdroje</t>
  </si>
  <si>
    <t xml:space="preserve">B1) bodovky LED vestavné 1x12W v prostoru koupelny mimo sprchu, průměr 102mm, IP20, hloubka 35mm, včetně zdroje </t>
  </si>
  <si>
    <t xml:space="preserve">B1) bodovky LED vestavné naklopitelné nad umyvadlem, kruhové, IP20, 1x6W, bílá, průměr 84mm, hloubka 35mm, včetně zdroje  - nad umyvadlem </t>
  </si>
  <si>
    <t xml:space="preserve">B) svítidla zavěšená v pokojích, 24W, IP20, materiál ocel, barva těla nikl, chrom, víška 1100mm, průměr 530mm, 2450lm, včetně zdroje </t>
  </si>
  <si>
    <t xml:space="preserve">C) svítidla stropní přisazená v pokojích 24W, Ip20, výška 110mm, průměr 500mm, šedohnědá barva, materiál textil, barva těla bílá, 2100lm, včetně zdroje </t>
  </si>
  <si>
    <t xml:space="preserve">F1, F2) lampička na stůl a noční stolky, max 40W, 1xE14, průměr 12cm, výška 32cm, IP20, dotykové zapínání, včetně zdroje </t>
  </si>
  <si>
    <t>3. Apartmány 107</t>
  </si>
  <si>
    <t>Trubka ohebná PVC FX 20</t>
  </si>
  <si>
    <t>Krabice KU68 LD/1do hořlavého podkladu (třída F)</t>
  </si>
  <si>
    <t>Krabice KO 68</t>
  </si>
  <si>
    <t>Vypínač 1pol.,  IP20, nadstandartní typ, kovové tělo, bílá barva, včetně rámečku</t>
  </si>
  <si>
    <t>Vícenásobné rámečky (dle interieru)</t>
  </si>
  <si>
    <t>4.Dvoulůžkové pokoje 106</t>
  </si>
  <si>
    <t>5. HZS</t>
  </si>
  <si>
    <t>Demontáže</t>
  </si>
  <si>
    <t>Koordinace profesí VZT, ZI, ÚT</t>
  </si>
  <si>
    <t>Koordinace se SLP</t>
  </si>
  <si>
    <t>Stavební přípomoci (sekání, vrtání, drážkování)</t>
  </si>
  <si>
    <t>Likvidace odpadů včetně úklidu staveniště</t>
  </si>
  <si>
    <t>Doprava a mimostaveništní přesuny</t>
  </si>
  <si>
    <t>Jiné úkony a práce nespecifikované projektem</t>
  </si>
  <si>
    <t>Výrobní projektová dokumentace</t>
  </si>
  <si>
    <t>Projektová dokumentace skutečného provedení</t>
  </si>
  <si>
    <t>Revize zařízení pro ochranu před bleskem dle ČSN 33 1500 a ČSN EN 62305</t>
  </si>
  <si>
    <t>Revize elektroinstalace dle ČSN 33 1500, ČSN 33 2000-6</t>
  </si>
  <si>
    <t>Poznámka:</t>
  </si>
  <si>
    <t>Součástí nabídkové ceny musí být veškeré náklady, aby cena byla konečná a zahrnovala celou dodávku a montáž.</t>
  </si>
  <si>
    <t xml:space="preserve">Dodávky a montáže uvedené v nabídce musí být, včetně veškerého souvisejícího doplňkového, podružného a montážního materiálu, tak aby celé zařízení bylo funkční a splňovalo všechny předpisy, </t>
  </si>
  <si>
    <t>které se na ně vztahují. Nedílnou součástí výkazu je projektová dokumentace, která je v případě rozporu s VV určující pro rozsah PD.</t>
  </si>
  <si>
    <t>SPA-EI</t>
  </si>
  <si>
    <t xml:space="preserve">Bertiny lázně Třeboň pokoje část A </t>
  </si>
  <si>
    <t>EPS - Elektrická požární signalizace</t>
  </si>
  <si>
    <t>Rekapitulace rozpočtu</t>
  </si>
  <si>
    <t>Materiál a dodávky celkem</t>
  </si>
  <si>
    <t>Montážní práce a služby celkem</t>
  </si>
  <si>
    <t>PPV 1% obor 001-025</t>
  </si>
  <si>
    <t>PPV 6% mimo oboru 001-025</t>
  </si>
  <si>
    <t>Celkem bez DPH</t>
  </si>
  <si>
    <t>Rozpočet</t>
  </si>
  <si>
    <t>Dodávka elektronického systému</t>
  </si>
  <si>
    <t>Popis položky</t>
  </si>
  <si>
    <t>Počet</t>
  </si>
  <si>
    <t>101b</t>
  </si>
  <si>
    <t>Optický kouřový hlásič  SOTERIA</t>
  </si>
  <si>
    <t>103</t>
  </si>
  <si>
    <t>Patice s X-PERT kartou</t>
  </si>
  <si>
    <t>104</t>
  </si>
  <si>
    <t>Tlačítkového hlásiče v krytu</t>
  </si>
  <si>
    <t>105</t>
  </si>
  <si>
    <t>Siréna s majákem dialogová na linku</t>
  </si>
  <si>
    <t>106</t>
  </si>
  <si>
    <t>Přídržný magnet 85kg, s tláčítkem a kotvou na kloubu,reset tlačítko</t>
  </si>
  <si>
    <t>107</t>
  </si>
  <si>
    <t>Vstupní/výstupní modul (3vstupy/3výstupy) v boxu</t>
  </si>
  <si>
    <t>Dodávka instalačního materiálu</t>
  </si>
  <si>
    <t>301</t>
  </si>
  <si>
    <t>Elektroinstalační úložní materiál (trubka ve zdi)</t>
  </si>
  <si>
    <t>302</t>
  </si>
  <si>
    <t>Elektroinstalační úložní materiál s funkčností při požáru (trubka, příchytka)</t>
  </si>
  <si>
    <t>304</t>
  </si>
  <si>
    <t>Kabel s funkčností při požáru bezhalogenní</t>
  </si>
  <si>
    <t>306</t>
  </si>
  <si>
    <t>Tmel pro utěsnění prostupů</t>
  </si>
  <si>
    <t>Pomocný materiál  (krabičky, svorky, příchytky, hmoždinky...)</t>
  </si>
  <si>
    <t>spr</t>
  </si>
  <si>
    <t>Montáž elektronického systému</t>
  </si>
  <si>
    <t>207</t>
  </si>
  <si>
    <t>Montáž  OK hlásiče</t>
  </si>
  <si>
    <t>208</t>
  </si>
  <si>
    <t>Montáž tlačítkového hlásiče</t>
  </si>
  <si>
    <t>222</t>
  </si>
  <si>
    <t>Měření izolačního odporu úseku smyčky</t>
  </si>
  <si>
    <t>223</t>
  </si>
  <si>
    <t>Montáž přídržného magnetu</t>
  </si>
  <si>
    <t>224</t>
  </si>
  <si>
    <t>Montáž sirény</t>
  </si>
  <si>
    <t>225</t>
  </si>
  <si>
    <t>Montáž modulu V/V</t>
  </si>
  <si>
    <t>Montáž instalačního materiálu</t>
  </si>
  <si>
    <t>401</t>
  </si>
  <si>
    <t>Značení trasy vedení</t>
  </si>
  <si>
    <t>603</t>
  </si>
  <si>
    <t>Uložení trubek rozvodů (řezání,sádrování, ..)</t>
  </si>
  <si>
    <t>402</t>
  </si>
  <si>
    <t>Instalace elektroinstalačního úložného materiálu</t>
  </si>
  <si>
    <t>403</t>
  </si>
  <si>
    <t>Instalace kabelů</t>
  </si>
  <si>
    <t>404</t>
  </si>
  <si>
    <t>Průrazy, pomocné stavební práce</t>
  </si>
  <si>
    <t>405</t>
  </si>
  <si>
    <t>Protipožární utěsnění prostupů</t>
  </si>
  <si>
    <t>Ostatní práce</t>
  </si>
  <si>
    <t>701</t>
  </si>
  <si>
    <t>Revize systému</t>
  </si>
  <si>
    <t>702</t>
  </si>
  <si>
    <t>Projekt  provedení, návody, tech. dokumentace</t>
  </si>
  <si>
    <t>703</t>
  </si>
  <si>
    <t>Zaškolení obsluhy a správce</t>
  </si>
  <si>
    <t>704</t>
  </si>
  <si>
    <t>Zkušební provoz</t>
  </si>
  <si>
    <t>705</t>
  </si>
  <si>
    <t>Koordinace s ostatními systémy</t>
  </si>
  <si>
    <t>706</t>
  </si>
  <si>
    <t>Stavební přípomoce (2np řešit sami, není v rozpočtu stavby)</t>
  </si>
  <si>
    <t>707</t>
  </si>
  <si>
    <t>Dopravné</t>
  </si>
  <si>
    <t>sk</t>
  </si>
  <si>
    <t>Bertiny lázně Třeboň pokoje část A</t>
  </si>
  <si>
    <t>EZS - Elektrická zabezpečovací signalizace</t>
  </si>
  <si>
    <t>ER   -  Evakuační rozhlas</t>
  </si>
  <si>
    <t>108</t>
  </si>
  <si>
    <t>Skříňový reproduktor na stěnu</t>
  </si>
  <si>
    <t>109</t>
  </si>
  <si>
    <t>Stropní reproduktor podhledový EVAC</t>
  </si>
  <si>
    <t>110</t>
  </si>
  <si>
    <t>Protipožární kryt pro stropní EVAC</t>
  </si>
  <si>
    <t>Kabelová objímka ohnivzdorná vč.ohniodolné kotvy</t>
  </si>
  <si>
    <t>Trubka pod omítku 23mm</t>
  </si>
  <si>
    <t>303</t>
  </si>
  <si>
    <t>Vodič černý protahovací CY 1</t>
  </si>
  <si>
    <t>Pomocný podružný materiál (příchytky, sádra...)</t>
  </si>
  <si>
    <t>Dodávka kabelových rozvodů</t>
  </si>
  <si>
    <t>501</t>
  </si>
  <si>
    <t>Kabel pro ER dle EN54 a vyhášky č23/2008</t>
  </si>
  <si>
    <t>502</t>
  </si>
  <si>
    <t>Kabel CYKY 3Cx1,5 pro napájení</t>
  </si>
  <si>
    <t>202</t>
  </si>
  <si>
    <t>Programové nastavení systému</t>
  </si>
  <si>
    <t>203</t>
  </si>
  <si>
    <t>Montáž skříňového reproduktoru</t>
  </si>
  <si>
    <t>204</t>
  </si>
  <si>
    <t>Montáž stropního reproduktoru včetně krytu</t>
  </si>
  <si>
    <t>205</t>
  </si>
  <si>
    <t>Montáž stanice hlasatele</t>
  </si>
  <si>
    <t>206</t>
  </si>
  <si>
    <t>Pomocné práce</t>
  </si>
  <si>
    <t>Napojení vstupů z nadřazených systémů - EPS,</t>
  </si>
  <si>
    <t>Instalace trubky 23mm</t>
  </si>
  <si>
    <t>Montáž ohniodolné objímky vč.kotvy</t>
  </si>
  <si>
    <t>Průchod zdivem do 30cm</t>
  </si>
  <si>
    <t>406</t>
  </si>
  <si>
    <t>Protipožární utěsnění prostupů s popisem a dokumentací</t>
  </si>
  <si>
    <t>Montáž kabelových rozvodů</t>
  </si>
  <si>
    <t>601</t>
  </si>
  <si>
    <t>Montáž kabelu pro reproduktory</t>
  </si>
  <si>
    <t>602</t>
  </si>
  <si>
    <t>Montáž kabelu pro napájení</t>
  </si>
  <si>
    <t>Projekt skutečného provedení, návody, tech. dokumentace</t>
  </si>
  <si>
    <t>Stavební přípomoce</t>
  </si>
  <si>
    <t>cel</t>
  </si>
  <si>
    <t>SK -   Strukturovaná kabeláž a domácí telefon</t>
  </si>
  <si>
    <t>Dodávka pobočkové ústředny</t>
  </si>
  <si>
    <t>11</t>
  </si>
  <si>
    <t>Telefonní ústředna, stávající ústředna</t>
  </si>
  <si>
    <t>12</t>
  </si>
  <si>
    <t>Pokojový telefonní přístroj</t>
  </si>
  <si>
    <t>106a</t>
  </si>
  <si>
    <t>Zásuvka dvojitá cat.5e s rámečkem, stejné jako EI,  hygien. prostory</t>
  </si>
  <si>
    <t>106b</t>
  </si>
  <si>
    <t>Zásuvka dvojitá cat.5e s rámečkem, do podlah. Kr.,hygien. prostory</t>
  </si>
  <si>
    <t>106c</t>
  </si>
  <si>
    <t>Zásuvka osazená cat 5e 2xRJ45, (WIFI)</t>
  </si>
  <si>
    <t>Zásuvka osazená cat 5e 1xRJ45, (pokoj)</t>
  </si>
  <si>
    <t>Patch cord  cat.5e UTP 1m</t>
  </si>
  <si>
    <t>Patch cord cat.5e UTP 3m</t>
  </si>
  <si>
    <t>111</t>
  </si>
  <si>
    <t>Patch cord telefonní 1m</t>
  </si>
  <si>
    <t>112</t>
  </si>
  <si>
    <t>Patch cord telefonní 3m</t>
  </si>
  <si>
    <t>114</t>
  </si>
  <si>
    <t>Popisné štítky</t>
  </si>
  <si>
    <t>115</t>
  </si>
  <si>
    <t>Montážní sada  komplet</t>
  </si>
  <si>
    <t>117</t>
  </si>
  <si>
    <t>Spojovací materiál</t>
  </si>
  <si>
    <t>121</t>
  </si>
  <si>
    <t xml:space="preserve"> WiFI AP UniFi AC longRange</t>
  </si>
  <si>
    <t>122</t>
  </si>
  <si>
    <t>Podružný pomocný materiál (konektory, svorkovnice...)</t>
  </si>
  <si>
    <t>123</t>
  </si>
  <si>
    <t>Držák projektoru</t>
  </si>
  <si>
    <t>Projektor dodá investor</t>
  </si>
  <si>
    <t>Kabel datový FTP LSOH cat 5e</t>
  </si>
  <si>
    <t>Kabel k projektoru (HDMI)  s ukončením</t>
  </si>
  <si>
    <t>Úložný systém do podhledu(- páteřní rozvod</t>
  </si>
  <si>
    <t>(např.žlaby kompet s víkem nebo uchycení.v držácícch..)</t>
  </si>
  <si>
    <t>Úložný systém  do stěn - trubky 36mm</t>
  </si>
  <si>
    <t>503</t>
  </si>
  <si>
    <t>Úložný systém  do stěn - trubky 23mm</t>
  </si>
  <si>
    <t>504</t>
  </si>
  <si>
    <t>505</t>
  </si>
  <si>
    <t>Krabice univerzální  pod zásuvku 68mm</t>
  </si>
  <si>
    <t>506</t>
  </si>
  <si>
    <t>Krabice univerzální protahovací 125mm</t>
  </si>
  <si>
    <t>507</t>
  </si>
  <si>
    <t>Protipožární tmel typ dle prostupu</t>
  </si>
  <si>
    <t>508</t>
  </si>
  <si>
    <t>Drobný pomocný materiál (hmoždinky, sádra...)</t>
  </si>
  <si>
    <t>Montáž path panelu kat 5E, UTP</t>
  </si>
  <si>
    <t>Ukončení kabelů na patch panelu kat.5E, UTP</t>
  </si>
  <si>
    <t>210</t>
  </si>
  <si>
    <t>Montáž zásuvek kat.5e FTP</t>
  </si>
  <si>
    <t>211</t>
  </si>
  <si>
    <t>Ukončení kabelů na zásuvkách</t>
  </si>
  <si>
    <t>212</t>
  </si>
  <si>
    <t>Montáž patch kabelů</t>
  </si>
  <si>
    <t>213</t>
  </si>
  <si>
    <t>Montáž odkládací poličky do rozvaděče</t>
  </si>
  <si>
    <t>214</t>
  </si>
  <si>
    <t>Měření SK vč. tisku protokolu</t>
  </si>
  <si>
    <t>221</t>
  </si>
  <si>
    <t>Svar optického vlákna</t>
  </si>
  <si>
    <t>Montáž optického vlákna</t>
  </si>
  <si>
    <t>Montáž kazety sváru</t>
  </si>
  <si>
    <t>Měření OK vč. tisku protokolu</t>
  </si>
  <si>
    <t>Instalace aktivních prvků</t>
  </si>
  <si>
    <t>226</t>
  </si>
  <si>
    <t>Montáž a příprava připojení projektoru</t>
  </si>
  <si>
    <t>227</t>
  </si>
  <si>
    <t>Instalace UPS</t>
  </si>
  <si>
    <t>241</t>
  </si>
  <si>
    <t>Montáž WIFI</t>
  </si>
  <si>
    <t>242</t>
  </si>
  <si>
    <t>Montáž projektoru a držáku</t>
  </si>
  <si>
    <t>Montáž kabelových rozvodů T21MK</t>
  </si>
  <si>
    <t>Instalace kabelu cat.5e</t>
  </si>
  <si>
    <t>Instalace optického kabelu</t>
  </si>
  <si>
    <t xml:space="preserve">Instalace kabelu Cu </t>
  </si>
  <si>
    <t>Instalace uzemnění</t>
  </si>
  <si>
    <t>Montáž úložného systému</t>
  </si>
  <si>
    <t>604</t>
  </si>
  <si>
    <t>Zatažení vodiče  CY do trubek</t>
  </si>
  <si>
    <t>605</t>
  </si>
  <si>
    <t>606</t>
  </si>
  <si>
    <t>Montáž krabice  125mm</t>
  </si>
  <si>
    <t>607</t>
  </si>
  <si>
    <t>609</t>
  </si>
  <si>
    <t>Koordinace činností při realizaci</t>
  </si>
  <si>
    <t>Likvidace odpadu</t>
  </si>
  <si>
    <t>CCTV - kamerový systém</t>
  </si>
  <si>
    <t>Dodávka elektronického systému analog</t>
  </si>
  <si>
    <t>101</t>
  </si>
  <si>
    <t xml:space="preserve">AVTECH AVM532, 2 megapixel ETS kamera Dome </t>
  </si>
  <si>
    <t>IR WDR (stejný typ jako stávající kamery)</t>
  </si>
  <si>
    <t>101a</t>
  </si>
  <si>
    <t>Stávající kamery demontované</t>
  </si>
  <si>
    <t>102</t>
  </si>
  <si>
    <t>DS-2CD2622FWD-IS(2.8-12mm) Venkovní bullet IP</t>
  </si>
  <si>
    <t xml:space="preserve"> kamera, D/N, HD 1080p, 2MP, f=2.8-12mm, </t>
  </si>
  <si>
    <t>WDR 120dB, IR 30m, včetně instalační krabice</t>
  </si>
  <si>
    <t>102a</t>
  </si>
  <si>
    <t>Stávající venkovní kamery demontované</t>
  </si>
  <si>
    <r>
      <t>NVR stávající</t>
    </r>
    <r>
      <rPr>
        <sz val="9"/>
        <rFont val="Arial CE"/>
        <family val="2"/>
      </rPr>
      <t xml:space="preserve"> NUUO CT8000EU</t>
    </r>
  </si>
  <si>
    <t>HDD s kapacitou 6TB, ONVIF</t>
  </si>
  <si>
    <t>16 portový SWITCH  PoE s uplink UTP+SFP optika</t>
  </si>
  <si>
    <t>Licence NUUO N Profesional Crystal</t>
  </si>
  <si>
    <t>HUB ve skříni se vším)</t>
  </si>
  <si>
    <t>Patch panel 24 pozic cat 5e</t>
  </si>
  <si>
    <t>Optická vana 24 LS konektory</t>
  </si>
  <si>
    <t>Záslepka optické vany LC</t>
  </si>
  <si>
    <t>bal</t>
  </si>
  <si>
    <t>Kazeta ochrany sváru</t>
  </si>
  <si>
    <t>124</t>
  </si>
  <si>
    <t>LC spojky SM</t>
  </si>
  <si>
    <t>125</t>
  </si>
  <si>
    <t>Ochrana svaru</t>
  </si>
  <si>
    <t>126</t>
  </si>
  <si>
    <t>Pigtail  LC 50/125 1m</t>
  </si>
  <si>
    <t>127</t>
  </si>
  <si>
    <t>Optický patch cord</t>
  </si>
  <si>
    <t>128</t>
  </si>
  <si>
    <t>Podružný materiál (konektory, svorky..)</t>
  </si>
  <si>
    <t>Dodávka instalačního materiálu T21DI</t>
  </si>
  <si>
    <t>Úložný systém (např.úchyty,žlaby..) (společný s SK)</t>
  </si>
  <si>
    <t>Úložný systém  do stěn - trubky (např. FXP 25)</t>
  </si>
  <si>
    <t>Krabice univerzální   68mm</t>
  </si>
  <si>
    <t>Dodávka kabelových rozvodů T21DK</t>
  </si>
  <si>
    <t>Optický kabel 12 vl.</t>
  </si>
  <si>
    <t>Montáž elektronického systému T21MS</t>
  </si>
  <si>
    <t>200</t>
  </si>
  <si>
    <t>Demontáž kamery na stěnu či strop</t>
  </si>
  <si>
    <t>201</t>
  </si>
  <si>
    <t>Montáž kamery na stěnu či strop</t>
  </si>
  <si>
    <t>Montáž venkovní kamery na stěnu</t>
  </si>
  <si>
    <t>Připojení na silnoproudé rozvody</t>
  </si>
  <si>
    <t>Nastavení místní sítě a adresování systémových kamer</t>
  </si>
  <si>
    <t>209</t>
  </si>
  <si>
    <t>Programové nastavení dle požadavků uživatele</t>
  </si>
  <si>
    <t>Montáž HUB se vším</t>
  </si>
  <si>
    <t>Montáž NVR 32kamer</t>
  </si>
  <si>
    <t>Instalace nových licencí</t>
  </si>
  <si>
    <t>Montáž instalačního materiálu T21MI</t>
  </si>
  <si>
    <t>Montáž úložného systému (v systému SK)</t>
  </si>
  <si>
    <t>sad</t>
  </si>
  <si>
    <t>Revize systému CCTV</t>
  </si>
  <si>
    <t>Bertiny lázně Třeboň pokoje část  A</t>
  </si>
  <si>
    <t>STA - Společná televizní anténa</t>
  </si>
  <si>
    <t>161</t>
  </si>
  <si>
    <t>162</t>
  </si>
  <si>
    <t>163</t>
  </si>
  <si>
    <t>Drobný materiál (F konektory, příchytky, spojovací materiál..)</t>
  </si>
  <si>
    <t>164</t>
  </si>
  <si>
    <t>Televizní přístroj, Samsung UE40MU6172 dodá investor</t>
  </si>
  <si>
    <t>165</t>
  </si>
  <si>
    <t>Účastnická šňůra koaxiální, 2 m</t>
  </si>
  <si>
    <t>166</t>
  </si>
  <si>
    <t>Držák na stěnu, polohovatelný, tříramenný Stell SHO 2050</t>
  </si>
  <si>
    <t>167</t>
  </si>
  <si>
    <t>Sada spojovacího materiálu pro držáky TV</t>
  </si>
  <si>
    <t>Úložný systém (žlaby, rošty. držáky)</t>
  </si>
  <si>
    <t>Elektroinstalační trubka ohebná průměr 20mm</t>
  </si>
  <si>
    <t>Protahovací vodič CY</t>
  </si>
  <si>
    <t>Odbočná krabice KU 68-1902</t>
  </si>
  <si>
    <t>Krabice odbočná KO 125</t>
  </si>
  <si>
    <t>305</t>
  </si>
  <si>
    <t>Pomocný podružný materiál (sádra, svorky, hmoždinky...)</t>
  </si>
  <si>
    <t>Kabel koaxiální 75 ohm, LSFH 6,9mm, PVC, vnitř. vodič 1,2mm Cu, opletení Cu, odpor vnitřního vodiče  16 ohm/km, odpor opletení 12 ohm/km, útlum při 800 MHz 15 dB/100m, útlum stíněním 30-1000 MHz &gt;85 dB</t>
  </si>
  <si>
    <t>Oživení systému (cca 5 hodin)</t>
  </si>
  <si>
    <t>Přepojení stávajících vedení na nový TV systém (cca 16 hodin)</t>
  </si>
  <si>
    <t>Montáž zásuvka účastnická anténní</t>
  </si>
  <si>
    <t>Montáž zásuvka účastnická datová</t>
  </si>
  <si>
    <t>Zakončení a měření TV signálu na zásuvkách</t>
  </si>
  <si>
    <t>Zakončení kabelů a měření datových zásuvek</t>
  </si>
  <si>
    <t>Instalace držáků pro televize na stěnu</t>
  </si>
  <si>
    <t>Instalace televizních přístrojů na držáky, oživení, nastavení</t>
  </si>
  <si>
    <t>Ladění televize</t>
  </si>
  <si>
    <t>Montáž trubky ohebné pod omítku (frézování, sádrování..)</t>
  </si>
  <si>
    <t>Instalace odbočná krabice KU 68-1902</t>
  </si>
  <si>
    <t>Instalace krabice odbočná KO 125</t>
  </si>
  <si>
    <t>Průchod zdivem do 30mm</t>
  </si>
  <si>
    <t>407</t>
  </si>
  <si>
    <t>408</t>
  </si>
  <si>
    <t>Instalace datového kabelu do žlabu či trubky</t>
  </si>
  <si>
    <t>Instalace kabelu koaxiálního do žlabu či trubky</t>
  </si>
  <si>
    <t>Revize systému STA</t>
  </si>
  <si>
    <t>Projekt skutečného provedení, návody</t>
  </si>
  <si>
    <t>Bertiny lázně Třeboň pokoje část A C</t>
  </si>
  <si>
    <t>HS - hotelový systém</t>
  </si>
  <si>
    <t>Hotelový systém</t>
  </si>
  <si>
    <t>Kartový zámek zahrnující: 
Dveřní kování provedení "Matný chrom A1", 
Elektroniku se čtečkou RFID,
Zadlabací zámek AUTOMATIC DEADBOLT
Cylindrickou vložku kódovanou na gen klíč</t>
  </si>
  <si>
    <t>PowerSaver vč. transformátoru int.</t>
  </si>
  <si>
    <t xml:space="preserve">Stykač </t>
  </si>
  <si>
    <t>KabelUTP cat5.e</t>
  </si>
  <si>
    <t>instalace zámků</t>
  </si>
  <si>
    <t xml:space="preserve">instalace PowerSaver </t>
  </si>
  <si>
    <t>uvedení do provozu, zaškolení</t>
  </si>
  <si>
    <t>Instalace kabelu</t>
  </si>
  <si>
    <t>Projekt skutečného provedení, manuály, návody</t>
  </si>
  <si>
    <t>Stavební práce, koordinace činnosti - dveře, silnoproud</t>
  </si>
  <si>
    <t>Režijní náklady</t>
  </si>
  <si>
    <t>Čas na cestě</t>
  </si>
  <si>
    <t>km</t>
  </si>
  <si>
    <t xml:space="preserve">                                             Místnosti LTV v 1.NP </t>
  </si>
  <si>
    <t>Podlahová krabice - dodávka EI      5 ks</t>
  </si>
  <si>
    <t>SPA-SLP</t>
  </si>
  <si>
    <t>VÝKAZ VÝMĚR</t>
  </si>
  <si>
    <t>~</t>
  </si>
  <si>
    <t>ROZPOČET NÁKLADŮ</t>
  </si>
  <si>
    <t>VÝROBCI JSOU UVEDENI POUZE ORIENTAČNĚ, PODSTATNÉ JE POUZE ZACHOVÁNÍ TECHNICKÝCH PARAMATRŮ VÝROBKŮ</t>
  </si>
  <si>
    <t>VŠECHNY POLOŽKY ODKAZUJÍ NA DANÝM PROJEKTEM ŘEŠENOU ČÁST OBJEKTU</t>
  </si>
  <si>
    <t>Název stavby:</t>
  </si>
  <si>
    <t>Oprava stávajících pokojů Bertiných lázní Třeboň - SEKCE A</t>
  </si>
  <si>
    <t>Název objektu:</t>
  </si>
  <si>
    <t>VYTÁPĚNÍ</t>
  </si>
  <si>
    <t>2/2018</t>
  </si>
  <si>
    <t>Investor:</t>
  </si>
  <si>
    <t>Slatinné lázně Třeboň s.r.o.</t>
  </si>
  <si>
    <r>
      <t>S</t>
    </r>
    <r>
      <rPr>
        <b/>
        <u val="single"/>
        <sz val="10"/>
        <rFont val="Arial CE"/>
        <family val="2"/>
      </rPr>
      <t xml:space="preserve"> bez DPH:</t>
    </r>
  </si>
  <si>
    <t>Místo:</t>
  </si>
  <si>
    <t>Tylova č. p. 172, Třeboň I, 37901 Třeboň</t>
  </si>
  <si>
    <t>DPH:</t>
  </si>
  <si>
    <t>Zpracovatel PD:</t>
  </si>
  <si>
    <t>Jan Plucar, provozovna: Karlov 30/IV., 377 01 Jindřichův Hradec</t>
  </si>
  <si>
    <t>Zpracovatel nabídky:</t>
  </si>
  <si>
    <t>Číslo zakázky:</t>
  </si>
  <si>
    <t>15/18</t>
  </si>
  <si>
    <t>Celkem s DPH:</t>
  </si>
  <si>
    <t>Cenová soustava:</t>
  </si>
  <si>
    <t>ÚRS</t>
  </si>
  <si>
    <t>poř.č.</t>
  </si>
  <si>
    <t>Název</t>
  </si>
  <si>
    <t>označení-výrobce</t>
  </si>
  <si>
    <t>Množství</t>
  </si>
  <si>
    <t>Kč/množství</t>
  </si>
  <si>
    <t>Cena bez DPH</t>
  </si>
  <si>
    <t>Řemeslný obor 713 - IZOLACE TEPELNÉ</t>
  </si>
  <si>
    <t>Izolace tepelná potrubí pouzdry uchycenými sponami</t>
  </si>
  <si>
    <t>Izolace tepelná ohybů pouzdry uchycenými sponami</t>
  </si>
  <si>
    <r>
      <t xml:space="preserve">Tepelná izolace návleky z pěnového polyethylenu </t>
    </r>
    <r>
      <rPr>
        <sz val="10"/>
        <rFont val="Symbol"/>
        <family val="1"/>
      </rPr>
      <t>l</t>
    </r>
    <r>
      <rPr>
        <sz val="11"/>
        <color theme="1"/>
        <rFont val="Calibri"/>
        <family val="2"/>
        <scheme val="minor"/>
      </rPr>
      <t xml:space="preserve">=0,040 W/mK d15xtl.15mm CU15;ocel1/4" </t>
    </r>
  </si>
  <si>
    <t>Přesun hmot pro izolace v objektech výšky do 6m</t>
  </si>
  <si>
    <t>713 - IZOLACE TEPELNÉ - celkem</t>
  </si>
  <si>
    <t>Řemeslný obor 733 - ROZVOD POTRUBÍ ÚT</t>
  </si>
  <si>
    <t>Demontáž potrubí do DN32</t>
  </si>
  <si>
    <t>Potrubí z trubek závitových ocel. bezešvých 11353.0 DN15</t>
  </si>
  <si>
    <t>tlaková zkouška potrubí do DN40</t>
  </si>
  <si>
    <t>Potrubí z trubek měděných D 15x1</t>
  </si>
  <si>
    <t>Tlaková zkouška měděného potrubí do D 35</t>
  </si>
  <si>
    <t>Přesun hmot pro rozvody potrubí v objektech výšky do 6m</t>
  </si>
  <si>
    <t>733 - ROZVOD POTRUBÍ ÚT - celkem</t>
  </si>
  <si>
    <t>Řemeslný obor 734 - ARMATURY ÚT</t>
  </si>
  <si>
    <t xml:space="preserve">Demontáž armatur s 2 závity do G1/2" </t>
  </si>
  <si>
    <t xml:space="preserve">Montáž armatur s 1 závitem do G1/2" </t>
  </si>
  <si>
    <t xml:space="preserve">Montáž armatur s 2 závity do G1/2" </t>
  </si>
  <si>
    <t>Opěrné pouzdro 15</t>
  </si>
  <si>
    <t>Termostatická hlavice 6~28°C - zabezpečený model pro veřejné prostory provedení pro veřejné prostory s ochranou proti zcizení pomocí zabezpečovacího kroužku  - Uživatelské označení, omezení nebo blokování minimální a maximální teploty dvěma zarážkami. + skryté blokování maximální a minimální teploty pomocí skrytých zarážek. S ochranou proti nadměrnému zdvihu.  Hystereze 0,15K.</t>
  </si>
  <si>
    <t>Radiátorový ventil - termostatický přímý poniklovaný ventil s plynulým přednastavením DN15 - závit pro termostatickou hlavici M30x1,5</t>
  </si>
  <si>
    <r>
      <t xml:space="preserve">Radiátorové šroubení přednastavitelné </t>
    </r>
    <r>
      <rPr>
        <u val="single"/>
        <sz val="10"/>
        <rFont val="Arial CE"/>
        <family val="2"/>
      </rPr>
      <t>s uzavíráním a vypouštěním</t>
    </r>
    <r>
      <rPr>
        <sz val="11"/>
        <color theme="1"/>
        <rFont val="Calibri"/>
        <family val="2"/>
        <scheme val="minor"/>
      </rPr>
      <t xml:space="preserve"> - poniklované přímé</t>
    </r>
  </si>
  <si>
    <t>Radiátorová připojovací garnitura pro připojení otopných žebříků se sodním připojením s roztečí 50mm, pro dvoutrubkové soustavy - rohové provedení 1/2", CHROMOVANÉ DESIGNOVÉ včetně termostatické hlavice a svorných šroubení peo Cu potrubí D15</t>
  </si>
  <si>
    <t>Přesun hmot pro amatury v objektech výšky do 6m</t>
  </si>
  <si>
    <t>734 - ARMATURY ÚT - celkem</t>
  </si>
  <si>
    <t>Řemeslný obor 735 - OTOPNÁ TĚLESA</t>
  </si>
  <si>
    <t>vyregulování armatur otopného tělesa</t>
  </si>
  <si>
    <t>Demontáž otopných těles litinových článkových</t>
  </si>
  <si>
    <t xml:space="preserve">Demontáž otopných těles panelových třířadých stavební délky do 1500 mm   </t>
  </si>
  <si>
    <t xml:space="preserve">Montáž otopných těles panelových dvouřadých délky do 1140 mm   </t>
  </si>
  <si>
    <t xml:space="preserve">Montáž otopných těles panelových dvouřadých délky do 1980 mm   </t>
  </si>
  <si>
    <t xml:space="preserve">Montáž otopných těles panelových dvouřadých délky do 2820 mm   </t>
  </si>
  <si>
    <t>Montáž otopného tělesa trubkového na stěny výšky tělesa do 1340 mm</t>
  </si>
  <si>
    <t xml:space="preserve">Odvzdušnění otopných těles   </t>
  </si>
  <si>
    <t>soub</t>
  </si>
  <si>
    <t>Deskové otopné těleso 22VK/6060 teplotní exponent n=1,3353 výkon při 75/65/20°C dle EN 442-2 = 1679W/m - včetně upevňovacího materiálu.</t>
  </si>
  <si>
    <t>Deskové otopné těleso 22VK/6080 teplotní exponent n=1,3353 výkon při 75/65/20°C dle EN 442-2 = 1679W/m - včetně upevňovacího materiálu.</t>
  </si>
  <si>
    <t>Deskové otopné těleso 22VK/6090 teplotní exponent n=1,3353 výkon při 75/65/20°C dle EN 442-2 = 1679W/m - včetně upevňovacího materiálu.</t>
  </si>
  <si>
    <t>Deskové otopné těleso 22VK/6160 teplotní exponent n=1,3353 výkon při 75/65/20°C dle EN 442-2 = 1679W/m - včetně upevňovacího materiálu.</t>
  </si>
  <si>
    <t>Deskové otopné těleso 22VK/6200 teplotní exponent n=1,3353 výkon při 75/65/20°C dle EN 442-2 = 1679W/m - včetně upevňovacího materiálu.</t>
  </si>
  <si>
    <t>Koupelnové trubkové těleso H=1226xŠ=500 teplotní exponent n=1,26 výkon při 75/65/20°C dle EN 442-2 = 552W s úpravou pro spodní středové připojení s připojovací roztečí 50 mm. Vodorovné trubky o průměru 23mm, svislé trubky tvaru D 30x40mm s kvalitním bílým lakem.  Včetně upevňovacího materiálu.</t>
  </si>
  <si>
    <t>Přesun hmot pro otopná tělesa v objektech výšky do 6m</t>
  </si>
  <si>
    <t>735 - OTOPNÁ TĚLESA - celkem</t>
  </si>
  <si>
    <t>Řemeslný obor 783 - NÁTĚRY</t>
  </si>
  <si>
    <t xml:space="preserve">Základní jednonásobný syntetický nátěr potrubí do DN 50 mm   </t>
  </si>
  <si>
    <t xml:space="preserve">Krycí dvojnásobný syntetický nátěr potrubí do DN 50 mm   </t>
  </si>
  <si>
    <t>783 - NÁTĚRY - celkem</t>
  </si>
  <si>
    <t>HZS - Hodinové zúčtovací sazby</t>
  </si>
  <si>
    <t>HZS</t>
  </si>
  <si>
    <t>HZS2211</t>
  </si>
  <si>
    <t>Hodinová zúčtovací sazba intalatér - Vypuštění, napustění a proplach topného systému, demontáž topných žebříků</t>
  </si>
  <si>
    <t>HZS2212</t>
  </si>
  <si>
    <t xml:space="preserve">Hodinová zúčtovací sazba intalatér odborný - Topná, tlaková a dilatační zkouška </t>
  </si>
  <si>
    <t>HZS2491</t>
  </si>
  <si>
    <t>Hodinová zúčtovací sazba dělník zednických výpomocí - zednické výpomoci (prostupy a drážky pro nové rozvody)</t>
  </si>
  <si>
    <t>HZS - Hodinové zúčtovací sazby - celkem</t>
  </si>
  <si>
    <t>Vedlejší rozpočtové náklady</t>
  </si>
  <si>
    <t>VRN</t>
  </si>
  <si>
    <t>Kompletační činnost (IČD)</t>
  </si>
  <si>
    <t>065002000</t>
  </si>
  <si>
    <t>Mimostaveništní doprava</t>
  </si>
  <si>
    <t>Vedlejší rozpočové náklady - celkem</t>
  </si>
  <si>
    <t>DPH</t>
  </si>
  <si>
    <t>SPA-UT</t>
  </si>
  <si>
    <t>Fén je opatřen zásuvkou na holící strojek, centrálním vypínačem zvyšující bezpečnost při úklidu a mžikovým spínačem. Napájení je možné kabelem se zástrčkou nebo lze fén zapojit přímo na pevný přívod. Má dvě rychlosti pro teplý vzduch a jednu rychlost pro studený vzduch. Parametry                                                                                                                                            rozměry (v × š × h): 235x115x147 mm                                                                                                                     příkon: 200 W studený/900/1800 W                                                                                                         barva: bílá / chrom                                                                                                                                                         el. zásuvka : 240/110 V (0,05/0,1 A)</t>
  </si>
  <si>
    <t>Rozšířění a rekonstrukce Bertiných lázní Třeboň</t>
  </si>
  <si>
    <t>SEKCE SP-A</t>
  </si>
  <si>
    <t>SPA-VZT</t>
  </si>
  <si>
    <t>Výkaz výměr</t>
  </si>
  <si>
    <t>Zásuvka účastnická TV/R, včetně krytu a rámečku(typ dle EI)+</t>
  </si>
  <si>
    <t>Zásuvka účastnická datová 1xRJ45, včetně krytu a rámečku dle EI</t>
  </si>
  <si>
    <t>SK -   Strukturovaná kabeláž a</t>
  </si>
</sst>
</file>

<file path=xl/styles.xml><?xml version="1.0" encoding="utf-8"?>
<styleSheet xmlns="http://schemas.openxmlformats.org/spreadsheetml/2006/main">
  <numFmts count="16">
    <numFmt numFmtId="44" formatCode="_-* #,##0.00\ &quot;Kč&quot;_-;\-* #,##0.00\ &quot;Kč&quot;_-;_-* &quot;-&quot;??\ &quot;Kč&quot;_-;_-@_-"/>
    <numFmt numFmtId="164" formatCode="#,##0_ ;\-#,##0\ "/>
    <numFmt numFmtId="165" formatCode="#,##0.00_ ;\-#,##0.00\ "/>
    <numFmt numFmtId="166" formatCode="#,##0.00\ &quot;Kč&quot;"/>
    <numFmt numFmtId="167" formatCode="#,##0\ &quot;Kč&quot;"/>
    <numFmt numFmtId="168" formatCode="#,##0\_x0000_"/>
    <numFmt numFmtId="169" formatCode="#,##0.000"/>
    <numFmt numFmtId="170" formatCode="#,##0.00000"/>
    <numFmt numFmtId="171" formatCode="#,##0.0"/>
    <numFmt numFmtId="172" formatCode="_-* #,##0.00&quot; Kč&quot;_-;\-* #,##0.00&quot; Kč&quot;_-;_-* \-??&quot; Kč&quot;_-;_-@_-"/>
    <numFmt numFmtId="173" formatCode="_-* #,##0.00\ [$€]_-;\-* #,##0.00\ [$€]_-;_-* &quot;-&quot;??\ [$€]_-;_-@_-"/>
    <numFmt numFmtId="174" formatCode="_-* #,##0&quot; Kč&quot;_-;\-* #,##0&quot; Kč&quot;_-;_-* &quot;- Kč&quot;_-;_-@_-"/>
    <numFmt numFmtId="175" formatCode="#,##0.00&quot; Kč&quot;"/>
    <numFmt numFmtId="176" formatCode="[&lt;=9999999]###\ ###\ ###;###\ ###\ ##\ ####"/>
    <numFmt numFmtId="177" formatCode="0.00000"/>
    <numFmt numFmtId="178" formatCode="[&lt;=9999999]###\ ###\ ###;###\ ###\ ###\ ###"/>
  </numFmts>
  <fonts count="6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 CE"/>
      <family val="2"/>
    </font>
    <font>
      <u val="single"/>
      <sz val="11"/>
      <color theme="10"/>
      <name val="Calibri"/>
      <family val="2"/>
    </font>
    <font>
      <sz val="10"/>
      <name val="Courier"/>
      <family val="1"/>
    </font>
    <font>
      <sz val="9"/>
      <name val="Arial CE"/>
      <family val="2"/>
    </font>
    <font>
      <sz val="12"/>
      <name val="Times New Roman CE"/>
      <family val="1"/>
    </font>
    <font>
      <sz val="10"/>
      <name val="MS Sans Serif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theme="0" tint="-0.3499799966812134"/>
      <name val="Calibri"/>
      <family val="2"/>
    </font>
    <font>
      <b/>
      <u val="single"/>
      <sz val="10"/>
      <name val="Arial CE"/>
      <family val="2"/>
    </font>
    <font>
      <b/>
      <sz val="14"/>
      <name val="Calibri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b/>
      <sz val="8"/>
      <color rgb="FF800080"/>
      <name val="Arial"/>
      <family val="2"/>
    </font>
    <font>
      <sz val="8"/>
      <color rgb="FF000000"/>
      <name val="Arial"/>
      <family val="2"/>
    </font>
    <font>
      <sz val="8"/>
      <color rgb="FF800080"/>
      <name val="Arial"/>
      <family val="2"/>
    </font>
    <font>
      <sz val="8"/>
      <color rgb="FF50505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8"/>
      <color rgb="FF0000A8"/>
      <name val="Arial"/>
      <family val="2"/>
    </font>
    <font>
      <b/>
      <u val="single"/>
      <sz val="8"/>
      <color rgb="FFFA000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sz val="12"/>
      <name val="Times New Roman"/>
      <family val="1"/>
    </font>
    <font>
      <sz val="10"/>
      <color indexed="9"/>
      <name val="Times New Roman CE"/>
      <family val="1"/>
    </font>
    <font>
      <b/>
      <u val="single"/>
      <sz val="10"/>
      <name val="Times New Roman CE"/>
      <family val="1"/>
    </font>
    <font>
      <u val="single"/>
      <sz val="7"/>
      <name val="Times New Roman CE"/>
      <family val="1"/>
    </font>
    <font>
      <sz val="7"/>
      <name val="Times New Roman CE"/>
      <family val="1"/>
    </font>
    <font>
      <sz val="10"/>
      <color indexed="8"/>
      <name val="Times New Roman"/>
      <family val="1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1"/>
      <name val="Calibri"/>
      <family val="2"/>
      <scheme val="minor"/>
    </font>
    <font>
      <i/>
      <sz val="9"/>
      <name val="Arial CE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 val="double"/>
      <sz val="16"/>
      <name val="Arial CE"/>
      <family val="2"/>
    </font>
    <font>
      <b/>
      <i/>
      <u val="double"/>
      <sz val="18"/>
      <name val="Arial CE"/>
      <family val="2"/>
    </font>
    <font>
      <b/>
      <i/>
      <sz val="18"/>
      <name val="Arial CE"/>
      <family val="2"/>
    </font>
    <font>
      <i/>
      <u val="single"/>
      <sz val="8"/>
      <name val="Arial CE"/>
      <family val="2"/>
    </font>
    <font>
      <b/>
      <u val="single"/>
      <sz val="10"/>
      <name val="Symbol"/>
      <family val="1"/>
    </font>
    <font>
      <b/>
      <u val="double"/>
      <sz val="10"/>
      <name val="Arial CE"/>
      <family val="2"/>
    </font>
    <font>
      <i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10"/>
      <name val="Symbol"/>
      <family val="1"/>
    </font>
    <font>
      <b/>
      <sz val="12"/>
      <name val="Calibri"/>
      <family val="2"/>
    </font>
    <font>
      <sz val="9"/>
      <color rgb="FF0070C0"/>
      <name val="Arial CE"/>
      <family val="2"/>
    </font>
    <font>
      <sz val="11"/>
      <color rgb="FF0070C0"/>
      <name val="Calibri"/>
      <family val="2"/>
      <scheme val="minor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thin"/>
      <right/>
      <top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/>
      <bottom/>
    </border>
  </borders>
  <cellStyleXfs count="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 applyProtection="0">
      <alignment/>
    </xf>
    <xf numFmtId="0" fontId="9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10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172" fontId="12" fillId="0" borderId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 applyFont="0" applyFill="0" applyBorder="0" applyAlignment="0" applyProtection="0"/>
    <xf numFmtId="0" fontId="19" fillId="0" borderId="0">
      <alignment/>
      <protection/>
    </xf>
    <xf numFmtId="0" fontId="1" fillId="0" borderId="0">
      <alignment/>
      <protection/>
    </xf>
  </cellStyleXfs>
  <cellXfs count="392">
    <xf numFmtId="0" fontId="0" fillId="0" borderId="0" xfId="0"/>
    <xf numFmtId="0" fontId="2" fillId="0" borderId="0" xfId="20" applyFont="1" applyAlignment="1">
      <alignment horizontal="center"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center"/>
      <protection/>
    </xf>
    <xf numFmtId="9" fontId="5" fillId="0" borderId="0" xfId="20" applyNumberFormat="1" applyFont="1" applyAlignment="1">
      <alignment horizontal="center" vertical="center"/>
      <protection/>
    </xf>
    <xf numFmtId="0" fontId="5" fillId="0" borderId="0" xfId="20" applyFont="1">
      <alignment/>
      <protection/>
    </xf>
    <xf numFmtId="3" fontId="3" fillId="0" borderId="0" xfId="20" applyNumberFormat="1" applyFont="1">
      <alignment/>
      <protection/>
    </xf>
    <xf numFmtId="0" fontId="3" fillId="0" borderId="0" xfId="20" applyFont="1" applyAlignment="1">
      <alignment/>
      <protection/>
    </xf>
    <xf numFmtId="4" fontId="3" fillId="0" borderId="0" xfId="20" applyNumberFormat="1" applyFont="1">
      <alignment/>
      <protection/>
    </xf>
    <xf numFmtId="0" fontId="3" fillId="0" borderId="1" xfId="20" applyFont="1" applyBorder="1" applyAlignment="1">
      <alignment horizontal="center"/>
      <protection/>
    </xf>
    <xf numFmtId="165" fontId="3" fillId="0" borderId="1" xfId="20" applyNumberFormat="1" applyFont="1" applyBorder="1" applyAlignment="1">
      <alignment horizontal="right"/>
      <protection/>
    </xf>
    <xf numFmtId="0" fontId="6" fillId="0" borderId="0" xfId="20" applyFont="1" applyAlignment="1">
      <alignment horizontal="left"/>
      <protection/>
    </xf>
    <xf numFmtId="0" fontId="6" fillId="0" borderId="0" xfId="20" applyFont="1">
      <alignment/>
      <protection/>
    </xf>
    <xf numFmtId="166" fontId="6" fillId="0" borderId="0" xfId="20" applyNumberFormat="1" applyFont="1" applyAlignment="1">
      <alignment horizontal="right"/>
      <protection/>
    </xf>
    <xf numFmtId="167" fontId="3" fillId="0" borderId="0" xfId="20" applyNumberFormat="1" applyFont="1">
      <alignment/>
      <protection/>
    </xf>
    <xf numFmtId="166" fontId="3" fillId="0" borderId="0" xfId="20" applyNumberFormat="1" applyFont="1">
      <alignment/>
      <protection/>
    </xf>
    <xf numFmtId="0" fontId="4" fillId="0" borderId="0" xfId="20" applyFont="1" applyAlignment="1">
      <alignment horizontal="left"/>
      <protection/>
    </xf>
    <xf numFmtId="0" fontId="4" fillId="0" borderId="0" xfId="20" applyFont="1">
      <alignment/>
      <protection/>
    </xf>
    <xf numFmtId="164" fontId="4" fillId="0" borderId="0" xfId="20" applyNumberFormat="1" applyFont="1" applyAlignment="1">
      <alignment horizontal="right"/>
      <protection/>
    </xf>
    <xf numFmtId="3" fontId="4" fillId="0" borderId="0" xfId="20" applyNumberFormat="1" applyFont="1">
      <alignment/>
      <protection/>
    </xf>
    <xf numFmtId="0" fontId="4" fillId="2" borderId="0" xfId="20" applyFont="1" applyFill="1" applyAlignment="1">
      <alignment horizontal="left"/>
      <protection/>
    </xf>
    <xf numFmtId="0" fontId="7" fillId="0" borderId="0" xfId="20" applyFont="1" applyAlignment="1">
      <alignment wrapText="1"/>
      <protection/>
    </xf>
    <xf numFmtId="0" fontId="7" fillId="0" borderId="0" xfId="20" applyFont="1" applyAlignment="1">
      <alignment horizontal="left"/>
      <protection/>
    </xf>
    <xf numFmtId="165" fontId="3" fillId="0" borderId="2" xfId="20" applyNumberFormat="1" applyFont="1" applyBorder="1">
      <alignment/>
      <protection/>
    </xf>
    <xf numFmtId="0" fontId="3" fillId="0" borderId="3" xfId="20" applyFont="1" applyBorder="1" applyAlignment="1">
      <alignment horizontal="center"/>
      <protection/>
    </xf>
    <xf numFmtId="165" fontId="3" fillId="0" borderId="3" xfId="20" applyNumberFormat="1" applyFont="1" applyBorder="1" applyAlignment="1">
      <alignment horizontal="right"/>
      <protection/>
    </xf>
    <xf numFmtId="165" fontId="3" fillId="0" borderId="4" xfId="20" applyNumberFormat="1" applyFont="1" applyBorder="1">
      <alignment/>
      <protection/>
    </xf>
    <xf numFmtId="0" fontId="4" fillId="3" borderId="0" xfId="20" applyFont="1" applyFill="1" applyAlignment="1">
      <alignment horizontal="left"/>
      <protection/>
    </xf>
    <xf numFmtId="0" fontId="3" fillId="0" borderId="1" xfId="20" applyFont="1" applyBorder="1" applyAlignment="1">
      <alignment horizontal="left"/>
      <protection/>
    </xf>
    <xf numFmtId="0" fontId="20" fillId="0" borderId="1" xfId="20" applyFont="1" applyBorder="1" applyAlignment="1">
      <alignment horizontal="left"/>
      <protection/>
    </xf>
    <xf numFmtId="0" fontId="20" fillId="0" borderId="1" xfId="20" applyFont="1" applyBorder="1" applyAlignment="1">
      <alignment horizontal="center"/>
      <protection/>
    </xf>
    <xf numFmtId="165" fontId="20" fillId="0" borderId="1" xfId="20" applyNumberFormat="1" applyFont="1" applyBorder="1" applyAlignment="1">
      <alignment horizontal="right"/>
      <protection/>
    </xf>
    <xf numFmtId="165" fontId="20" fillId="0" borderId="2" xfId="20" applyNumberFormat="1" applyFont="1" applyBorder="1">
      <alignment/>
      <protection/>
    </xf>
    <xf numFmtId="0" fontId="34" fillId="0" borderId="0" xfId="28" applyFont="1" applyProtection="1">
      <alignment/>
      <protection locked="0"/>
    </xf>
    <xf numFmtId="0" fontId="34" fillId="0" borderId="0" xfId="28" applyFont="1" applyFill="1" applyAlignment="1" applyProtection="1">
      <alignment horizontal="center"/>
      <protection locked="0"/>
    </xf>
    <xf numFmtId="0" fontId="34" fillId="0" borderId="0" xfId="28" applyFont="1">
      <alignment/>
      <protection/>
    </xf>
    <xf numFmtId="49" fontId="35" fillId="0" borderId="5" xfId="28" applyNumberFormat="1" applyFont="1" applyBorder="1" applyAlignment="1" applyProtection="1">
      <alignment horizontal="left"/>
      <protection locked="0"/>
    </xf>
    <xf numFmtId="0" fontId="36" fillId="0" borderId="6" xfId="28" applyFont="1" applyBorder="1" applyAlignment="1" applyProtection="1">
      <alignment horizontal="center"/>
      <protection locked="0"/>
    </xf>
    <xf numFmtId="0" fontId="36" fillId="0" borderId="6" xfId="28" applyFont="1" applyFill="1" applyBorder="1" applyAlignment="1" applyProtection="1">
      <alignment horizontal="center"/>
      <protection locked="0"/>
    </xf>
    <xf numFmtId="2" fontId="36" fillId="0" borderId="6" xfId="28" applyNumberFormat="1" applyFont="1" applyBorder="1" applyAlignment="1" applyProtection="1">
      <alignment horizontal="right"/>
      <protection locked="0"/>
    </xf>
    <xf numFmtId="2" fontId="36" fillId="0" borderId="6" xfId="28" applyNumberFormat="1" applyFont="1" applyBorder="1" applyProtection="1">
      <alignment/>
      <protection locked="0"/>
    </xf>
    <xf numFmtId="0" fontId="36" fillId="0" borderId="6" xfId="28" applyFont="1" applyBorder="1" applyProtection="1">
      <alignment/>
      <protection locked="0"/>
    </xf>
    <xf numFmtId="2" fontId="35" fillId="0" borderId="7" xfId="28" applyNumberFormat="1" applyFont="1" applyBorder="1" applyProtection="1">
      <alignment/>
      <protection locked="0"/>
    </xf>
    <xf numFmtId="49" fontId="35" fillId="0" borderId="8" xfId="28" applyNumberFormat="1" applyFont="1" applyBorder="1" applyAlignment="1" applyProtection="1">
      <alignment horizontal="left"/>
      <protection locked="0"/>
    </xf>
    <xf numFmtId="0" fontId="36" fillId="0" borderId="0" xfId="28" applyFont="1" applyBorder="1" applyAlignment="1" applyProtection="1">
      <alignment horizontal="center"/>
      <protection locked="0"/>
    </xf>
    <xf numFmtId="0" fontId="36" fillId="0" borderId="0" xfId="28" applyFont="1" applyFill="1" applyBorder="1" applyAlignment="1" applyProtection="1">
      <alignment horizontal="center"/>
      <protection locked="0"/>
    </xf>
    <xf numFmtId="2" fontId="36" fillId="0" borderId="0" xfId="28" applyNumberFormat="1" applyFont="1" applyBorder="1" applyAlignment="1" applyProtection="1">
      <alignment horizontal="right"/>
      <protection locked="0"/>
    </xf>
    <xf numFmtId="2" fontId="36" fillId="0" borderId="0" xfId="28" applyNumberFormat="1" applyFont="1" applyBorder="1" applyProtection="1">
      <alignment/>
      <protection locked="0"/>
    </xf>
    <xf numFmtId="4" fontId="35" fillId="0" borderId="0" xfId="28" applyNumberFormat="1" applyFont="1" applyBorder="1" applyProtection="1">
      <alignment/>
      <protection locked="0"/>
    </xf>
    <xf numFmtId="4" fontId="36" fillId="0" borderId="9" xfId="28" applyNumberFormat="1" applyFont="1" applyBorder="1" applyProtection="1">
      <alignment/>
      <protection locked="0"/>
    </xf>
    <xf numFmtId="0" fontId="35" fillId="0" borderId="8" xfId="28" applyNumberFormat="1" applyFont="1" applyBorder="1" applyAlignment="1" applyProtection="1">
      <alignment horizontal="left"/>
      <protection locked="0"/>
    </xf>
    <xf numFmtId="4" fontId="36" fillId="0" borderId="0" xfId="28" applyNumberFormat="1" applyFont="1" applyBorder="1" applyProtection="1">
      <alignment/>
      <protection locked="0"/>
    </xf>
    <xf numFmtId="4" fontId="35" fillId="0" borderId="6" xfId="28" applyNumberFormat="1" applyFont="1" applyBorder="1" applyProtection="1">
      <alignment/>
      <protection locked="0"/>
    </xf>
    <xf numFmtId="4" fontId="35" fillId="0" borderId="7" xfId="28" applyNumberFormat="1" applyFont="1" applyBorder="1" applyProtection="1">
      <alignment/>
      <protection locked="0"/>
    </xf>
    <xf numFmtId="49" fontId="35" fillId="0" borderId="0" xfId="28" applyNumberFormat="1" applyFont="1" applyBorder="1" applyAlignment="1" applyProtection="1">
      <alignment horizontal="left"/>
      <protection locked="0"/>
    </xf>
    <xf numFmtId="0" fontId="36" fillId="0" borderId="0" xfId="28" applyFont="1" applyBorder="1" applyProtection="1">
      <alignment/>
      <protection locked="0"/>
    </xf>
    <xf numFmtId="49" fontId="34" fillId="0" borderId="0" xfId="28" applyNumberFormat="1" applyFont="1" applyBorder="1" applyAlignment="1" applyProtection="1">
      <alignment horizontal="left"/>
      <protection locked="0"/>
    </xf>
    <xf numFmtId="0" fontId="34" fillId="0" borderId="0" xfId="28" applyFont="1" applyBorder="1" applyAlignment="1" applyProtection="1">
      <alignment horizontal="center"/>
      <protection locked="0"/>
    </xf>
    <xf numFmtId="0" fontId="34" fillId="0" borderId="0" xfId="28" applyFont="1" applyFill="1" applyBorder="1" applyAlignment="1" applyProtection="1">
      <alignment horizontal="center"/>
      <protection locked="0"/>
    </xf>
    <xf numFmtId="2" fontId="34" fillId="0" borderId="0" xfId="28" applyNumberFormat="1" applyFont="1" applyBorder="1" applyAlignment="1" applyProtection="1">
      <alignment horizontal="right"/>
      <protection locked="0"/>
    </xf>
    <xf numFmtId="174" fontId="37" fillId="0" borderId="0" xfId="28" applyNumberFormat="1" applyFont="1" applyBorder="1" applyAlignment="1" applyProtection="1">
      <alignment horizontal="center"/>
      <protection locked="0"/>
    </xf>
    <xf numFmtId="2" fontId="34" fillId="0" borderId="0" xfId="28" applyNumberFormat="1" applyFont="1" applyBorder="1" applyProtection="1">
      <alignment/>
      <protection locked="0"/>
    </xf>
    <xf numFmtId="49" fontId="37" fillId="0" borderId="10" xfId="28" applyNumberFormat="1" applyFont="1" applyBorder="1" applyAlignment="1" applyProtection="1">
      <alignment horizontal="left"/>
      <protection locked="0"/>
    </xf>
    <xf numFmtId="0" fontId="37" fillId="0" borderId="10" xfId="28" applyFont="1" applyBorder="1" applyAlignment="1" applyProtection="1">
      <alignment horizontal="center"/>
      <protection locked="0"/>
    </xf>
    <xf numFmtId="0" fontId="37" fillId="0" borderId="11" xfId="28" applyFont="1" applyFill="1" applyBorder="1" applyAlignment="1" applyProtection="1">
      <alignment horizontal="center"/>
      <protection locked="0"/>
    </xf>
    <xf numFmtId="0" fontId="17" fillId="0" borderId="0" xfId="28" applyFont="1" applyFill="1" applyBorder="1">
      <alignment/>
      <protection/>
    </xf>
    <xf numFmtId="175" fontId="17" fillId="0" borderId="0" xfId="28" applyNumberFormat="1" applyFont="1" applyFill="1" applyBorder="1" applyProtection="1">
      <alignment/>
      <protection hidden="1"/>
    </xf>
    <xf numFmtId="49" fontId="37" fillId="0" borderId="12" xfId="28" applyNumberFormat="1" applyFont="1" applyBorder="1" applyAlignment="1" applyProtection="1">
      <alignment horizontal="left"/>
      <protection locked="0"/>
    </xf>
    <xf numFmtId="0" fontId="37" fillId="0" borderId="12" xfId="28" applyFont="1" applyBorder="1" applyAlignment="1" applyProtection="1">
      <alignment horizontal="center"/>
      <protection locked="0"/>
    </xf>
    <xf numFmtId="0" fontId="37" fillId="0" borderId="12" xfId="28" applyFont="1" applyFill="1" applyBorder="1" applyAlignment="1" applyProtection="1">
      <alignment horizontal="center"/>
      <protection locked="0"/>
    </xf>
    <xf numFmtId="2" fontId="37" fillId="0" borderId="13" xfId="28" applyNumberFormat="1" applyFont="1" applyBorder="1" applyAlignment="1" applyProtection="1">
      <alignment horizontal="center" wrapText="1"/>
      <protection locked="0"/>
    </xf>
    <xf numFmtId="2" fontId="37" fillId="0" borderId="13" xfId="28" applyNumberFormat="1" applyFont="1" applyBorder="1" applyAlignment="1" applyProtection="1">
      <alignment horizontal="center"/>
      <protection locked="0"/>
    </xf>
    <xf numFmtId="0" fontId="37" fillId="0" borderId="13" xfId="28" applyFont="1" applyBorder="1" applyAlignment="1" applyProtection="1">
      <alignment horizontal="center" wrapText="1"/>
      <protection locked="0"/>
    </xf>
    <xf numFmtId="0" fontId="38" fillId="0" borderId="14" xfId="28" applyFont="1" applyFill="1" applyBorder="1" applyAlignment="1">
      <alignment horizontal="center"/>
      <protection/>
    </xf>
    <xf numFmtId="49" fontId="34" fillId="0" borderId="13" xfId="28" applyNumberFormat="1" applyFont="1" applyBorder="1" applyAlignment="1" applyProtection="1">
      <alignment horizontal="left"/>
      <protection locked="0"/>
    </xf>
    <xf numFmtId="0" fontId="34" fillId="0" borderId="13" xfId="28" applyFont="1" applyBorder="1" applyAlignment="1" applyProtection="1">
      <alignment horizontal="center"/>
      <protection locked="0"/>
    </xf>
    <xf numFmtId="0" fontId="34" fillId="0" borderId="13" xfId="28" applyFont="1" applyFill="1" applyBorder="1" applyAlignment="1" applyProtection="1">
      <alignment horizontal="center"/>
      <protection locked="0"/>
    </xf>
    <xf numFmtId="4" fontId="34" fillId="0" borderId="13" xfId="28" applyNumberFormat="1" applyFont="1" applyBorder="1" applyAlignment="1" applyProtection="1">
      <alignment horizontal="right" wrapText="1"/>
      <protection locked="0"/>
    </xf>
    <xf numFmtId="4" fontId="34" fillId="0" borderId="13" xfId="28" applyNumberFormat="1" applyFont="1" applyBorder="1" applyAlignment="1" applyProtection="1">
      <alignment horizontal="right"/>
      <protection locked="0"/>
    </xf>
    <xf numFmtId="0" fontId="34" fillId="0" borderId="13" xfId="28" applyFont="1" applyBorder="1" applyAlignment="1" applyProtection="1">
      <alignment horizontal="left"/>
      <protection locked="0"/>
    </xf>
    <xf numFmtId="49" fontId="34" fillId="0" borderId="15" xfId="28" applyNumberFormat="1" applyFont="1" applyBorder="1" applyAlignment="1">
      <alignment horizontal="left"/>
      <protection/>
    </xf>
    <xf numFmtId="4" fontId="34" fillId="0" borderId="16" xfId="28" applyNumberFormat="1" applyFont="1" applyBorder="1" applyAlignment="1">
      <alignment horizontal="center"/>
      <protection/>
    </xf>
    <xf numFmtId="4" fontId="39" fillId="0" borderId="16" xfId="28" applyNumberFormat="1" applyFont="1" applyFill="1" applyBorder="1" applyAlignment="1">
      <alignment horizontal="center"/>
      <protection/>
    </xf>
    <xf numFmtId="4" fontId="34" fillId="0" borderId="16" xfId="28" applyNumberFormat="1" applyFont="1" applyBorder="1" applyAlignment="1">
      <alignment horizontal="right"/>
      <protection/>
    </xf>
    <xf numFmtId="4" fontId="37" fillId="0" borderId="16" xfId="28" applyNumberFormat="1" applyFont="1" applyBorder="1">
      <alignment/>
      <protection/>
    </xf>
    <xf numFmtId="4" fontId="34" fillId="0" borderId="16" xfId="28" applyNumberFormat="1" applyFont="1" applyBorder="1">
      <alignment/>
      <protection/>
    </xf>
    <xf numFmtId="4" fontId="37" fillId="0" borderId="17" xfId="28" applyNumberFormat="1" applyFont="1" applyBorder="1">
      <alignment/>
      <protection/>
    </xf>
    <xf numFmtId="49" fontId="34" fillId="0" borderId="18" xfId="28" applyNumberFormat="1" applyFont="1" applyBorder="1" applyAlignment="1">
      <alignment horizontal="left"/>
      <protection/>
    </xf>
    <xf numFmtId="9" fontId="34" fillId="0" borderId="13" xfId="28" applyNumberFormat="1" applyFont="1" applyBorder="1">
      <alignment/>
      <protection/>
    </xf>
    <xf numFmtId="0" fontId="34" fillId="0" borderId="13" xfId="28" applyFont="1" applyFill="1" applyBorder="1" applyAlignment="1">
      <alignment horizontal="center"/>
      <protection/>
    </xf>
    <xf numFmtId="4" fontId="34" fillId="0" borderId="13" xfId="28" applyNumberFormat="1" applyFont="1" applyBorder="1" applyAlignment="1">
      <alignment horizontal="right"/>
      <protection/>
    </xf>
    <xf numFmtId="4" fontId="34" fillId="0" borderId="13" xfId="28" applyNumberFormat="1" applyFont="1" applyBorder="1">
      <alignment/>
      <protection/>
    </xf>
    <xf numFmtId="4" fontId="34" fillId="0" borderId="19" xfId="28" applyNumberFormat="1" applyFont="1" applyBorder="1">
      <alignment/>
      <protection/>
    </xf>
    <xf numFmtId="49" fontId="34" fillId="0" borderId="20" xfId="28" applyNumberFormat="1" applyFont="1" applyBorder="1" applyAlignment="1">
      <alignment horizontal="left"/>
      <protection/>
    </xf>
    <xf numFmtId="9" fontId="34" fillId="0" borderId="21" xfId="28" applyNumberFormat="1" applyFont="1" applyBorder="1">
      <alignment/>
      <protection/>
    </xf>
    <xf numFmtId="0" fontId="34" fillId="0" borderId="21" xfId="28" applyFont="1" applyFill="1" applyBorder="1" applyAlignment="1">
      <alignment horizontal="center"/>
      <protection/>
    </xf>
    <xf numFmtId="4" fontId="34" fillId="0" borderId="21" xfId="28" applyNumberFormat="1" applyFont="1" applyBorder="1" applyAlignment="1">
      <alignment horizontal="right"/>
      <protection/>
    </xf>
    <xf numFmtId="4" fontId="34" fillId="0" borderId="21" xfId="28" applyNumberFormat="1" applyFont="1" applyBorder="1">
      <alignment/>
      <protection/>
    </xf>
    <xf numFmtId="4" fontId="40" fillId="0" borderId="22" xfId="28" applyNumberFormat="1" applyFont="1" applyBorder="1">
      <alignment/>
      <protection/>
    </xf>
    <xf numFmtId="9" fontId="34" fillId="0" borderId="0" xfId="28" applyNumberFormat="1" applyFont="1" applyBorder="1" applyProtection="1">
      <alignment/>
      <protection locked="0"/>
    </xf>
    <xf numFmtId="4" fontId="39" fillId="0" borderId="0" xfId="28" applyNumberFormat="1" applyFont="1" applyFill="1" applyBorder="1" applyAlignment="1" applyProtection="1">
      <alignment horizontal="center"/>
      <protection locked="0"/>
    </xf>
    <xf numFmtId="4" fontId="34" fillId="0" borderId="0" xfId="28" applyNumberFormat="1" applyFont="1" applyBorder="1" applyAlignment="1" applyProtection="1">
      <alignment horizontal="right"/>
      <protection locked="0"/>
    </xf>
    <xf numFmtId="4" fontId="34" fillId="0" borderId="0" xfId="28" applyNumberFormat="1" applyFont="1" applyBorder="1" applyProtection="1">
      <alignment/>
      <protection locked="0"/>
    </xf>
    <xf numFmtId="4" fontId="34" fillId="0" borderId="0" xfId="28" applyNumberFormat="1" applyFont="1">
      <alignment/>
      <protection/>
    </xf>
    <xf numFmtId="49" fontId="37" fillId="0" borderId="13" xfId="28" applyNumberFormat="1" applyFont="1" applyBorder="1" applyAlignment="1" applyProtection="1">
      <alignment horizontal="left" wrapText="1"/>
      <protection locked="0"/>
    </xf>
    <xf numFmtId="4" fontId="34" fillId="4" borderId="13" xfId="28" applyNumberFormat="1" applyFont="1" applyFill="1" applyBorder="1" applyAlignment="1" applyProtection="1">
      <alignment horizontal="right"/>
      <protection locked="0"/>
    </xf>
    <xf numFmtId="0" fontId="34" fillId="0" borderId="13" xfId="28" applyFont="1" applyBorder="1" applyAlignment="1">
      <alignment horizontal="center"/>
      <protection/>
    </xf>
    <xf numFmtId="4" fontId="34" fillId="0" borderId="13" xfId="28" applyNumberFormat="1" applyFont="1" applyBorder="1" applyAlignment="1">
      <alignment horizontal="right" wrapText="1"/>
      <protection/>
    </xf>
    <xf numFmtId="49" fontId="37" fillId="0" borderId="13" xfId="28" applyNumberFormat="1" applyFont="1" applyBorder="1" applyAlignment="1">
      <alignment horizontal="left" wrapText="1"/>
      <protection/>
    </xf>
    <xf numFmtId="49" fontId="34" fillId="0" borderId="12" xfId="28" applyNumberFormat="1" applyFont="1" applyBorder="1" applyAlignment="1">
      <alignment horizontal="left"/>
      <protection/>
    </xf>
    <xf numFmtId="0" fontId="34" fillId="0" borderId="12" xfId="28" applyFont="1" applyBorder="1" applyAlignment="1">
      <alignment horizontal="center"/>
      <protection/>
    </xf>
    <xf numFmtId="0" fontId="34" fillId="0" borderId="12" xfId="28" applyFont="1" applyFill="1" applyBorder="1" applyAlignment="1">
      <alignment horizontal="center"/>
      <protection/>
    </xf>
    <xf numFmtId="49" fontId="34" fillId="0" borderId="13" xfId="28" applyNumberFormat="1" applyFont="1" applyBorder="1" applyAlignment="1">
      <alignment horizontal="left"/>
      <protection/>
    </xf>
    <xf numFmtId="49" fontId="34" fillId="0" borderId="10" xfId="28" applyNumberFormat="1" applyFont="1" applyBorder="1" applyAlignment="1">
      <alignment horizontal="left"/>
      <protection/>
    </xf>
    <xf numFmtId="0" fontId="34" fillId="0" borderId="23" xfId="28" applyFont="1" applyBorder="1" applyAlignment="1">
      <alignment horizontal="center"/>
      <protection/>
    </xf>
    <xf numFmtId="0" fontId="34" fillId="0" borderId="23" xfId="28" applyFont="1" applyFill="1" applyBorder="1" applyAlignment="1">
      <alignment horizontal="center"/>
      <protection/>
    </xf>
    <xf numFmtId="49" fontId="34" fillId="0" borderId="24" xfId="28" applyNumberFormat="1" applyFont="1" applyBorder="1" applyAlignment="1">
      <alignment horizontal="left"/>
      <protection/>
    </xf>
    <xf numFmtId="4" fontId="34" fillId="0" borderId="25" xfId="28" applyNumberFormat="1" applyFont="1" applyBorder="1" applyAlignment="1">
      <alignment horizontal="center"/>
      <protection/>
    </xf>
    <xf numFmtId="4" fontId="39" fillId="0" borderId="25" xfId="28" applyNumberFormat="1" applyFont="1" applyFill="1" applyBorder="1" applyAlignment="1">
      <alignment horizontal="center"/>
      <protection/>
    </xf>
    <xf numFmtId="4" fontId="34" fillId="0" borderId="25" xfId="28" applyNumberFormat="1" applyFont="1" applyBorder="1" applyAlignment="1">
      <alignment horizontal="right"/>
      <protection/>
    </xf>
    <xf numFmtId="4" fontId="40" fillId="0" borderId="25" xfId="28" applyNumberFormat="1" applyFont="1" applyBorder="1">
      <alignment/>
      <protection/>
    </xf>
    <xf numFmtId="4" fontId="34" fillId="0" borderId="25" xfId="28" applyNumberFormat="1" applyFont="1" applyBorder="1">
      <alignment/>
      <protection/>
    </xf>
    <xf numFmtId="4" fontId="34" fillId="0" borderId="26" xfId="28" applyNumberFormat="1" applyFont="1" applyBorder="1">
      <alignment/>
      <protection/>
    </xf>
    <xf numFmtId="0" fontId="34" fillId="0" borderId="0" xfId="28" applyFont="1" applyAlignment="1">
      <alignment horizontal="center"/>
      <protection/>
    </xf>
    <xf numFmtId="0" fontId="34" fillId="0" borderId="0" xfId="28" applyFont="1" applyFill="1" applyAlignment="1">
      <alignment horizontal="center"/>
      <protection/>
    </xf>
    <xf numFmtId="2" fontId="34" fillId="0" borderId="0" xfId="28" applyNumberFormat="1" applyFont="1" applyAlignment="1">
      <alignment horizontal="right"/>
      <protection/>
    </xf>
    <xf numFmtId="2" fontId="34" fillId="0" borderId="0" xfId="28" applyNumberFormat="1" applyFont="1">
      <alignment/>
      <protection/>
    </xf>
    <xf numFmtId="0" fontId="41" fillId="0" borderId="0" xfId="28" applyFont="1">
      <alignment/>
      <protection/>
    </xf>
    <xf numFmtId="0" fontId="42" fillId="0" borderId="0" xfId="28" applyFont="1">
      <alignment/>
      <protection/>
    </xf>
    <xf numFmtId="49" fontId="34" fillId="0" borderId="0" xfId="28" applyNumberFormat="1" applyFont="1" applyAlignment="1">
      <alignment horizontal="left"/>
      <protection/>
    </xf>
    <xf numFmtId="49" fontId="34" fillId="5" borderId="13" xfId="28" applyNumberFormat="1" applyFont="1" applyFill="1" applyBorder="1" applyAlignment="1" applyProtection="1">
      <alignment horizontal="left" wrapText="1"/>
      <protection locked="0"/>
    </xf>
    <xf numFmtId="0" fontId="34" fillId="5" borderId="13" xfId="28" applyFont="1" applyFill="1" applyBorder="1" applyAlignment="1" applyProtection="1">
      <alignment horizontal="center"/>
      <protection locked="0"/>
    </xf>
    <xf numFmtId="4" fontId="34" fillId="5" borderId="13" xfId="28" applyNumberFormat="1" applyFont="1" applyFill="1" applyBorder="1" applyAlignment="1" applyProtection="1">
      <alignment horizontal="right"/>
      <protection locked="0"/>
    </xf>
    <xf numFmtId="0" fontId="34" fillId="0" borderId="0" xfId="28" applyNumberFormat="1" applyFont="1">
      <alignment/>
      <protection/>
    </xf>
    <xf numFmtId="49" fontId="34" fillId="5" borderId="13" xfId="28" applyNumberFormat="1" applyFont="1" applyFill="1" applyBorder="1" applyAlignment="1" applyProtection="1">
      <alignment horizontal="left"/>
      <protection locked="0"/>
    </xf>
    <xf numFmtId="0" fontId="12" fillId="0" borderId="0" xfId="28" applyFill="1">
      <alignment/>
      <protection/>
    </xf>
    <xf numFmtId="0" fontId="12" fillId="0" borderId="27" xfId="28" applyFont="1" applyFill="1" applyBorder="1" applyAlignment="1">
      <alignment horizontal="center"/>
      <protection/>
    </xf>
    <xf numFmtId="0" fontId="12" fillId="0" borderId="28" xfId="28" applyFill="1" applyBorder="1">
      <alignment/>
      <protection/>
    </xf>
    <xf numFmtId="0" fontId="8" fillId="0" borderId="0" xfId="31" applyFont="1" applyAlignment="1">
      <alignment horizontal="centerContinuous"/>
      <protection/>
    </xf>
    <xf numFmtId="0" fontId="8" fillId="0" borderId="0" xfId="31" applyAlignment="1">
      <alignment horizontal="centerContinuous"/>
      <protection/>
    </xf>
    <xf numFmtId="0" fontId="8" fillId="6" borderId="29" xfId="31" applyFill="1" applyBorder="1">
      <alignment/>
      <protection/>
    </xf>
    <xf numFmtId="0" fontId="45" fillId="6" borderId="29" xfId="31" applyFont="1" applyFill="1" applyBorder="1">
      <alignment/>
      <protection/>
    </xf>
    <xf numFmtId="0" fontId="8" fillId="0" borderId="0" xfId="31">
      <alignment/>
      <protection/>
    </xf>
    <xf numFmtId="166" fontId="8" fillId="0" borderId="0" xfId="31" applyNumberFormat="1" applyAlignment="1">
      <alignment horizontal="right"/>
      <protection/>
    </xf>
    <xf numFmtId="0" fontId="8" fillId="0" borderId="30" xfId="31" applyBorder="1">
      <alignment/>
      <protection/>
    </xf>
    <xf numFmtId="0" fontId="46" fillId="0" borderId="30" xfId="31" applyFont="1" applyBorder="1">
      <alignment/>
      <protection/>
    </xf>
    <xf numFmtId="166" fontId="46" fillId="0" borderId="30" xfId="31" applyNumberFormat="1" applyFont="1" applyBorder="1" applyAlignment="1">
      <alignment horizontal="right"/>
      <protection/>
    </xf>
    <xf numFmtId="49" fontId="11" fillId="0" borderId="0" xfId="31" applyNumberFormat="1" applyFont="1" applyAlignment="1">
      <alignment horizontal="left"/>
      <protection/>
    </xf>
    <xf numFmtId="0" fontId="11" fillId="0" borderId="0" xfId="31" applyFont="1">
      <alignment/>
      <protection/>
    </xf>
    <xf numFmtId="0" fontId="11" fillId="0" borderId="0" xfId="31" applyFont="1" applyAlignment="1">
      <alignment horizontal="right"/>
      <protection/>
    </xf>
    <xf numFmtId="0" fontId="11" fillId="0" borderId="0" xfId="31" applyFont="1" applyAlignment="1">
      <alignment horizontal="center"/>
      <protection/>
    </xf>
    <xf numFmtId="166" fontId="11" fillId="0" borderId="0" xfId="31" applyNumberFormat="1" applyFont="1" applyAlignment="1">
      <alignment horizontal="right"/>
      <protection/>
    </xf>
    <xf numFmtId="0" fontId="8" fillId="6" borderId="0" xfId="31" applyFill="1">
      <alignment/>
      <protection/>
    </xf>
    <xf numFmtId="0" fontId="45" fillId="6" borderId="0" xfId="31" applyFont="1" applyFill="1">
      <alignment/>
      <protection/>
    </xf>
    <xf numFmtId="0" fontId="8" fillId="7" borderId="0" xfId="31" applyFill="1">
      <alignment/>
      <protection/>
    </xf>
    <xf numFmtId="0" fontId="45" fillId="7" borderId="0" xfId="31" applyFont="1" applyFill="1">
      <alignment/>
      <protection/>
    </xf>
    <xf numFmtId="0" fontId="11" fillId="0" borderId="29" xfId="31" applyFont="1" applyBorder="1">
      <alignment/>
      <protection/>
    </xf>
    <xf numFmtId="0" fontId="11" fillId="0" borderId="29" xfId="31" applyFont="1" applyBorder="1" applyAlignment="1">
      <alignment horizontal="center"/>
      <protection/>
    </xf>
    <xf numFmtId="0" fontId="11" fillId="0" borderId="29" xfId="31" applyFont="1" applyBorder="1" applyAlignment="1">
      <alignment horizontal="right"/>
      <protection/>
    </xf>
    <xf numFmtId="49" fontId="11" fillId="0" borderId="0" xfId="0" applyNumberFormat="1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66" fontId="11" fillId="0" borderId="0" xfId="0" applyNumberFormat="1" applyFont="1" applyAlignment="1">
      <alignment horizontal="right"/>
    </xf>
    <xf numFmtId="0" fontId="8" fillId="0" borderId="31" xfId="31" applyNumberFormat="1" applyBorder="1">
      <alignment/>
      <protection/>
    </xf>
    <xf numFmtId="0" fontId="46" fillId="0" borderId="31" xfId="31" applyFont="1" applyBorder="1">
      <alignment/>
      <protection/>
    </xf>
    <xf numFmtId="0" fontId="47" fillId="0" borderId="31" xfId="31" applyNumberFormat="1" applyFont="1" applyBorder="1">
      <alignment/>
      <protection/>
    </xf>
    <xf numFmtId="166" fontId="46" fillId="7" borderId="31" xfId="31" applyNumberFormat="1" applyFont="1" applyFill="1" applyBorder="1" applyAlignment="1">
      <alignment horizontal="right"/>
      <protection/>
    </xf>
    <xf numFmtId="49" fontId="11" fillId="0" borderId="0" xfId="32" applyNumberFormat="1" applyFont="1" applyAlignment="1">
      <alignment horizontal="left"/>
      <protection/>
    </xf>
    <xf numFmtId="0" fontId="8" fillId="0" borderId="0" xfId="31" applyFont="1" applyAlignment="1">
      <alignment horizontal="center"/>
      <protection/>
    </xf>
    <xf numFmtId="0" fontId="8" fillId="0" borderId="0" xfId="31" applyAlignment="1">
      <alignment horizontal="center"/>
      <protection/>
    </xf>
    <xf numFmtId="0" fontId="8" fillId="0" borderId="0" xfId="31" applyNumberFormat="1" applyBorder="1">
      <alignment/>
      <protection/>
    </xf>
    <xf numFmtId="0" fontId="46" fillId="0" borderId="0" xfId="31" applyFont="1" applyBorder="1">
      <alignment/>
      <protection/>
    </xf>
    <xf numFmtId="0" fontId="47" fillId="0" borderId="0" xfId="31" applyNumberFormat="1" applyFont="1" applyBorder="1">
      <alignment/>
      <protection/>
    </xf>
    <xf numFmtId="166" fontId="46" fillId="0" borderId="0" xfId="31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6" borderId="29" xfId="0" applyFill="1" applyBorder="1"/>
    <xf numFmtId="0" fontId="45" fillId="6" borderId="29" xfId="0" applyFont="1" applyFill="1" applyBorder="1"/>
    <xf numFmtId="166" fontId="0" fillId="0" borderId="0" xfId="0" applyNumberFormat="1" applyAlignment="1">
      <alignment horizontal="right"/>
    </xf>
    <xf numFmtId="0" fontId="0" fillId="0" borderId="30" xfId="0" applyBorder="1"/>
    <xf numFmtId="0" fontId="46" fillId="0" borderId="30" xfId="0" applyFont="1" applyBorder="1"/>
    <xf numFmtId="166" fontId="46" fillId="0" borderId="30" xfId="0" applyNumberFormat="1" applyFont="1" applyBorder="1" applyAlignment="1">
      <alignment horizontal="right"/>
    </xf>
    <xf numFmtId="0" fontId="8" fillId="0" borderId="0" xfId="31" applyBorder="1">
      <alignment/>
      <protection/>
    </xf>
    <xf numFmtId="166" fontId="46" fillId="0" borderId="0" xfId="31" applyNumberFormat="1" applyFont="1" applyBorder="1" applyAlignment="1">
      <alignment horizontal="right"/>
      <protection/>
    </xf>
    <xf numFmtId="0" fontId="46" fillId="0" borderId="0" xfId="31" applyFont="1" applyAlignment="1">
      <alignment horizontal="right"/>
      <protection/>
    </xf>
    <xf numFmtId="0" fontId="46" fillId="0" borderId="0" xfId="31" applyFont="1">
      <alignment/>
      <protection/>
    </xf>
    <xf numFmtId="0" fontId="48" fillId="0" borderId="0" xfId="31" applyFont="1" applyAlignment="1">
      <alignment horizontal="left"/>
      <protection/>
    </xf>
    <xf numFmtId="0" fontId="48" fillId="0" borderId="0" xfId="31" applyNumberFormat="1" applyFont="1" applyAlignment="1">
      <alignment horizontal="right"/>
      <protection/>
    </xf>
    <xf numFmtId="166" fontId="46" fillId="0" borderId="0" xfId="31" applyNumberFormat="1" applyFont="1" applyAlignment="1">
      <alignment horizontal="right"/>
      <protection/>
    </xf>
    <xf numFmtId="0" fontId="47" fillId="0" borderId="0" xfId="31" applyFont="1" applyFill="1">
      <alignment/>
      <protection/>
    </xf>
    <xf numFmtId="0" fontId="8" fillId="0" borderId="0" xfId="31" applyFill="1">
      <alignment/>
      <protection/>
    </xf>
    <xf numFmtId="166" fontId="46" fillId="7" borderId="0" xfId="31" applyNumberFormat="1" applyFont="1" applyFill="1" applyBorder="1" applyAlignment="1">
      <alignment horizontal="right"/>
      <protection/>
    </xf>
    <xf numFmtId="0" fontId="49" fillId="0" borderId="0" xfId="0" applyFont="1"/>
    <xf numFmtId="0" fontId="11" fillId="0" borderId="0" xfId="31" applyFont="1" applyBorder="1" applyAlignment="1">
      <alignment horizontal="left"/>
      <protection/>
    </xf>
    <xf numFmtId="0" fontId="11" fillId="0" borderId="0" xfId="0" applyFont="1"/>
    <xf numFmtId="0" fontId="11" fillId="0" borderId="0" xfId="31" applyFont="1" applyBorder="1">
      <alignment/>
      <protection/>
    </xf>
    <xf numFmtId="0" fontId="11" fillId="0" borderId="0" xfId="31" applyFont="1" applyBorder="1" applyAlignment="1">
      <alignment horizontal="right"/>
      <protection/>
    </xf>
    <xf numFmtId="0" fontId="11" fillId="0" borderId="0" xfId="31" applyFont="1" applyBorder="1" applyAlignment="1">
      <alignment horizontal="center"/>
      <protection/>
    </xf>
    <xf numFmtId="166" fontId="46" fillId="0" borderId="31" xfId="31" applyNumberFormat="1" applyFont="1" applyFill="1" applyBorder="1" applyAlignment="1">
      <alignment horizontal="right"/>
      <protection/>
    </xf>
    <xf numFmtId="0" fontId="11" fillId="0" borderId="0" xfId="31" applyFont="1" applyAlignment="1">
      <alignment wrapText="1"/>
      <protection/>
    </xf>
    <xf numFmtId="0" fontId="11" fillId="0" borderId="0" xfId="31" applyFont="1" applyAlignment="1">
      <alignment horizontal="right"/>
      <protection/>
    </xf>
    <xf numFmtId="0" fontId="11" fillId="0" borderId="0" xfId="31" applyFont="1" applyAlignment="1">
      <alignment horizontal="center"/>
      <protection/>
    </xf>
    <xf numFmtId="166" fontId="11" fillId="0" borderId="0" xfId="31" applyNumberFormat="1" applyFont="1" applyAlignment="1">
      <alignment horizontal="right"/>
      <protection/>
    </xf>
    <xf numFmtId="166" fontId="11" fillId="0" borderId="0" xfId="0" applyNumberFormat="1" applyFont="1" applyAlignment="1">
      <alignment horizontal="right"/>
    </xf>
    <xf numFmtId="0" fontId="50" fillId="0" borderId="0" xfId="31" applyFont="1">
      <alignment/>
      <protection/>
    </xf>
    <xf numFmtId="0" fontId="11" fillId="0" borderId="0" xfId="0" applyFont="1" applyFill="1" applyBorder="1" applyAlignment="1">
      <alignment vertical="top" wrapText="1"/>
    </xf>
    <xf numFmtId="0" fontId="51" fillId="0" borderId="0" xfId="0" applyFont="1"/>
    <xf numFmtId="0" fontId="33" fillId="0" borderId="0" xfId="0" applyFont="1"/>
    <xf numFmtId="166" fontId="52" fillId="0" borderId="0" xfId="0" applyNumberFormat="1" applyFont="1"/>
    <xf numFmtId="166" fontId="11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 wrapText="1"/>
    </xf>
    <xf numFmtId="0" fontId="44" fillId="2" borderId="0" xfId="31" applyFont="1" applyFill="1" applyBorder="1" applyAlignment="1">
      <alignment horizontal="center"/>
      <protection/>
    </xf>
    <xf numFmtId="0" fontId="8" fillId="0" borderId="0" xfId="31" applyAlignment="1">
      <alignment horizontal="left"/>
      <protection/>
    </xf>
    <xf numFmtId="0" fontId="53" fillId="0" borderId="0" xfId="31" applyFont="1" applyAlignment="1">
      <alignment horizontal="justify"/>
      <protection/>
    </xf>
    <xf numFmtId="0" fontId="54" fillId="0" borderId="0" xfId="31" applyFont="1" applyAlignment="1">
      <alignment horizontal="justify"/>
      <protection/>
    </xf>
    <xf numFmtId="0" fontId="55" fillId="0" borderId="0" xfId="31" applyFont="1" applyAlignment="1">
      <alignment horizontal="left"/>
      <protection/>
    </xf>
    <xf numFmtId="0" fontId="53" fillId="0" borderId="0" xfId="31" applyFont="1" applyAlignment="1">
      <alignment horizontal="left"/>
      <protection/>
    </xf>
    <xf numFmtId="0" fontId="56" fillId="0" borderId="0" xfId="31" applyFont="1" applyAlignment="1">
      <alignment horizontal="left"/>
      <protection/>
    </xf>
    <xf numFmtId="0" fontId="8" fillId="0" borderId="0" xfId="31" applyAlignment="1">
      <alignment horizontal="justify"/>
      <protection/>
    </xf>
    <xf numFmtId="0" fontId="8" fillId="0" borderId="0" xfId="31" applyAlignment="1">
      <alignment horizontal="right"/>
      <protection/>
    </xf>
    <xf numFmtId="0" fontId="8" fillId="0" borderId="0" xfId="31" applyAlignment="1">
      <alignment horizontal="justify" wrapText="1"/>
      <protection/>
    </xf>
    <xf numFmtId="0" fontId="17" fillId="0" borderId="0" xfId="31" applyFont="1" applyAlignment="1">
      <alignment horizontal="left"/>
      <protection/>
    </xf>
    <xf numFmtId="49" fontId="8" fillId="0" borderId="0" xfId="31" applyNumberFormat="1" applyAlignment="1">
      <alignment horizontal="center"/>
      <protection/>
    </xf>
    <xf numFmtId="0" fontId="57" fillId="0" borderId="0" xfId="31" applyFont="1" applyAlignment="1">
      <alignment horizontal="right"/>
      <protection/>
    </xf>
    <xf numFmtId="166" fontId="21" fillId="0" borderId="0" xfId="31" applyNumberFormat="1" applyFont="1">
      <alignment/>
      <protection/>
    </xf>
    <xf numFmtId="49" fontId="8" fillId="0" borderId="0" xfId="31" applyNumberFormat="1" applyAlignment="1">
      <alignment horizontal="justify"/>
      <protection/>
    </xf>
    <xf numFmtId="166" fontId="8" fillId="0" borderId="0" xfId="31" applyNumberFormat="1">
      <alignment/>
      <protection/>
    </xf>
    <xf numFmtId="9" fontId="8" fillId="0" borderId="0" xfId="31" applyNumberFormat="1" applyAlignment="1" applyProtection="1">
      <alignment horizontal="right"/>
      <protection/>
    </xf>
    <xf numFmtId="9" fontId="8" fillId="0" borderId="0" xfId="31" applyNumberFormat="1" applyAlignment="1" applyProtection="1">
      <alignment horizontal="right"/>
      <protection locked="0"/>
    </xf>
    <xf numFmtId="49" fontId="8" fillId="0" borderId="0" xfId="31" applyNumberFormat="1" applyFont="1" applyAlignment="1">
      <alignment horizontal="justify" wrapText="1"/>
      <protection/>
    </xf>
    <xf numFmtId="0" fontId="58" fillId="0" borderId="0" xfId="31" applyFont="1" applyAlignment="1">
      <alignment horizontal="right"/>
      <protection/>
    </xf>
    <xf numFmtId="166" fontId="58" fillId="0" borderId="0" xfId="31" applyNumberFormat="1" applyFont="1">
      <alignment/>
      <protection/>
    </xf>
    <xf numFmtId="0" fontId="48" fillId="7" borderId="32" xfId="31" applyFont="1" applyFill="1" applyBorder="1" applyAlignment="1">
      <alignment horizontal="center"/>
      <protection/>
    </xf>
    <xf numFmtId="0" fontId="48" fillId="7" borderId="33" xfId="31" applyFont="1" applyFill="1" applyBorder="1" applyAlignment="1">
      <alignment horizontal="center"/>
      <protection/>
    </xf>
    <xf numFmtId="0" fontId="48" fillId="7" borderId="33" xfId="31" applyFont="1" applyFill="1" applyBorder="1" applyAlignment="1">
      <alignment horizontal="justify"/>
      <protection/>
    </xf>
    <xf numFmtId="0" fontId="48" fillId="7" borderId="33" xfId="31" applyFont="1" applyFill="1" applyBorder="1">
      <alignment/>
      <protection/>
    </xf>
    <xf numFmtId="176" fontId="8" fillId="0" borderId="0" xfId="31" applyNumberFormat="1" applyAlignment="1">
      <alignment horizontal="center"/>
      <protection/>
    </xf>
    <xf numFmtId="0" fontId="59" fillId="0" borderId="0" xfId="31" applyFont="1" applyFill="1" applyBorder="1" applyAlignment="1">
      <alignment horizontal="justify"/>
      <protection/>
    </xf>
    <xf numFmtId="166" fontId="60" fillId="0" borderId="0" xfId="31" applyNumberFormat="1" applyFont="1">
      <alignment/>
      <protection/>
    </xf>
    <xf numFmtId="177" fontId="8" fillId="0" borderId="0" xfId="31" applyNumberFormat="1">
      <alignment/>
      <protection/>
    </xf>
    <xf numFmtId="0" fontId="8" fillId="0" borderId="0" xfId="31" applyFill="1" applyBorder="1" applyAlignment="1">
      <alignment horizontal="center"/>
      <protection/>
    </xf>
    <xf numFmtId="178" fontId="8" fillId="0" borderId="0" xfId="31" applyNumberFormat="1" applyAlignment="1">
      <alignment horizontal="center"/>
      <protection/>
    </xf>
    <xf numFmtId="0" fontId="61" fillId="0" borderId="0" xfId="31" applyFont="1" applyFill="1" applyBorder="1" applyAlignment="1">
      <alignment horizontal="justify"/>
      <protection/>
    </xf>
    <xf numFmtId="0" fontId="8" fillId="0" borderId="0" xfId="31" applyFill="1" applyBorder="1">
      <alignment/>
      <protection/>
    </xf>
    <xf numFmtId="0" fontId="8" fillId="0" borderId="0" xfId="31" applyFont="1" applyFill="1" applyBorder="1" applyAlignment="1">
      <alignment horizontal="justify"/>
      <protection/>
    </xf>
    <xf numFmtId="0" fontId="11" fillId="0" borderId="0" xfId="31" applyFont="1" applyAlignment="1">
      <alignment horizontal="justify" wrapText="1"/>
      <protection/>
    </xf>
    <xf numFmtId="0" fontId="11" fillId="0" borderId="0" xfId="31" applyFont="1" applyAlignment="1">
      <alignment horizontal="justify"/>
      <protection/>
    </xf>
    <xf numFmtId="0" fontId="11" fillId="0" borderId="0" xfId="31" applyFont="1" applyAlignment="1">
      <alignment horizontal="justify"/>
      <protection/>
    </xf>
    <xf numFmtId="176" fontId="8" fillId="0" borderId="0" xfId="31" applyNumberFormat="1" applyFont="1" applyAlignment="1">
      <alignment horizontal="center"/>
      <protection/>
    </xf>
    <xf numFmtId="0" fontId="8" fillId="0" borderId="0" xfId="31" applyFont="1" applyAlignment="1">
      <alignment horizontal="justify"/>
      <protection/>
    </xf>
    <xf numFmtId="49" fontId="8" fillId="0" borderId="0" xfId="31" applyNumberFormat="1" applyFont="1" applyAlignment="1">
      <alignment horizontal="center"/>
      <protection/>
    </xf>
    <xf numFmtId="9" fontId="8" fillId="0" borderId="0" xfId="31" applyNumberFormat="1" applyAlignment="1">
      <alignment horizontal="right"/>
      <protection/>
    </xf>
    <xf numFmtId="0" fontId="34" fillId="0" borderId="0" xfId="0" applyNumberFormat="1" applyFont="1" applyFill="1" applyAlignment="1">
      <alignment wrapText="1"/>
    </xf>
    <xf numFmtId="0" fontId="34" fillId="3" borderId="0" xfId="0" applyNumberFormat="1" applyFont="1" applyFill="1" applyAlignment="1">
      <alignment wrapText="1"/>
    </xf>
    <xf numFmtId="0" fontId="5" fillId="8" borderId="1" xfId="20" applyFont="1" applyFill="1" applyBorder="1" applyAlignment="1">
      <alignment horizontal="left" vertical="center"/>
      <protection/>
    </xf>
    <xf numFmtId="0" fontId="5" fillId="8" borderId="1" xfId="20" applyFont="1" applyFill="1" applyBorder="1" applyAlignment="1">
      <alignment horizontal="center" vertical="center" wrapText="1"/>
      <protection/>
    </xf>
    <xf numFmtId="164" fontId="5" fillId="8" borderId="1" xfId="20" applyNumberFormat="1" applyFont="1" applyFill="1" applyBorder="1" applyAlignment="1">
      <alignment horizontal="center" vertical="center"/>
      <protection/>
    </xf>
    <xf numFmtId="0" fontId="3" fillId="8" borderId="34" xfId="20" applyFont="1" applyFill="1" applyBorder="1" applyAlignment="1">
      <alignment horizontal="center"/>
      <protection/>
    </xf>
    <xf numFmtId="9" fontId="5" fillId="8" borderId="2" xfId="20" applyNumberFormat="1" applyFont="1" applyFill="1" applyBorder="1" applyAlignment="1">
      <alignment horizontal="center" vertical="center"/>
      <protection/>
    </xf>
    <xf numFmtId="0" fontId="3" fillId="0" borderId="3" xfId="20" applyFont="1" applyBorder="1" applyAlignment="1">
      <alignment horizontal="left"/>
      <protection/>
    </xf>
    <xf numFmtId="0" fontId="2" fillId="0" borderId="0" xfId="20" applyFont="1" applyBorder="1" applyAlignment="1">
      <alignment horizontal="left"/>
      <protection/>
    </xf>
    <xf numFmtId="0" fontId="14" fillId="8" borderId="35" xfId="20" applyFont="1" applyFill="1" applyBorder="1" applyAlignment="1">
      <alignment horizontal="left" vertical="center" wrapText="1"/>
      <protection/>
    </xf>
    <xf numFmtId="0" fontId="15" fillId="8" borderId="35" xfId="20" applyFont="1" applyFill="1" applyBorder="1" applyAlignment="1">
      <alignment wrapText="1"/>
      <protection/>
    </xf>
    <xf numFmtId="0" fontId="8" fillId="0" borderId="0" xfId="21" applyFont="1" applyFill="1" applyAlignment="1">
      <alignment horizontal="justify" vertical="top" wrapText="1"/>
    </xf>
    <xf numFmtId="0" fontId="63" fillId="8" borderId="36" xfId="20" applyFont="1" applyFill="1" applyBorder="1" applyAlignment="1">
      <alignment horizontal="center" vertical="center" textRotation="255"/>
      <protection/>
    </xf>
    <xf numFmtId="0" fontId="63" fillId="8" borderId="37" xfId="20" applyFont="1" applyFill="1" applyBorder="1" applyAlignment="1">
      <alignment horizontal="center" vertical="center" textRotation="255"/>
      <protection/>
    </xf>
    <xf numFmtId="0" fontId="63" fillId="8" borderId="38" xfId="20" applyFont="1" applyFill="1" applyBorder="1" applyAlignment="1">
      <alignment horizontal="center" vertical="center" textRotation="255"/>
      <protection/>
    </xf>
    <xf numFmtId="0" fontId="22" fillId="0" borderId="0" xfId="20" applyFont="1" applyBorder="1" applyAlignment="1">
      <alignment horizontal="left" vertical="center"/>
      <protection/>
    </xf>
    <xf numFmtId="2" fontId="37" fillId="0" borderId="13" xfId="28" applyNumberFormat="1" applyFont="1" applyBorder="1" applyAlignment="1" applyProtection="1">
      <alignment horizontal="center"/>
      <protection locked="0"/>
    </xf>
    <xf numFmtId="2" fontId="37" fillId="0" borderId="13" xfId="28" applyNumberFormat="1" applyFont="1" applyBorder="1" applyAlignment="1" applyProtection="1">
      <alignment horizontal="center" wrapText="1"/>
      <protection locked="0"/>
    </xf>
    <xf numFmtId="0" fontId="44" fillId="2" borderId="31" xfId="31" applyFont="1" applyFill="1" applyBorder="1" applyAlignment="1">
      <alignment horizontal="center"/>
      <protection/>
    </xf>
    <xf numFmtId="0" fontId="44" fillId="2" borderId="29" xfId="0" applyFont="1" applyFill="1" applyBorder="1" applyAlignment="1">
      <alignment horizontal="center"/>
    </xf>
    <xf numFmtId="0" fontId="44" fillId="2" borderId="29" xfId="31" applyFont="1" applyFill="1" applyBorder="1" applyAlignment="1">
      <alignment horizontal="center"/>
      <protection/>
    </xf>
    <xf numFmtId="0" fontId="11" fillId="0" borderId="0" xfId="31" applyFont="1" applyAlignment="1">
      <alignment wrapText="1"/>
      <protection/>
    </xf>
    <xf numFmtId="49" fontId="16" fillId="9" borderId="0" xfId="0" applyNumberFormat="1" applyFont="1" applyFill="1" applyAlignment="1" applyProtection="1">
      <alignment/>
      <protection/>
    </xf>
    <xf numFmtId="49" fontId="17" fillId="9" borderId="0" xfId="0" applyNumberFormat="1" applyFont="1" applyFill="1" applyAlignment="1" applyProtection="1">
      <alignment/>
      <protection/>
    </xf>
    <xf numFmtId="0" fontId="23" fillId="9" borderId="0" xfId="0" applyFont="1" applyFill="1" applyProtection="1">
      <protection/>
    </xf>
    <xf numFmtId="0" fontId="23" fillId="0" borderId="0" xfId="0" applyFont="1" applyProtection="1">
      <protection locked="0"/>
    </xf>
    <xf numFmtId="49" fontId="18" fillId="9" borderId="0" xfId="0" applyNumberFormat="1" applyFont="1" applyFill="1" applyAlignment="1" applyProtection="1">
      <alignment vertical="center"/>
      <protection/>
    </xf>
    <xf numFmtId="49" fontId="17" fillId="9" borderId="0" xfId="0" applyNumberFormat="1" applyFont="1" applyFill="1" applyAlignment="1" applyProtection="1">
      <alignment vertical="center"/>
      <protection/>
    </xf>
    <xf numFmtId="0" fontId="17" fillId="9" borderId="0" xfId="0" applyNumberFormat="1" applyFont="1" applyFill="1" applyAlignment="1" applyProtection="1">
      <alignment horizontal="left" vertical="center"/>
      <protection/>
    </xf>
    <xf numFmtId="49" fontId="17" fillId="9" borderId="0" xfId="0" applyNumberFormat="1" applyFont="1" applyFill="1" applyAlignment="1" applyProtection="1">
      <alignment vertical="center"/>
      <protection/>
    </xf>
    <xf numFmtId="49" fontId="17" fillId="2" borderId="39" xfId="0" applyNumberFormat="1" applyFont="1" applyFill="1" applyBorder="1" applyAlignment="1" applyProtection="1">
      <alignment horizontal="center" vertical="center" wrapText="1"/>
      <protection/>
    </xf>
    <xf numFmtId="49" fontId="17" fillId="2" borderId="40" xfId="0" applyNumberFormat="1" applyFont="1" applyFill="1" applyBorder="1" applyAlignment="1" applyProtection="1">
      <alignment horizontal="center" vertical="center" wrapText="1"/>
      <protection/>
    </xf>
    <xf numFmtId="49" fontId="23" fillId="2" borderId="41" xfId="0" applyNumberFormat="1" applyFont="1" applyFill="1" applyBorder="1" applyAlignment="1" applyProtection="1">
      <alignment horizontal="center" vertical="center" wrapText="1"/>
      <protection/>
    </xf>
    <xf numFmtId="49" fontId="23" fillId="2" borderId="42" xfId="0" applyNumberFormat="1" applyFont="1" applyFill="1" applyBorder="1" applyAlignment="1" applyProtection="1">
      <alignment horizontal="center" vertical="center" wrapText="1"/>
      <protection/>
    </xf>
    <xf numFmtId="49" fontId="17" fillId="2" borderId="42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Font="1" applyBorder="1" applyProtection="1">
      <protection locked="0"/>
    </xf>
    <xf numFmtId="1" fontId="17" fillId="2" borderId="44" xfId="0" applyNumberFormat="1" applyFont="1" applyFill="1" applyBorder="1" applyAlignment="1" applyProtection="1">
      <alignment horizontal="center" vertical="center" wrapText="1"/>
      <protection/>
    </xf>
    <xf numFmtId="1" fontId="17" fillId="2" borderId="45" xfId="0" applyNumberFormat="1" applyFont="1" applyFill="1" applyBorder="1" applyAlignment="1" applyProtection="1">
      <alignment horizontal="center" vertical="center" wrapText="1"/>
      <protection/>
    </xf>
    <xf numFmtId="1" fontId="23" fillId="2" borderId="46" xfId="0" applyNumberFormat="1" applyFont="1" applyFill="1" applyBorder="1" applyAlignment="1" applyProtection="1">
      <alignment horizontal="center" vertical="center" wrapText="1"/>
      <protection/>
    </xf>
    <xf numFmtId="1" fontId="23" fillId="2" borderId="47" xfId="0" applyNumberFormat="1" applyFont="1" applyFill="1" applyBorder="1" applyAlignment="1" applyProtection="1">
      <alignment horizontal="center" vertical="center" wrapText="1"/>
      <protection/>
    </xf>
    <xf numFmtId="1" fontId="17" fillId="2" borderId="47" xfId="0" applyNumberFormat="1" applyFont="1" applyFill="1" applyBorder="1" applyAlignment="1" applyProtection="1">
      <alignment horizontal="center" vertical="center" wrapText="1"/>
      <protection/>
    </xf>
    <xf numFmtId="49" fontId="17" fillId="9" borderId="0" xfId="0" applyNumberFormat="1" applyFont="1" applyFill="1" applyBorder="1" applyAlignment="1" applyProtection="1">
      <alignment/>
      <protection/>
    </xf>
    <xf numFmtId="0" fontId="23" fillId="9" borderId="0" xfId="0" applyFont="1" applyFill="1" applyBorder="1" applyProtection="1">
      <protection/>
    </xf>
    <xf numFmtId="0" fontId="23" fillId="9" borderId="48" xfId="0" applyFont="1" applyFill="1" applyBorder="1" applyProtection="1">
      <protection/>
    </xf>
    <xf numFmtId="0" fontId="24" fillId="0" borderId="31" xfId="0" applyFont="1" applyBorder="1" applyAlignment="1" applyProtection="1">
      <alignment vertical="center"/>
      <protection/>
    </xf>
    <xf numFmtId="168" fontId="24" fillId="0" borderId="31" xfId="0" applyNumberFormat="1" applyFont="1" applyBorder="1" applyAlignment="1" applyProtection="1">
      <alignment horizontal="center" vertical="center"/>
      <protection/>
    </xf>
    <xf numFmtId="4" fontId="24" fillId="0" borderId="31" xfId="0" applyNumberFormat="1" applyFont="1" applyBorder="1" applyAlignment="1" applyProtection="1">
      <alignment horizontal="right" vertical="center"/>
      <protection/>
    </xf>
    <xf numFmtId="169" fontId="24" fillId="0" borderId="31" xfId="0" applyNumberFormat="1" applyFont="1" applyBorder="1" applyAlignment="1" applyProtection="1">
      <alignment horizontal="right" vertical="center"/>
      <protection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68" fontId="25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right" vertical="center"/>
    </xf>
    <xf numFmtId="169" fontId="25" fillId="0" borderId="0" xfId="0" applyNumberFormat="1" applyFont="1" applyAlignment="1">
      <alignment horizontal="right" vertical="center"/>
    </xf>
    <xf numFmtId="168" fontId="23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vertical="top"/>
    </xf>
    <xf numFmtId="0" fontId="23" fillId="0" borderId="0" xfId="0" applyFont="1" applyAlignment="1">
      <alignment vertical="center" wrapText="1"/>
    </xf>
    <xf numFmtId="169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170" fontId="23" fillId="0" borderId="0" xfId="0" applyNumberFormat="1" applyFont="1" applyAlignment="1">
      <alignment horizontal="right" vertical="center"/>
    </xf>
    <xf numFmtId="171" fontId="23" fillId="0" borderId="0" xfId="0" applyNumberFormat="1" applyFont="1" applyAlignment="1">
      <alignment horizontal="right" vertical="center"/>
    </xf>
    <xf numFmtId="168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169" fontId="27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169" fontId="28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169" fontId="29" fillId="0" borderId="0" xfId="0" applyNumberFormat="1" applyFont="1" applyAlignment="1">
      <alignment horizontal="righ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169" fontId="31" fillId="0" borderId="0" xfId="0" applyNumberFormat="1" applyFont="1" applyAlignment="1">
      <alignment horizontal="right" vertical="center"/>
    </xf>
    <xf numFmtId="169" fontId="30" fillId="0" borderId="0" xfId="0" applyNumberFormat="1" applyFont="1" applyAlignment="1">
      <alignment horizontal="right" vertical="center"/>
    </xf>
    <xf numFmtId="170" fontId="30" fillId="0" borderId="0" xfId="0" applyNumberFormat="1" applyFont="1" applyAlignment="1">
      <alignment horizontal="right" vertical="center"/>
    </xf>
    <xf numFmtId="168" fontId="30" fillId="0" borderId="0" xfId="0" applyNumberFormat="1" applyFont="1" applyAlignment="1">
      <alignment horizontal="right" vertical="center"/>
    </xf>
    <xf numFmtId="0" fontId="30" fillId="0" borderId="0" xfId="0" applyFont="1" applyAlignment="1">
      <alignment vertical="center"/>
    </xf>
    <xf numFmtId="168" fontId="24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169" fontId="24" fillId="0" borderId="0" xfId="0" applyNumberFormat="1" applyFont="1" applyAlignment="1">
      <alignment horizontal="right" vertical="center"/>
    </xf>
    <xf numFmtId="0" fontId="32" fillId="0" borderId="0" xfId="0" applyFont="1" applyAlignment="1">
      <alignment vertical="center"/>
    </xf>
    <xf numFmtId="4" fontId="32" fillId="0" borderId="0" xfId="0" applyNumberFormat="1" applyFont="1" applyAlignment="1">
      <alignment horizontal="right" vertical="center"/>
    </xf>
    <xf numFmtId="169" fontId="32" fillId="0" borderId="0" xfId="0" applyNumberFormat="1" applyFont="1" applyAlignment="1">
      <alignment horizontal="right" vertical="center"/>
    </xf>
    <xf numFmtId="0" fontId="23" fillId="0" borderId="0" xfId="0" applyFont="1" applyProtection="1">
      <protection/>
    </xf>
    <xf numFmtId="49" fontId="17" fillId="9" borderId="0" xfId="0" applyNumberFormat="1" applyFont="1" applyFill="1" applyAlignment="1" applyProtection="1">
      <alignment/>
      <protection locked="0"/>
    </xf>
    <xf numFmtId="49" fontId="17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43" xfId="0" applyFont="1" applyBorder="1" applyProtection="1">
      <protection/>
    </xf>
    <xf numFmtId="1" fontId="17" fillId="2" borderId="45" xfId="0" applyNumberFormat="1" applyFont="1" applyFill="1" applyBorder="1" applyAlignment="1" applyProtection="1">
      <alignment horizontal="center" vertical="center" wrapText="1"/>
      <protection locked="0"/>
    </xf>
    <xf numFmtId="49" fontId="17" fillId="9" borderId="0" xfId="0" applyNumberFormat="1" applyFont="1" applyFill="1" applyBorder="1" applyAlignment="1" applyProtection="1">
      <alignment/>
      <protection locked="0"/>
    </xf>
    <xf numFmtId="0" fontId="24" fillId="0" borderId="31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4" fontId="23" fillId="10" borderId="0" xfId="0" applyNumberFormat="1" applyFont="1" applyFill="1" applyAlignment="1" applyProtection="1">
      <alignment horizontal="right" vertical="center"/>
      <protection locked="0"/>
    </xf>
    <xf numFmtId="171" fontId="23" fillId="10" borderId="0" xfId="0" applyNumberFormat="1" applyFont="1" applyFill="1" applyAlignment="1" applyProtection="1">
      <alignment horizontal="right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4" fontId="23" fillId="11" borderId="0" xfId="0" applyNumberFormat="1" applyFont="1" applyFill="1" applyAlignment="1">
      <alignment horizontal="right" vertical="center"/>
    </xf>
    <xf numFmtId="4" fontId="23" fillId="0" borderId="0" xfId="0" applyNumberFormat="1" applyFont="1" applyFill="1" applyAlignment="1">
      <alignment horizontal="right" vertical="center"/>
    </xf>
    <xf numFmtId="168" fontId="30" fillId="3" borderId="0" xfId="0" applyNumberFormat="1" applyFont="1" applyFill="1" applyAlignment="1">
      <alignment horizontal="center" vertical="center"/>
    </xf>
    <xf numFmtId="49" fontId="30" fillId="3" borderId="0" xfId="0" applyNumberFormat="1" applyFont="1" applyFill="1" applyAlignment="1">
      <alignment vertical="top"/>
    </xf>
    <xf numFmtId="0" fontId="30" fillId="3" borderId="0" xfId="0" applyFont="1" applyFill="1" applyAlignment="1">
      <alignment vertical="center" wrapText="1"/>
    </xf>
    <xf numFmtId="169" fontId="30" fillId="3" borderId="0" xfId="0" applyNumberFormat="1" applyFont="1" applyFill="1" applyAlignment="1">
      <alignment horizontal="right" vertical="center"/>
    </xf>
    <xf numFmtId="4" fontId="30" fillId="3" borderId="0" xfId="0" applyNumberFormat="1" applyFont="1" applyFill="1" applyAlignment="1">
      <alignment horizontal="right" vertical="center"/>
    </xf>
    <xf numFmtId="170" fontId="30" fillId="3" borderId="0" xfId="0" applyNumberFormat="1" applyFont="1" applyFill="1" applyAlignment="1">
      <alignment horizontal="right" vertical="center"/>
    </xf>
    <xf numFmtId="171" fontId="30" fillId="3" borderId="0" xfId="0" applyNumberFormat="1" applyFont="1" applyFill="1" applyAlignment="1">
      <alignment horizontal="right" vertical="center"/>
    </xf>
    <xf numFmtId="0" fontId="26" fillId="3" borderId="0" xfId="0" applyFont="1" applyFill="1" applyAlignment="1">
      <alignment vertical="center"/>
    </xf>
    <xf numFmtId="0" fontId="28" fillId="3" borderId="0" xfId="0" applyFont="1" applyFill="1" applyAlignment="1">
      <alignment vertical="center"/>
    </xf>
    <xf numFmtId="0" fontId="28" fillId="3" borderId="0" xfId="0" applyFont="1" applyFill="1" applyAlignment="1">
      <alignment vertical="center" wrapText="1"/>
    </xf>
    <xf numFmtId="169" fontId="28" fillId="3" borderId="0" xfId="0" applyNumberFormat="1" applyFont="1" applyFill="1" applyAlignment="1">
      <alignment horizontal="right" vertical="center"/>
    </xf>
    <xf numFmtId="0" fontId="29" fillId="3" borderId="0" xfId="0" applyFont="1" applyFill="1" applyAlignment="1">
      <alignment vertical="center"/>
    </xf>
    <xf numFmtId="0" fontId="29" fillId="3" borderId="0" xfId="0" applyFont="1" applyFill="1" applyAlignment="1">
      <alignment vertical="center" wrapText="1"/>
    </xf>
    <xf numFmtId="169" fontId="29" fillId="3" borderId="0" xfId="0" applyNumberFormat="1" applyFont="1" applyFill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4" fontId="30" fillId="3" borderId="0" xfId="0" applyNumberFormat="1" applyFont="1" applyFill="1" applyAlignment="1" applyProtection="1">
      <alignment horizontal="right" vertical="center"/>
      <protection locked="0"/>
    </xf>
    <xf numFmtId="171" fontId="30" fillId="3" borderId="0" xfId="0" applyNumberFormat="1" applyFont="1" applyFill="1" applyAlignment="1" applyProtection="1">
      <alignment horizontal="right" vertical="center"/>
      <protection locked="0"/>
    </xf>
    <xf numFmtId="4" fontId="34" fillId="11" borderId="13" xfId="28" applyNumberFormat="1" applyFont="1" applyFill="1" applyBorder="1" applyAlignment="1" applyProtection="1">
      <alignment horizontal="right" wrapText="1"/>
      <protection locked="0"/>
    </xf>
    <xf numFmtId="4" fontId="34" fillId="12" borderId="13" xfId="28" applyNumberFormat="1" applyFont="1" applyFill="1" applyBorder="1" applyAlignment="1" applyProtection="1">
      <alignment horizontal="right" wrapText="1"/>
      <protection locked="0"/>
    </xf>
    <xf numFmtId="4" fontId="34" fillId="0" borderId="13" xfId="28" applyNumberFormat="1" applyFont="1" applyFill="1" applyBorder="1" applyAlignment="1" applyProtection="1">
      <alignment horizontal="right" wrapText="1"/>
      <protection locked="0"/>
    </xf>
    <xf numFmtId="4" fontId="34" fillId="11" borderId="13" xfId="28" applyNumberFormat="1" applyFont="1" applyFill="1" applyBorder="1" applyAlignment="1">
      <alignment horizontal="right" wrapText="1"/>
      <protection/>
    </xf>
    <xf numFmtId="4" fontId="34" fillId="11" borderId="10" xfId="28" applyNumberFormat="1" applyFont="1" applyFill="1" applyBorder="1" applyAlignment="1">
      <alignment horizontal="right" wrapText="1"/>
      <protection/>
    </xf>
    <xf numFmtId="49" fontId="11" fillId="3" borderId="0" xfId="0" applyNumberFormat="1" applyFont="1" applyFill="1" applyAlignment="1">
      <alignment horizontal="left"/>
    </xf>
    <xf numFmtId="0" fontId="64" fillId="3" borderId="0" xfId="0" applyFont="1" applyFill="1"/>
    <xf numFmtId="0" fontId="11" fillId="3" borderId="0" xfId="0" applyFont="1" applyFill="1" applyAlignment="1">
      <alignment horizontal="right"/>
    </xf>
    <xf numFmtId="0" fontId="11" fillId="3" borderId="0" xfId="0" applyFont="1" applyFill="1" applyAlignment="1">
      <alignment horizontal="center"/>
    </xf>
    <xf numFmtId="166" fontId="11" fillId="3" borderId="0" xfId="0" applyNumberFormat="1" applyFont="1" applyFill="1" applyAlignment="1">
      <alignment horizontal="right"/>
    </xf>
    <xf numFmtId="0" fontId="65" fillId="3" borderId="0" xfId="0" applyFont="1" applyFill="1"/>
    <xf numFmtId="49" fontId="11" fillId="3" borderId="0" xfId="31" applyNumberFormat="1" applyFont="1" applyFill="1" applyAlignment="1">
      <alignment horizontal="left"/>
      <protection/>
    </xf>
    <xf numFmtId="0" fontId="64" fillId="3" borderId="0" xfId="31" applyFont="1" applyFill="1">
      <alignment/>
      <protection/>
    </xf>
    <xf numFmtId="0" fontId="11" fillId="3" borderId="0" xfId="31" applyFont="1" applyFill="1" applyAlignment="1">
      <alignment horizontal="right"/>
      <protection/>
    </xf>
    <xf numFmtId="0" fontId="11" fillId="3" borderId="0" xfId="31" applyFont="1" applyFill="1" applyAlignment="1">
      <alignment horizontal="center"/>
      <protection/>
    </xf>
    <xf numFmtId="0" fontId="8" fillId="3" borderId="0" xfId="31" applyFont="1" applyFill="1" applyAlignment="1">
      <alignment horizontal="centerContinuous"/>
      <protection/>
    </xf>
    <xf numFmtId="0" fontId="64" fillId="3" borderId="0" xfId="0" applyFont="1" applyFill="1" applyBorder="1" applyAlignment="1">
      <alignment vertical="top" wrapText="1"/>
    </xf>
    <xf numFmtId="166" fontId="11" fillId="11" borderId="0" xfId="0" applyNumberFormat="1" applyFont="1" applyFill="1" applyAlignment="1">
      <alignment horizontal="right"/>
    </xf>
    <xf numFmtId="166" fontId="11" fillId="11" borderId="0" xfId="31" applyNumberFormat="1" applyFont="1" applyFill="1" applyAlignment="1">
      <alignment horizontal="right"/>
      <protection/>
    </xf>
    <xf numFmtId="166" fontId="8" fillId="11" borderId="0" xfId="31" applyNumberFormat="1" applyFill="1">
      <alignment/>
      <protection/>
    </xf>
  </cellXfs>
  <cellStyles count="1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5" xfId="21"/>
    <cellStyle name="Hypertextový odkaz 2" xfId="22"/>
    <cellStyle name="měny 2" xfId="23"/>
    <cellStyle name="Nedefinován" xfId="24"/>
    <cellStyle name="normální 3" xfId="25"/>
    <cellStyle name="normální 4" xfId="26"/>
    <cellStyle name="normální 6" xfId="27"/>
    <cellStyle name="normální 7" xfId="28"/>
    <cellStyle name="Standard_aktuell" xfId="29"/>
    <cellStyle name="Měna 2" xfId="30"/>
    <cellStyle name="normální 2 2" xfId="31"/>
    <cellStyle name="Normální 4 2" xfId="32"/>
    <cellStyle name="normální 10" xfId="33"/>
    <cellStyle name="normální 36" xfId="34"/>
    <cellStyle name="normální 38" xfId="35"/>
    <cellStyle name="normální 39" xfId="36"/>
    <cellStyle name="normální 37" xfId="37"/>
    <cellStyle name="normální 40" xfId="38"/>
    <cellStyle name="normální 42" xfId="39"/>
    <cellStyle name="normální 49" xfId="40"/>
    <cellStyle name="normální 54" xfId="41"/>
    <cellStyle name="normální 55" xfId="42"/>
    <cellStyle name="normální 56" xfId="43"/>
    <cellStyle name="normální 57" xfId="44"/>
    <cellStyle name="normální 59" xfId="45"/>
    <cellStyle name="normální 10 10" xfId="46"/>
    <cellStyle name="normální 10 11" xfId="47"/>
    <cellStyle name="normální 10 12" xfId="48"/>
    <cellStyle name="normální 10 13" xfId="49"/>
    <cellStyle name="normální 10 14" xfId="50"/>
    <cellStyle name="normální 10 15" xfId="51"/>
    <cellStyle name="normální 10 16" xfId="52"/>
    <cellStyle name="normální 10 17" xfId="53"/>
    <cellStyle name="normální 10 18" xfId="54"/>
    <cellStyle name="normální 10 19" xfId="55"/>
    <cellStyle name="normální 10 2" xfId="56"/>
    <cellStyle name="normální 10 20" xfId="57"/>
    <cellStyle name="normální 10 21" xfId="58"/>
    <cellStyle name="normální 10 22" xfId="59"/>
    <cellStyle name="normální 10 23" xfId="60"/>
    <cellStyle name="normální 10 24" xfId="61"/>
    <cellStyle name="normální 10 25" xfId="62"/>
    <cellStyle name="normální 10 3" xfId="63"/>
    <cellStyle name="normální 10 4" xfId="64"/>
    <cellStyle name="normální 10 5" xfId="65"/>
    <cellStyle name="normální 10 6" xfId="66"/>
    <cellStyle name="normální 10 7" xfId="67"/>
    <cellStyle name="normální 10 8" xfId="68"/>
    <cellStyle name="normální 10 9" xfId="69"/>
    <cellStyle name="normální 11" xfId="70"/>
    <cellStyle name="normální 12" xfId="71"/>
    <cellStyle name="normální 13" xfId="72"/>
    <cellStyle name="normální 14" xfId="73"/>
    <cellStyle name="normální 15" xfId="74"/>
    <cellStyle name="normální 16" xfId="75"/>
    <cellStyle name="normální 17" xfId="76"/>
    <cellStyle name="normální 18" xfId="77"/>
    <cellStyle name="normální 19" xfId="78"/>
    <cellStyle name="Normální 2 10" xfId="79"/>
    <cellStyle name="Normální 2 11" xfId="80"/>
    <cellStyle name="Normální 2 12" xfId="81"/>
    <cellStyle name="Normální 2 13" xfId="82"/>
    <cellStyle name="Normální 2 14" xfId="83"/>
    <cellStyle name="Normální 2 15" xfId="84"/>
    <cellStyle name="Normální 2 16" xfId="85"/>
    <cellStyle name="Normální 2 17" xfId="86"/>
    <cellStyle name="Normální 2 18" xfId="87"/>
    <cellStyle name="Normální 2 19" xfId="88"/>
    <cellStyle name="Normální 2 20" xfId="89"/>
    <cellStyle name="Normální 2 21" xfId="90"/>
    <cellStyle name="Normální 2 22" xfId="91"/>
    <cellStyle name="Normální 2 23" xfId="92"/>
    <cellStyle name="Normální 2 24" xfId="93"/>
    <cellStyle name="Normální 2 25" xfId="94"/>
    <cellStyle name="Normální 2 26" xfId="95"/>
    <cellStyle name="Normální 2 27" xfId="96"/>
    <cellStyle name="Normální 2 28" xfId="97"/>
    <cellStyle name="Normální 2 29" xfId="98"/>
    <cellStyle name="Normální 2 3" xfId="99"/>
    <cellStyle name="Normální 2 30" xfId="100"/>
    <cellStyle name="Normální 2 31" xfId="101"/>
    <cellStyle name="Normální 2 32" xfId="102"/>
    <cellStyle name="Normální 2 33" xfId="103"/>
    <cellStyle name="Normální 2 34" xfId="104"/>
    <cellStyle name="Normální 2 35" xfId="105"/>
    <cellStyle name="Normální 2 36" xfId="106"/>
    <cellStyle name="Normální 2 37" xfId="107"/>
    <cellStyle name="Normální 2 4" xfId="108"/>
    <cellStyle name="Normální 2 5" xfId="109"/>
    <cellStyle name="Normální 2 6" xfId="110"/>
    <cellStyle name="Normální 2 7" xfId="111"/>
    <cellStyle name="Normální 2 8" xfId="112"/>
    <cellStyle name="Normální 2 9" xfId="113"/>
    <cellStyle name="normální 20" xfId="114"/>
    <cellStyle name="normální 21" xfId="115"/>
    <cellStyle name="normální 22" xfId="116"/>
    <cellStyle name="normální 23" xfId="117"/>
    <cellStyle name="normální 24" xfId="118"/>
    <cellStyle name="normální 25" xfId="119"/>
    <cellStyle name="normální 26" xfId="120"/>
    <cellStyle name="normální 27" xfId="121"/>
    <cellStyle name="normální 28" xfId="122"/>
    <cellStyle name="normální 29" xfId="123"/>
    <cellStyle name="normální 30" xfId="124"/>
    <cellStyle name="normální 31" xfId="125"/>
    <cellStyle name="normální 32" xfId="126"/>
    <cellStyle name="normální 33" xfId="127"/>
    <cellStyle name="normální 34" xfId="128"/>
    <cellStyle name="normální 35" xfId="129"/>
    <cellStyle name="normální 8" xfId="130"/>
    <cellStyle name="normální 9" xfId="131"/>
    <cellStyle name="Euro" xfId="132"/>
    <cellStyle name="Excel Built-in Normal" xfId="133"/>
    <cellStyle name="normální 41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nza\AppData\Roaming\Microsoft\Excel\VV-R-%20Vykazy%20vymer%20,%20rozpocet\A-%20stavebni%20E\Rozpo&#269;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zivatel\Plocha\pristavba%20saten%204.2018\17058%20celkovy%20vykaz%20vymer_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erta_rozpocty\v&#253;kaz%20v&#253;m&#283;r%20pokoje%20A,C%20%20%204.7.18\16047-1_(001)_16047-1%20-%20Oprava%20st&#225;vaj&#237;c&#237;ch%20pokoj&#367;%20Bertin&#253;ch%20l&#225;zn&#237;%20T&#345;ebo&#328;-%20A_V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erta_rozpocty\oprava%20pokoju%20SP-A\D.1.4.1%20Zdravotni%20instalace\R_VV\292_(005)_292-4%20-%20Zdravotn&#237;%20instalace-sekce%20A_V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erta_rozpocty\oprava%20pokoju%20SP-A\D.1.4.1%20Zdravotni%20instalace\R_VV\292_(006)_292-5%20-%20Zdravotn&#237;%20instalace%201.NP-sekce%20A_V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</sheetNames>
    <sheetDataSet>
      <sheetData sheetId="0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ARC"/>
      <sheetName val="VKO"/>
      <sheetName val="ZTI"/>
      <sheetName val="VYT"/>
      <sheetName val="VZT"/>
      <sheetName val="EI"/>
      <sheetName val="EPS"/>
      <sheetName val="MaR"/>
      <sheetName val="HRO"/>
      <sheetName val="VRN"/>
      <sheetName val="List4"/>
    </sheetNames>
    <sheetDataSet>
      <sheetData sheetId="0" refreshError="1"/>
      <sheetData sheetId="1">
        <row r="1439">
          <cell r="I1439">
            <v>0</v>
          </cell>
        </row>
      </sheetData>
      <sheetData sheetId="2">
        <row r="236">
          <cell r="I236">
            <v>0</v>
          </cell>
        </row>
      </sheetData>
      <sheetData sheetId="3">
        <row r="167">
          <cell r="I167">
            <v>0</v>
          </cell>
        </row>
      </sheetData>
      <sheetData sheetId="4">
        <row r="148">
          <cell r="I148">
            <v>0</v>
          </cell>
        </row>
      </sheetData>
      <sheetData sheetId="5">
        <row r="143">
          <cell r="G143">
            <v>0</v>
          </cell>
        </row>
      </sheetData>
      <sheetData sheetId="6">
        <row r="12">
          <cell r="F12">
            <v>0</v>
          </cell>
        </row>
      </sheetData>
      <sheetData sheetId="7">
        <row r="9">
          <cell r="F9">
            <v>0</v>
          </cell>
        </row>
      </sheetData>
      <sheetData sheetId="8">
        <row r="91">
          <cell r="E91">
            <v>0</v>
          </cell>
        </row>
      </sheetData>
      <sheetData sheetId="9">
        <row r="10">
          <cell r="H10">
            <v>0</v>
          </cell>
        </row>
      </sheetData>
      <sheetData sheetId="10">
        <row r="29">
          <cell r="I29">
            <v>0</v>
          </cell>
        </row>
      </sheetData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#Figury"/>
    </sheetNames>
    <sheetDataSet>
      <sheetData sheetId="0">
        <row r="5">
          <cell r="E5" t="str">
            <v>Oprava stávajících pokojů Bertiných lázní Třeboň- A</v>
          </cell>
          <cell r="P5" t="str">
            <v> </v>
          </cell>
        </row>
        <row r="7">
          <cell r="E7" t="str">
            <v> </v>
          </cell>
        </row>
        <row r="9">
          <cell r="E9" t="str">
            <v> </v>
          </cell>
        </row>
        <row r="26">
          <cell r="E26" t="str">
            <v> </v>
          </cell>
        </row>
        <row r="28">
          <cell r="E28" t="str">
            <v> 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#Figury"/>
    </sheetNames>
    <sheetDataSet>
      <sheetData sheetId="0">
        <row r="5">
          <cell r="E5" t="str">
            <v>Lázně Berta_oprava stávajících pokojů</v>
          </cell>
          <cell r="P5" t="str">
            <v> </v>
          </cell>
        </row>
        <row r="7">
          <cell r="E7" t="str">
            <v>Zdravotní instalace-sekce A</v>
          </cell>
        </row>
        <row r="9">
          <cell r="E9" t="str">
            <v> </v>
          </cell>
        </row>
        <row r="26">
          <cell r="E26" t="str">
            <v> </v>
          </cell>
        </row>
        <row r="28">
          <cell r="E28" t="str">
            <v> 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#Figury"/>
    </sheetNames>
    <sheetDataSet>
      <sheetData sheetId="0">
        <row r="5">
          <cell r="E5" t="str">
            <v>Lázně Berta_oprava stávajících pokojů</v>
          </cell>
          <cell r="P5" t="str">
            <v> </v>
          </cell>
        </row>
        <row r="7">
          <cell r="E7" t="str">
            <v>Zdravotní instalace 1.NP-sekce A</v>
          </cell>
        </row>
        <row r="9">
          <cell r="E9" t="str">
            <v> </v>
          </cell>
        </row>
        <row r="26">
          <cell r="E26" t="str">
            <v> </v>
          </cell>
        </row>
        <row r="28">
          <cell r="E28" t="str">
            <v> 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V985"/>
  <sheetViews>
    <sheetView tabSelected="1" workbookViewId="0" topLeftCell="A1">
      <selection activeCell="D13" sqref="D13"/>
    </sheetView>
  </sheetViews>
  <sheetFormatPr defaultColWidth="15.140625" defaultRowHeight="15" customHeight="1"/>
  <cols>
    <col min="1" max="1" width="6.28125" style="2" customWidth="1"/>
    <col min="2" max="2" width="34.57421875" style="16" customWidth="1"/>
    <col min="3" max="3" width="9.140625" style="2" customWidth="1"/>
    <col min="4" max="4" width="17.57421875" style="2" customWidth="1"/>
    <col min="5" max="5" width="16.00390625" style="2" customWidth="1"/>
    <col min="6" max="6" width="11.421875" style="2" customWidth="1"/>
    <col min="7" max="7" width="11.7109375" style="2" customWidth="1"/>
    <col min="8" max="8" width="11.00390625" style="2" customWidth="1"/>
    <col min="9" max="22" width="7.57421875" style="2" customWidth="1"/>
    <col min="23" max="256" width="15.140625" style="2" customWidth="1"/>
    <col min="257" max="257" width="28.00390625" style="2" customWidth="1"/>
    <col min="258" max="258" width="6.57421875" style="2" customWidth="1"/>
    <col min="259" max="259" width="9.140625" style="2" customWidth="1"/>
    <col min="260" max="260" width="16.8515625" style="2" customWidth="1"/>
    <col min="261" max="262" width="11.421875" style="2" customWidth="1"/>
    <col min="263" max="263" width="11.7109375" style="2" customWidth="1"/>
    <col min="264" max="264" width="11.00390625" style="2" customWidth="1"/>
    <col min="265" max="278" width="7.57421875" style="2" customWidth="1"/>
    <col min="279" max="512" width="15.140625" style="2" customWidth="1"/>
    <col min="513" max="513" width="28.00390625" style="2" customWidth="1"/>
    <col min="514" max="514" width="6.57421875" style="2" customWidth="1"/>
    <col min="515" max="515" width="9.140625" style="2" customWidth="1"/>
    <col min="516" max="516" width="16.8515625" style="2" customWidth="1"/>
    <col min="517" max="518" width="11.421875" style="2" customWidth="1"/>
    <col min="519" max="519" width="11.7109375" style="2" customWidth="1"/>
    <col min="520" max="520" width="11.00390625" style="2" customWidth="1"/>
    <col min="521" max="534" width="7.57421875" style="2" customWidth="1"/>
    <col min="535" max="768" width="15.140625" style="2" customWidth="1"/>
    <col min="769" max="769" width="28.00390625" style="2" customWidth="1"/>
    <col min="770" max="770" width="6.57421875" style="2" customWidth="1"/>
    <col min="771" max="771" width="9.140625" style="2" customWidth="1"/>
    <col min="772" max="772" width="16.8515625" style="2" customWidth="1"/>
    <col min="773" max="774" width="11.421875" style="2" customWidth="1"/>
    <col min="775" max="775" width="11.7109375" style="2" customWidth="1"/>
    <col min="776" max="776" width="11.00390625" style="2" customWidth="1"/>
    <col min="777" max="790" width="7.57421875" style="2" customWidth="1"/>
    <col min="791" max="1024" width="15.140625" style="2" customWidth="1"/>
    <col min="1025" max="1025" width="28.00390625" style="2" customWidth="1"/>
    <col min="1026" max="1026" width="6.57421875" style="2" customWidth="1"/>
    <col min="1027" max="1027" width="9.140625" style="2" customWidth="1"/>
    <col min="1028" max="1028" width="16.8515625" style="2" customWidth="1"/>
    <col min="1029" max="1030" width="11.421875" style="2" customWidth="1"/>
    <col min="1031" max="1031" width="11.7109375" style="2" customWidth="1"/>
    <col min="1032" max="1032" width="11.00390625" style="2" customWidth="1"/>
    <col min="1033" max="1046" width="7.57421875" style="2" customWidth="1"/>
    <col min="1047" max="1280" width="15.140625" style="2" customWidth="1"/>
    <col min="1281" max="1281" width="28.00390625" style="2" customWidth="1"/>
    <col min="1282" max="1282" width="6.57421875" style="2" customWidth="1"/>
    <col min="1283" max="1283" width="9.140625" style="2" customWidth="1"/>
    <col min="1284" max="1284" width="16.8515625" style="2" customWidth="1"/>
    <col min="1285" max="1286" width="11.421875" style="2" customWidth="1"/>
    <col min="1287" max="1287" width="11.7109375" style="2" customWidth="1"/>
    <col min="1288" max="1288" width="11.00390625" style="2" customWidth="1"/>
    <col min="1289" max="1302" width="7.57421875" style="2" customWidth="1"/>
    <col min="1303" max="1536" width="15.140625" style="2" customWidth="1"/>
    <col min="1537" max="1537" width="28.00390625" style="2" customWidth="1"/>
    <col min="1538" max="1538" width="6.57421875" style="2" customWidth="1"/>
    <col min="1539" max="1539" width="9.140625" style="2" customWidth="1"/>
    <col min="1540" max="1540" width="16.8515625" style="2" customWidth="1"/>
    <col min="1541" max="1542" width="11.421875" style="2" customWidth="1"/>
    <col min="1543" max="1543" width="11.7109375" style="2" customWidth="1"/>
    <col min="1544" max="1544" width="11.00390625" style="2" customWidth="1"/>
    <col min="1545" max="1558" width="7.57421875" style="2" customWidth="1"/>
    <col min="1559" max="1792" width="15.140625" style="2" customWidth="1"/>
    <col min="1793" max="1793" width="28.00390625" style="2" customWidth="1"/>
    <col min="1794" max="1794" width="6.57421875" style="2" customWidth="1"/>
    <col min="1795" max="1795" width="9.140625" style="2" customWidth="1"/>
    <col min="1796" max="1796" width="16.8515625" style="2" customWidth="1"/>
    <col min="1797" max="1798" width="11.421875" style="2" customWidth="1"/>
    <col min="1799" max="1799" width="11.7109375" style="2" customWidth="1"/>
    <col min="1800" max="1800" width="11.00390625" style="2" customWidth="1"/>
    <col min="1801" max="1814" width="7.57421875" style="2" customWidth="1"/>
    <col min="1815" max="2048" width="15.140625" style="2" customWidth="1"/>
    <col min="2049" max="2049" width="28.00390625" style="2" customWidth="1"/>
    <col min="2050" max="2050" width="6.57421875" style="2" customWidth="1"/>
    <col min="2051" max="2051" width="9.140625" style="2" customWidth="1"/>
    <col min="2052" max="2052" width="16.8515625" style="2" customWidth="1"/>
    <col min="2053" max="2054" width="11.421875" style="2" customWidth="1"/>
    <col min="2055" max="2055" width="11.7109375" style="2" customWidth="1"/>
    <col min="2056" max="2056" width="11.00390625" style="2" customWidth="1"/>
    <col min="2057" max="2070" width="7.57421875" style="2" customWidth="1"/>
    <col min="2071" max="2304" width="15.140625" style="2" customWidth="1"/>
    <col min="2305" max="2305" width="28.00390625" style="2" customWidth="1"/>
    <col min="2306" max="2306" width="6.57421875" style="2" customWidth="1"/>
    <col min="2307" max="2307" width="9.140625" style="2" customWidth="1"/>
    <col min="2308" max="2308" width="16.8515625" style="2" customWidth="1"/>
    <col min="2309" max="2310" width="11.421875" style="2" customWidth="1"/>
    <col min="2311" max="2311" width="11.7109375" style="2" customWidth="1"/>
    <col min="2312" max="2312" width="11.00390625" style="2" customWidth="1"/>
    <col min="2313" max="2326" width="7.57421875" style="2" customWidth="1"/>
    <col min="2327" max="2560" width="15.140625" style="2" customWidth="1"/>
    <col min="2561" max="2561" width="28.00390625" style="2" customWidth="1"/>
    <col min="2562" max="2562" width="6.57421875" style="2" customWidth="1"/>
    <col min="2563" max="2563" width="9.140625" style="2" customWidth="1"/>
    <col min="2564" max="2564" width="16.8515625" style="2" customWidth="1"/>
    <col min="2565" max="2566" width="11.421875" style="2" customWidth="1"/>
    <col min="2567" max="2567" width="11.7109375" style="2" customWidth="1"/>
    <col min="2568" max="2568" width="11.00390625" style="2" customWidth="1"/>
    <col min="2569" max="2582" width="7.57421875" style="2" customWidth="1"/>
    <col min="2583" max="2816" width="15.140625" style="2" customWidth="1"/>
    <col min="2817" max="2817" width="28.00390625" style="2" customWidth="1"/>
    <col min="2818" max="2818" width="6.57421875" style="2" customWidth="1"/>
    <col min="2819" max="2819" width="9.140625" style="2" customWidth="1"/>
    <col min="2820" max="2820" width="16.8515625" style="2" customWidth="1"/>
    <col min="2821" max="2822" width="11.421875" style="2" customWidth="1"/>
    <col min="2823" max="2823" width="11.7109375" style="2" customWidth="1"/>
    <col min="2824" max="2824" width="11.00390625" style="2" customWidth="1"/>
    <col min="2825" max="2838" width="7.57421875" style="2" customWidth="1"/>
    <col min="2839" max="3072" width="15.140625" style="2" customWidth="1"/>
    <col min="3073" max="3073" width="28.00390625" style="2" customWidth="1"/>
    <col min="3074" max="3074" width="6.57421875" style="2" customWidth="1"/>
    <col min="3075" max="3075" width="9.140625" style="2" customWidth="1"/>
    <col min="3076" max="3076" width="16.8515625" style="2" customWidth="1"/>
    <col min="3077" max="3078" width="11.421875" style="2" customWidth="1"/>
    <col min="3079" max="3079" width="11.7109375" style="2" customWidth="1"/>
    <col min="3080" max="3080" width="11.00390625" style="2" customWidth="1"/>
    <col min="3081" max="3094" width="7.57421875" style="2" customWidth="1"/>
    <col min="3095" max="3328" width="15.140625" style="2" customWidth="1"/>
    <col min="3329" max="3329" width="28.00390625" style="2" customWidth="1"/>
    <col min="3330" max="3330" width="6.57421875" style="2" customWidth="1"/>
    <col min="3331" max="3331" width="9.140625" style="2" customWidth="1"/>
    <col min="3332" max="3332" width="16.8515625" style="2" customWidth="1"/>
    <col min="3333" max="3334" width="11.421875" style="2" customWidth="1"/>
    <col min="3335" max="3335" width="11.7109375" style="2" customWidth="1"/>
    <col min="3336" max="3336" width="11.00390625" style="2" customWidth="1"/>
    <col min="3337" max="3350" width="7.57421875" style="2" customWidth="1"/>
    <col min="3351" max="3584" width="15.140625" style="2" customWidth="1"/>
    <col min="3585" max="3585" width="28.00390625" style="2" customWidth="1"/>
    <col min="3586" max="3586" width="6.57421875" style="2" customWidth="1"/>
    <col min="3587" max="3587" width="9.140625" style="2" customWidth="1"/>
    <col min="3588" max="3588" width="16.8515625" style="2" customWidth="1"/>
    <col min="3589" max="3590" width="11.421875" style="2" customWidth="1"/>
    <col min="3591" max="3591" width="11.7109375" style="2" customWidth="1"/>
    <col min="3592" max="3592" width="11.00390625" style="2" customWidth="1"/>
    <col min="3593" max="3606" width="7.57421875" style="2" customWidth="1"/>
    <col min="3607" max="3840" width="15.140625" style="2" customWidth="1"/>
    <col min="3841" max="3841" width="28.00390625" style="2" customWidth="1"/>
    <col min="3842" max="3842" width="6.57421875" style="2" customWidth="1"/>
    <col min="3843" max="3843" width="9.140625" style="2" customWidth="1"/>
    <col min="3844" max="3844" width="16.8515625" style="2" customWidth="1"/>
    <col min="3845" max="3846" width="11.421875" style="2" customWidth="1"/>
    <col min="3847" max="3847" width="11.7109375" style="2" customWidth="1"/>
    <col min="3848" max="3848" width="11.00390625" style="2" customWidth="1"/>
    <col min="3849" max="3862" width="7.57421875" style="2" customWidth="1"/>
    <col min="3863" max="4096" width="15.140625" style="2" customWidth="1"/>
    <col min="4097" max="4097" width="28.00390625" style="2" customWidth="1"/>
    <col min="4098" max="4098" width="6.57421875" style="2" customWidth="1"/>
    <col min="4099" max="4099" width="9.140625" style="2" customWidth="1"/>
    <col min="4100" max="4100" width="16.8515625" style="2" customWidth="1"/>
    <col min="4101" max="4102" width="11.421875" style="2" customWidth="1"/>
    <col min="4103" max="4103" width="11.7109375" style="2" customWidth="1"/>
    <col min="4104" max="4104" width="11.00390625" style="2" customWidth="1"/>
    <col min="4105" max="4118" width="7.57421875" style="2" customWidth="1"/>
    <col min="4119" max="4352" width="15.140625" style="2" customWidth="1"/>
    <col min="4353" max="4353" width="28.00390625" style="2" customWidth="1"/>
    <col min="4354" max="4354" width="6.57421875" style="2" customWidth="1"/>
    <col min="4355" max="4355" width="9.140625" style="2" customWidth="1"/>
    <col min="4356" max="4356" width="16.8515625" style="2" customWidth="1"/>
    <col min="4357" max="4358" width="11.421875" style="2" customWidth="1"/>
    <col min="4359" max="4359" width="11.7109375" style="2" customWidth="1"/>
    <col min="4360" max="4360" width="11.00390625" style="2" customWidth="1"/>
    <col min="4361" max="4374" width="7.57421875" style="2" customWidth="1"/>
    <col min="4375" max="4608" width="15.140625" style="2" customWidth="1"/>
    <col min="4609" max="4609" width="28.00390625" style="2" customWidth="1"/>
    <col min="4610" max="4610" width="6.57421875" style="2" customWidth="1"/>
    <col min="4611" max="4611" width="9.140625" style="2" customWidth="1"/>
    <col min="4612" max="4612" width="16.8515625" style="2" customWidth="1"/>
    <col min="4613" max="4614" width="11.421875" style="2" customWidth="1"/>
    <col min="4615" max="4615" width="11.7109375" style="2" customWidth="1"/>
    <col min="4616" max="4616" width="11.00390625" style="2" customWidth="1"/>
    <col min="4617" max="4630" width="7.57421875" style="2" customWidth="1"/>
    <col min="4631" max="4864" width="15.140625" style="2" customWidth="1"/>
    <col min="4865" max="4865" width="28.00390625" style="2" customWidth="1"/>
    <col min="4866" max="4866" width="6.57421875" style="2" customWidth="1"/>
    <col min="4867" max="4867" width="9.140625" style="2" customWidth="1"/>
    <col min="4868" max="4868" width="16.8515625" style="2" customWidth="1"/>
    <col min="4869" max="4870" width="11.421875" style="2" customWidth="1"/>
    <col min="4871" max="4871" width="11.7109375" style="2" customWidth="1"/>
    <col min="4872" max="4872" width="11.00390625" style="2" customWidth="1"/>
    <col min="4873" max="4886" width="7.57421875" style="2" customWidth="1"/>
    <col min="4887" max="5120" width="15.140625" style="2" customWidth="1"/>
    <col min="5121" max="5121" width="28.00390625" style="2" customWidth="1"/>
    <col min="5122" max="5122" width="6.57421875" style="2" customWidth="1"/>
    <col min="5123" max="5123" width="9.140625" style="2" customWidth="1"/>
    <col min="5124" max="5124" width="16.8515625" style="2" customWidth="1"/>
    <col min="5125" max="5126" width="11.421875" style="2" customWidth="1"/>
    <col min="5127" max="5127" width="11.7109375" style="2" customWidth="1"/>
    <col min="5128" max="5128" width="11.00390625" style="2" customWidth="1"/>
    <col min="5129" max="5142" width="7.57421875" style="2" customWidth="1"/>
    <col min="5143" max="5376" width="15.140625" style="2" customWidth="1"/>
    <col min="5377" max="5377" width="28.00390625" style="2" customWidth="1"/>
    <col min="5378" max="5378" width="6.57421875" style="2" customWidth="1"/>
    <col min="5379" max="5379" width="9.140625" style="2" customWidth="1"/>
    <col min="5380" max="5380" width="16.8515625" style="2" customWidth="1"/>
    <col min="5381" max="5382" width="11.421875" style="2" customWidth="1"/>
    <col min="5383" max="5383" width="11.7109375" style="2" customWidth="1"/>
    <col min="5384" max="5384" width="11.00390625" style="2" customWidth="1"/>
    <col min="5385" max="5398" width="7.57421875" style="2" customWidth="1"/>
    <col min="5399" max="5632" width="15.140625" style="2" customWidth="1"/>
    <col min="5633" max="5633" width="28.00390625" style="2" customWidth="1"/>
    <col min="5634" max="5634" width="6.57421875" style="2" customWidth="1"/>
    <col min="5635" max="5635" width="9.140625" style="2" customWidth="1"/>
    <col min="5636" max="5636" width="16.8515625" style="2" customWidth="1"/>
    <col min="5637" max="5638" width="11.421875" style="2" customWidth="1"/>
    <col min="5639" max="5639" width="11.7109375" style="2" customWidth="1"/>
    <col min="5640" max="5640" width="11.00390625" style="2" customWidth="1"/>
    <col min="5641" max="5654" width="7.57421875" style="2" customWidth="1"/>
    <col min="5655" max="5888" width="15.140625" style="2" customWidth="1"/>
    <col min="5889" max="5889" width="28.00390625" style="2" customWidth="1"/>
    <col min="5890" max="5890" width="6.57421875" style="2" customWidth="1"/>
    <col min="5891" max="5891" width="9.140625" style="2" customWidth="1"/>
    <col min="5892" max="5892" width="16.8515625" style="2" customWidth="1"/>
    <col min="5893" max="5894" width="11.421875" style="2" customWidth="1"/>
    <col min="5895" max="5895" width="11.7109375" style="2" customWidth="1"/>
    <col min="5896" max="5896" width="11.00390625" style="2" customWidth="1"/>
    <col min="5897" max="5910" width="7.57421875" style="2" customWidth="1"/>
    <col min="5911" max="6144" width="15.140625" style="2" customWidth="1"/>
    <col min="6145" max="6145" width="28.00390625" style="2" customWidth="1"/>
    <col min="6146" max="6146" width="6.57421875" style="2" customWidth="1"/>
    <col min="6147" max="6147" width="9.140625" style="2" customWidth="1"/>
    <col min="6148" max="6148" width="16.8515625" style="2" customWidth="1"/>
    <col min="6149" max="6150" width="11.421875" style="2" customWidth="1"/>
    <col min="6151" max="6151" width="11.7109375" style="2" customWidth="1"/>
    <col min="6152" max="6152" width="11.00390625" style="2" customWidth="1"/>
    <col min="6153" max="6166" width="7.57421875" style="2" customWidth="1"/>
    <col min="6167" max="6400" width="15.140625" style="2" customWidth="1"/>
    <col min="6401" max="6401" width="28.00390625" style="2" customWidth="1"/>
    <col min="6402" max="6402" width="6.57421875" style="2" customWidth="1"/>
    <col min="6403" max="6403" width="9.140625" style="2" customWidth="1"/>
    <col min="6404" max="6404" width="16.8515625" style="2" customWidth="1"/>
    <col min="6405" max="6406" width="11.421875" style="2" customWidth="1"/>
    <col min="6407" max="6407" width="11.7109375" style="2" customWidth="1"/>
    <col min="6408" max="6408" width="11.00390625" style="2" customWidth="1"/>
    <col min="6409" max="6422" width="7.57421875" style="2" customWidth="1"/>
    <col min="6423" max="6656" width="15.140625" style="2" customWidth="1"/>
    <col min="6657" max="6657" width="28.00390625" style="2" customWidth="1"/>
    <col min="6658" max="6658" width="6.57421875" style="2" customWidth="1"/>
    <col min="6659" max="6659" width="9.140625" style="2" customWidth="1"/>
    <col min="6660" max="6660" width="16.8515625" style="2" customWidth="1"/>
    <col min="6661" max="6662" width="11.421875" style="2" customWidth="1"/>
    <col min="6663" max="6663" width="11.7109375" style="2" customWidth="1"/>
    <col min="6664" max="6664" width="11.00390625" style="2" customWidth="1"/>
    <col min="6665" max="6678" width="7.57421875" style="2" customWidth="1"/>
    <col min="6679" max="6912" width="15.140625" style="2" customWidth="1"/>
    <col min="6913" max="6913" width="28.00390625" style="2" customWidth="1"/>
    <col min="6914" max="6914" width="6.57421875" style="2" customWidth="1"/>
    <col min="6915" max="6915" width="9.140625" style="2" customWidth="1"/>
    <col min="6916" max="6916" width="16.8515625" style="2" customWidth="1"/>
    <col min="6917" max="6918" width="11.421875" style="2" customWidth="1"/>
    <col min="6919" max="6919" width="11.7109375" style="2" customWidth="1"/>
    <col min="6920" max="6920" width="11.00390625" style="2" customWidth="1"/>
    <col min="6921" max="6934" width="7.57421875" style="2" customWidth="1"/>
    <col min="6935" max="7168" width="15.140625" style="2" customWidth="1"/>
    <col min="7169" max="7169" width="28.00390625" style="2" customWidth="1"/>
    <col min="7170" max="7170" width="6.57421875" style="2" customWidth="1"/>
    <col min="7171" max="7171" width="9.140625" style="2" customWidth="1"/>
    <col min="7172" max="7172" width="16.8515625" style="2" customWidth="1"/>
    <col min="7173" max="7174" width="11.421875" style="2" customWidth="1"/>
    <col min="7175" max="7175" width="11.7109375" style="2" customWidth="1"/>
    <col min="7176" max="7176" width="11.00390625" style="2" customWidth="1"/>
    <col min="7177" max="7190" width="7.57421875" style="2" customWidth="1"/>
    <col min="7191" max="7424" width="15.140625" style="2" customWidth="1"/>
    <col min="7425" max="7425" width="28.00390625" style="2" customWidth="1"/>
    <col min="7426" max="7426" width="6.57421875" style="2" customWidth="1"/>
    <col min="7427" max="7427" width="9.140625" style="2" customWidth="1"/>
    <col min="7428" max="7428" width="16.8515625" style="2" customWidth="1"/>
    <col min="7429" max="7430" width="11.421875" style="2" customWidth="1"/>
    <col min="7431" max="7431" width="11.7109375" style="2" customWidth="1"/>
    <col min="7432" max="7432" width="11.00390625" style="2" customWidth="1"/>
    <col min="7433" max="7446" width="7.57421875" style="2" customWidth="1"/>
    <col min="7447" max="7680" width="15.140625" style="2" customWidth="1"/>
    <col min="7681" max="7681" width="28.00390625" style="2" customWidth="1"/>
    <col min="7682" max="7682" width="6.57421875" style="2" customWidth="1"/>
    <col min="7683" max="7683" width="9.140625" style="2" customWidth="1"/>
    <col min="7684" max="7684" width="16.8515625" style="2" customWidth="1"/>
    <col min="7685" max="7686" width="11.421875" style="2" customWidth="1"/>
    <col min="7687" max="7687" width="11.7109375" style="2" customWidth="1"/>
    <col min="7688" max="7688" width="11.00390625" style="2" customWidth="1"/>
    <col min="7689" max="7702" width="7.57421875" style="2" customWidth="1"/>
    <col min="7703" max="7936" width="15.140625" style="2" customWidth="1"/>
    <col min="7937" max="7937" width="28.00390625" style="2" customWidth="1"/>
    <col min="7938" max="7938" width="6.57421875" style="2" customWidth="1"/>
    <col min="7939" max="7939" width="9.140625" style="2" customWidth="1"/>
    <col min="7940" max="7940" width="16.8515625" style="2" customWidth="1"/>
    <col min="7941" max="7942" width="11.421875" style="2" customWidth="1"/>
    <col min="7943" max="7943" width="11.7109375" style="2" customWidth="1"/>
    <col min="7944" max="7944" width="11.00390625" style="2" customWidth="1"/>
    <col min="7945" max="7958" width="7.57421875" style="2" customWidth="1"/>
    <col min="7959" max="8192" width="15.140625" style="2" customWidth="1"/>
    <col min="8193" max="8193" width="28.00390625" style="2" customWidth="1"/>
    <col min="8194" max="8194" width="6.57421875" style="2" customWidth="1"/>
    <col min="8195" max="8195" width="9.140625" style="2" customWidth="1"/>
    <col min="8196" max="8196" width="16.8515625" style="2" customWidth="1"/>
    <col min="8197" max="8198" width="11.421875" style="2" customWidth="1"/>
    <col min="8199" max="8199" width="11.7109375" style="2" customWidth="1"/>
    <col min="8200" max="8200" width="11.00390625" style="2" customWidth="1"/>
    <col min="8201" max="8214" width="7.57421875" style="2" customWidth="1"/>
    <col min="8215" max="8448" width="15.140625" style="2" customWidth="1"/>
    <col min="8449" max="8449" width="28.00390625" style="2" customWidth="1"/>
    <col min="8450" max="8450" width="6.57421875" style="2" customWidth="1"/>
    <col min="8451" max="8451" width="9.140625" style="2" customWidth="1"/>
    <col min="8452" max="8452" width="16.8515625" style="2" customWidth="1"/>
    <col min="8453" max="8454" width="11.421875" style="2" customWidth="1"/>
    <col min="8455" max="8455" width="11.7109375" style="2" customWidth="1"/>
    <col min="8456" max="8456" width="11.00390625" style="2" customWidth="1"/>
    <col min="8457" max="8470" width="7.57421875" style="2" customWidth="1"/>
    <col min="8471" max="8704" width="15.140625" style="2" customWidth="1"/>
    <col min="8705" max="8705" width="28.00390625" style="2" customWidth="1"/>
    <col min="8706" max="8706" width="6.57421875" style="2" customWidth="1"/>
    <col min="8707" max="8707" width="9.140625" style="2" customWidth="1"/>
    <col min="8708" max="8708" width="16.8515625" style="2" customWidth="1"/>
    <col min="8709" max="8710" width="11.421875" style="2" customWidth="1"/>
    <col min="8711" max="8711" width="11.7109375" style="2" customWidth="1"/>
    <col min="8712" max="8712" width="11.00390625" style="2" customWidth="1"/>
    <col min="8713" max="8726" width="7.57421875" style="2" customWidth="1"/>
    <col min="8727" max="8960" width="15.140625" style="2" customWidth="1"/>
    <col min="8961" max="8961" width="28.00390625" style="2" customWidth="1"/>
    <col min="8962" max="8962" width="6.57421875" style="2" customWidth="1"/>
    <col min="8963" max="8963" width="9.140625" style="2" customWidth="1"/>
    <col min="8964" max="8964" width="16.8515625" style="2" customWidth="1"/>
    <col min="8965" max="8966" width="11.421875" style="2" customWidth="1"/>
    <col min="8967" max="8967" width="11.7109375" style="2" customWidth="1"/>
    <col min="8968" max="8968" width="11.00390625" style="2" customWidth="1"/>
    <col min="8969" max="8982" width="7.57421875" style="2" customWidth="1"/>
    <col min="8983" max="9216" width="15.140625" style="2" customWidth="1"/>
    <col min="9217" max="9217" width="28.00390625" style="2" customWidth="1"/>
    <col min="9218" max="9218" width="6.57421875" style="2" customWidth="1"/>
    <col min="9219" max="9219" width="9.140625" style="2" customWidth="1"/>
    <col min="9220" max="9220" width="16.8515625" style="2" customWidth="1"/>
    <col min="9221" max="9222" width="11.421875" style="2" customWidth="1"/>
    <col min="9223" max="9223" width="11.7109375" style="2" customWidth="1"/>
    <col min="9224" max="9224" width="11.00390625" style="2" customWidth="1"/>
    <col min="9225" max="9238" width="7.57421875" style="2" customWidth="1"/>
    <col min="9239" max="9472" width="15.140625" style="2" customWidth="1"/>
    <col min="9473" max="9473" width="28.00390625" style="2" customWidth="1"/>
    <col min="9474" max="9474" width="6.57421875" style="2" customWidth="1"/>
    <col min="9475" max="9475" width="9.140625" style="2" customWidth="1"/>
    <col min="9476" max="9476" width="16.8515625" style="2" customWidth="1"/>
    <col min="9477" max="9478" width="11.421875" style="2" customWidth="1"/>
    <col min="9479" max="9479" width="11.7109375" style="2" customWidth="1"/>
    <col min="9480" max="9480" width="11.00390625" style="2" customWidth="1"/>
    <col min="9481" max="9494" width="7.57421875" style="2" customWidth="1"/>
    <col min="9495" max="9728" width="15.140625" style="2" customWidth="1"/>
    <col min="9729" max="9729" width="28.00390625" style="2" customWidth="1"/>
    <col min="9730" max="9730" width="6.57421875" style="2" customWidth="1"/>
    <col min="9731" max="9731" width="9.140625" style="2" customWidth="1"/>
    <col min="9732" max="9732" width="16.8515625" style="2" customWidth="1"/>
    <col min="9733" max="9734" width="11.421875" style="2" customWidth="1"/>
    <col min="9735" max="9735" width="11.7109375" style="2" customWidth="1"/>
    <col min="9736" max="9736" width="11.00390625" style="2" customWidth="1"/>
    <col min="9737" max="9750" width="7.57421875" style="2" customWidth="1"/>
    <col min="9751" max="9984" width="15.140625" style="2" customWidth="1"/>
    <col min="9985" max="9985" width="28.00390625" style="2" customWidth="1"/>
    <col min="9986" max="9986" width="6.57421875" style="2" customWidth="1"/>
    <col min="9987" max="9987" width="9.140625" style="2" customWidth="1"/>
    <col min="9988" max="9988" width="16.8515625" style="2" customWidth="1"/>
    <col min="9989" max="9990" width="11.421875" style="2" customWidth="1"/>
    <col min="9991" max="9991" width="11.7109375" style="2" customWidth="1"/>
    <col min="9992" max="9992" width="11.00390625" style="2" customWidth="1"/>
    <col min="9993" max="10006" width="7.57421875" style="2" customWidth="1"/>
    <col min="10007" max="10240" width="15.140625" style="2" customWidth="1"/>
    <col min="10241" max="10241" width="28.00390625" style="2" customWidth="1"/>
    <col min="10242" max="10242" width="6.57421875" style="2" customWidth="1"/>
    <col min="10243" max="10243" width="9.140625" style="2" customWidth="1"/>
    <col min="10244" max="10244" width="16.8515625" style="2" customWidth="1"/>
    <col min="10245" max="10246" width="11.421875" style="2" customWidth="1"/>
    <col min="10247" max="10247" width="11.7109375" style="2" customWidth="1"/>
    <col min="10248" max="10248" width="11.00390625" style="2" customWidth="1"/>
    <col min="10249" max="10262" width="7.57421875" style="2" customWidth="1"/>
    <col min="10263" max="10496" width="15.140625" style="2" customWidth="1"/>
    <col min="10497" max="10497" width="28.00390625" style="2" customWidth="1"/>
    <col min="10498" max="10498" width="6.57421875" style="2" customWidth="1"/>
    <col min="10499" max="10499" width="9.140625" style="2" customWidth="1"/>
    <col min="10500" max="10500" width="16.8515625" style="2" customWidth="1"/>
    <col min="10501" max="10502" width="11.421875" style="2" customWidth="1"/>
    <col min="10503" max="10503" width="11.7109375" style="2" customWidth="1"/>
    <col min="10504" max="10504" width="11.00390625" style="2" customWidth="1"/>
    <col min="10505" max="10518" width="7.57421875" style="2" customWidth="1"/>
    <col min="10519" max="10752" width="15.140625" style="2" customWidth="1"/>
    <col min="10753" max="10753" width="28.00390625" style="2" customWidth="1"/>
    <col min="10754" max="10754" width="6.57421875" style="2" customWidth="1"/>
    <col min="10755" max="10755" width="9.140625" style="2" customWidth="1"/>
    <col min="10756" max="10756" width="16.8515625" style="2" customWidth="1"/>
    <col min="10757" max="10758" width="11.421875" style="2" customWidth="1"/>
    <col min="10759" max="10759" width="11.7109375" style="2" customWidth="1"/>
    <col min="10760" max="10760" width="11.00390625" style="2" customWidth="1"/>
    <col min="10761" max="10774" width="7.57421875" style="2" customWidth="1"/>
    <col min="10775" max="11008" width="15.140625" style="2" customWidth="1"/>
    <col min="11009" max="11009" width="28.00390625" style="2" customWidth="1"/>
    <col min="11010" max="11010" width="6.57421875" style="2" customWidth="1"/>
    <col min="11011" max="11011" width="9.140625" style="2" customWidth="1"/>
    <col min="11012" max="11012" width="16.8515625" style="2" customWidth="1"/>
    <col min="11013" max="11014" width="11.421875" style="2" customWidth="1"/>
    <col min="11015" max="11015" width="11.7109375" style="2" customWidth="1"/>
    <col min="11016" max="11016" width="11.00390625" style="2" customWidth="1"/>
    <col min="11017" max="11030" width="7.57421875" style="2" customWidth="1"/>
    <col min="11031" max="11264" width="15.140625" style="2" customWidth="1"/>
    <col min="11265" max="11265" width="28.00390625" style="2" customWidth="1"/>
    <col min="11266" max="11266" width="6.57421875" style="2" customWidth="1"/>
    <col min="11267" max="11267" width="9.140625" style="2" customWidth="1"/>
    <col min="11268" max="11268" width="16.8515625" style="2" customWidth="1"/>
    <col min="11269" max="11270" width="11.421875" style="2" customWidth="1"/>
    <col min="11271" max="11271" width="11.7109375" style="2" customWidth="1"/>
    <col min="11272" max="11272" width="11.00390625" style="2" customWidth="1"/>
    <col min="11273" max="11286" width="7.57421875" style="2" customWidth="1"/>
    <col min="11287" max="11520" width="15.140625" style="2" customWidth="1"/>
    <col min="11521" max="11521" width="28.00390625" style="2" customWidth="1"/>
    <col min="11522" max="11522" width="6.57421875" style="2" customWidth="1"/>
    <col min="11523" max="11523" width="9.140625" style="2" customWidth="1"/>
    <col min="11524" max="11524" width="16.8515625" style="2" customWidth="1"/>
    <col min="11525" max="11526" width="11.421875" style="2" customWidth="1"/>
    <col min="11527" max="11527" width="11.7109375" style="2" customWidth="1"/>
    <col min="11528" max="11528" width="11.00390625" style="2" customWidth="1"/>
    <col min="11529" max="11542" width="7.57421875" style="2" customWidth="1"/>
    <col min="11543" max="11776" width="15.140625" style="2" customWidth="1"/>
    <col min="11777" max="11777" width="28.00390625" style="2" customWidth="1"/>
    <col min="11778" max="11778" width="6.57421875" style="2" customWidth="1"/>
    <col min="11779" max="11779" width="9.140625" style="2" customWidth="1"/>
    <col min="11780" max="11780" width="16.8515625" style="2" customWidth="1"/>
    <col min="11781" max="11782" width="11.421875" style="2" customWidth="1"/>
    <col min="11783" max="11783" width="11.7109375" style="2" customWidth="1"/>
    <col min="11784" max="11784" width="11.00390625" style="2" customWidth="1"/>
    <col min="11785" max="11798" width="7.57421875" style="2" customWidth="1"/>
    <col min="11799" max="12032" width="15.140625" style="2" customWidth="1"/>
    <col min="12033" max="12033" width="28.00390625" style="2" customWidth="1"/>
    <col min="12034" max="12034" width="6.57421875" style="2" customWidth="1"/>
    <col min="12035" max="12035" width="9.140625" style="2" customWidth="1"/>
    <col min="12036" max="12036" width="16.8515625" style="2" customWidth="1"/>
    <col min="12037" max="12038" width="11.421875" style="2" customWidth="1"/>
    <col min="12039" max="12039" width="11.7109375" style="2" customWidth="1"/>
    <col min="12040" max="12040" width="11.00390625" style="2" customWidth="1"/>
    <col min="12041" max="12054" width="7.57421875" style="2" customWidth="1"/>
    <col min="12055" max="12288" width="15.140625" style="2" customWidth="1"/>
    <col min="12289" max="12289" width="28.00390625" style="2" customWidth="1"/>
    <col min="12290" max="12290" width="6.57421875" style="2" customWidth="1"/>
    <col min="12291" max="12291" width="9.140625" style="2" customWidth="1"/>
    <col min="12292" max="12292" width="16.8515625" style="2" customWidth="1"/>
    <col min="12293" max="12294" width="11.421875" style="2" customWidth="1"/>
    <col min="12295" max="12295" width="11.7109375" style="2" customWidth="1"/>
    <col min="12296" max="12296" width="11.00390625" style="2" customWidth="1"/>
    <col min="12297" max="12310" width="7.57421875" style="2" customWidth="1"/>
    <col min="12311" max="12544" width="15.140625" style="2" customWidth="1"/>
    <col min="12545" max="12545" width="28.00390625" style="2" customWidth="1"/>
    <col min="12546" max="12546" width="6.57421875" style="2" customWidth="1"/>
    <col min="12547" max="12547" width="9.140625" style="2" customWidth="1"/>
    <col min="12548" max="12548" width="16.8515625" style="2" customWidth="1"/>
    <col min="12549" max="12550" width="11.421875" style="2" customWidth="1"/>
    <col min="12551" max="12551" width="11.7109375" style="2" customWidth="1"/>
    <col min="12552" max="12552" width="11.00390625" style="2" customWidth="1"/>
    <col min="12553" max="12566" width="7.57421875" style="2" customWidth="1"/>
    <col min="12567" max="12800" width="15.140625" style="2" customWidth="1"/>
    <col min="12801" max="12801" width="28.00390625" style="2" customWidth="1"/>
    <col min="12802" max="12802" width="6.57421875" style="2" customWidth="1"/>
    <col min="12803" max="12803" width="9.140625" style="2" customWidth="1"/>
    <col min="12804" max="12804" width="16.8515625" style="2" customWidth="1"/>
    <col min="12805" max="12806" width="11.421875" style="2" customWidth="1"/>
    <col min="12807" max="12807" width="11.7109375" style="2" customWidth="1"/>
    <col min="12808" max="12808" width="11.00390625" style="2" customWidth="1"/>
    <col min="12809" max="12822" width="7.57421875" style="2" customWidth="1"/>
    <col min="12823" max="13056" width="15.140625" style="2" customWidth="1"/>
    <col min="13057" max="13057" width="28.00390625" style="2" customWidth="1"/>
    <col min="13058" max="13058" width="6.57421875" style="2" customWidth="1"/>
    <col min="13059" max="13059" width="9.140625" style="2" customWidth="1"/>
    <col min="13060" max="13060" width="16.8515625" style="2" customWidth="1"/>
    <col min="13061" max="13062" width="11.421875" style="2" customWidth="1"/>
    <col min="13063" max="13063" width="11.7109375" style="2" customWidth="1"/>
    <col min="13064" max="13064" width="11.00390625" style="2" customWidth="1"/>
    <col min="13065" max="13078" width="7.57421875" style="2" customWidth="1"/>
    <col min="13079" max="13312" width="15.140625" style="2" customWidth="1"/>
    <col min="13313" max="13313" width="28.00390625" style="2" customWidth="1"/>
    <col min="13314" max="13314" width="6.57421875" style="2" customWidth="1"/>
    <col min="13315" max="13315" width="9.140625" style="2" customWidth="1"/>
    <col min="13316" max="13316" width="16.8515625" style="2" customWidth="1"/>
    <col min="13317" max="13318" width="11.421875" style="2" customWidth="1"/>
    <col min="13319" max="13319" width="11.7109375" style="2" customWidth="1"/>
    <col min="13320" max="13320" width="11.00390625" style="2" customWidth="1"/>
    <col min="13321" max="13334" width="7.57421875" style="2" customWidth="1"/>
    <col min="13335" max="13568" width="15.140625" style="2" customWidth="1"/>
    <col min="13569" max="13569" width="28.00390625" style="2" customWidth="1"/>
    <col min="13570" max="13570" width="6.57421875" style="2" customWidth="1"/>
    <col min="13571" max="13571" width="9.140625" style="2" customWidth="1"/>
    <col min="13572" max="13572" width="16.8515625" style="2" customWidth="1"/>
    <col min="13573" max="13574" width="11.421875" style="2" customWidth="1"/>
    <col min="13575" max="13575" width="11.7109375" style="2" customWidth="1"/>
    <col min="13576" max="13576" width="11.00390625" style="2" customWidth="1"/>
    <col min="13577" max="13590" width="7.57421875" style="2" customWidth="1"/>
    <col min="13591" max="13824" width="15.140625" style="2" customWidth="1"/>
    <col min="13825" max="13825" width="28.00390625" style="2" customWidth="1"/>
    <col min="13826" max="13826" width="6.57421875" style="2" customWidth="1"/>
    <col min="13827" max="13827" width="9.140625" style="2" customWidth="1"/>
    <col min="13828" max="13828" width="16.8515625" style="2" customWidth="1"/>
    <col min="13829" max="13830" width="11.421875" style="2" customWidth="1"/>
    <col min="13831" max="13831" width="11.7109375" style="2" customWidth="1"/>
    <col min="13832" max="13832" width="11.00390625" style="2" customWidth="1"/>
    <col min="13833" max="13846" width="7.57421875" style="2" customWidth="1"/>
    <col min="13847" max="14080" width="15.140625" style="2" customWidth="1"/>
    <col min="14081" max="14081" width="28.00390625" style="2" customWidth="1"/>
    <col min="14082" max="14082" width="6.57421875" style="2" customWidth="1"/>
    <col min="14083" max="14083" width="9.140625" style="2" customWidth="1"/>
    <col min="14084" max="14084" width="16.8515625" style="2" customWidth="1"/>
    <col min="14085" max="14086" width="11.421875" style="2" customWidth="1"/>
    <col min="14087" max="14087" width="11.7109375" style="2" customWidth="1"/>
    <col min="14088" max="14088" width="11.00390625" style="2" customWidth="1"/>
    <col min="14089" max="14102" width="7.57421875" style="2" customWidth="1"/>
    <col min="14103" max="14336" width="15.140625" style="2" customWidth="1"/>
    <col min="14337" max="14337" width="28.00390625" style="2" customWidth="1"/>
    <col min="14338" max="14338" width="6.57421875" style="2" customWidth="1"/>
    <col min="14339" max="14339" width="9.140625" style="2" customWidth="1"/>
    <col min="14340" max="14340" width="16.8515625" style="2" customWidth="1"/>
    <col min="14341" max="14342" width="11.421875" style="2" customWidth="1"/>
    <col min="14343" max="14343" width="11.7109375" style="2" customWidth="1"/>
    <col min="14344" max="14344" width="11.00390625" style="2" customWidth="1"/>
    <col min="14345" max="14358" width="7.57421875" style="2" customWidth="1"/>
    <col min="14359" max="14592" width="15.140625" style="2" customWidth="1"/>
    <col min="14593" max="14593" width="28.00390625" style="2" customWidth="1"/>
    <col min="14594" max="14594" width="6.57421875" style="2" customWidth="1"/>
    <col min="14595" max="14595" width="9.140625" style="2" customWidth="1"/>
    <col min="14596" max="14596" width="16.8515625" style="2" customWidth="1"/>
    <col min="14597" max="14598" width="11.421875" style="2" customWidth="1"/>
    <col min="14599" max="14599" width="11.7109375" style="2" customWidth="1"/>
    <col min="14600" max="14600" width="11.00390625" style="2" customWidth="1"/>
    <col min="14601" max="14614" width="7.57421875" style="2" customWidth="1"/>
    <col min="14615" max="14848" width="15.140625" style="2" customWidth="1"/>
    <col min="14849" max="14849" width="28.00390625" style="2" customWidth="1"/>
    <col min="14850" max="14850" width="6.57421875" style="2" customWidth="1"/>
    <col min="14851" max="14851" width="9.140625" style="2" customWidth="1"/>
    <col min="14852" max="14852" width="16.8515625" style="2" customWidth="1"/>
    <col min="14853" max="14854" width="11.421875" style="2" customWidth="1"/>
    <col min="14855" max="14855" width="11.7109375" style="2" customWidth="1"/>
    <col min="14856" max="14856" width="11.00390625" style="2" customWidth="1"/>
    <col min="14857" max="14870" width="7.57421875" style="2" customWidth="1"/>
    <col min="14871" max="15104" width="15.140625" style="2" customWidth="1"/>
    <col min="15105" max="15105" width="28.00390625" style="2" customWidth="1"/>
    <col min="15106" max="15106" width="6.57421875" style="2" customWidth="1"/>
    <col min="15107" max="15107" width="9.140625" style="2" customWidth="1"/>
    <col min="15108" max="15108" width="16.8515625" style="2" customWidth="1"/>
    <col min="15109" max="15110" width="11.421875" style="2" customWidth="1"/>
    <col min="15111" max="15111" width="11.7109375" style="2" customWidth="1"/>
    <col min="15112" max="15112" width="11.00390625" style="2" customWidth="1"/>
    <col min="15113" max="15126" width="7.57421875" style="2" customWidth="1"/>
    <col min="15127" max="15360" width="15.140625" style="2" customWidth="1"/>
    <col min="15361" max="15361" width="28.00390625" style="2" customWidth="1"/>
    <col min="15362" max="15362" width="6.57421875" style="2" customWidth="1"/>
    <col min="15363" max="15363" width="9.140625" style="2" customWidth="1"/>
    <col min="15364" max="15364" width="16.8515625" style="2" customWidth="1"/>
    <col min="15365" max="15366" width="11.421875" style="2" customWidth="1"/>
    <col min="15367" max="15367" width="11.7109375" style="2" customWidth="1"/>
    <col min="15368" max="15368" width="11.00390625" style="2" customWidth="1"/>
    <col min="15369" max="15382" width="7.57421875" style="2" customWidth="1"/>
    <col min="15383" max="15616" width="15.140625" style="2" customWidth="1"/>
    <col min="15617" max="15617" width="28.00390625" style="2" customWidth="1"/>
    <col min="15618" max="15618" width="6.57421875" style="2" customWidth="1"/>
    <col min="15619" max="15619" width="9.140625" style="2" customWidth="1"/>
    <col min="15620" max="15620" width="16.8515625" style="2" customWidth="1"/>
    <col min="15621" max="15622" width="11.421875" style="2" customWidth="1"/>
    <col min="15623" max="15623" width="11.7109375" style="2" customWidth="1"/>
    <col min="15624" max="15624" width="11.00390625" style="2" customWidth="1"/>
    <col min="15625" max="15638" width="7.57421875" style="2" customWidth="1"/>
    <col min="15639" max="15872" width="15.140625" style="2" customWidth="1"/>
    <col min="15873" max="15873" width="28.00390625" style="2" customWidth="1"/>
    <col min="15874" max="15874" width="6.57421875" style="2" customWidth="1"/>
    <col min="15875" max="15875" width="9.140625" style="2" customWidth="1"/>
    <col min="15876" max="15876" width="16.8515625" style="2" customWidth="1"/>
    <col min="15877" max="15878" width="11.421875" style="2" customWidth="1"/>
    <col min="15879" max="15879" width="11.7109375" style="2" customWidth="1"/>
    <col min="15880" max="15880" width="11.00390625" style="2" customWidth="1"/>
    <col min="15881" max="15894" width="7.57421875" style="2" customWidth="1"/>
    <col min="15895" max="16128" width="15.140625" style="2" customWidth="1"/>
    <col min="16129" max="16129" width="28.00390625" style="2" customWidth="1"/>
    <col min="16130" max="16130" width="6.57421875" style="2" customWidth="1"/>
    <col min="16131" max="16131" width="9.140625" style="2" customWidth="1"/>
    <col min="16132" max="16132" width="16.8515625" style="2" customWidth="1"/>
    <col min="16133" max="16134" width="11.421875" style="2" customWidth="1"/>
    <col min="16135" max="16135" width="11.7109375" style="2" customWidth="1"/>
    <col min="16136" max="16136" width="11.00390625" style="2" customWidth="1"/>
    <col min="16137" max="16150" width="7.57421875" style="2" customWidth="1"/>
    <col min="16151" max="16384" width="15.140625" style="2" customWidth="1"/>
  </cols>
  <sheetData>
    <row r="1" spans="1:6" ht="24.75" customHeight="1">
      <c r="A1" s="262" t="s">
        <v>76</v>
      </c>
      <c r="B1" s="262"/>
      <c r="C1" s="262"/>
      <c r="D1" s="262"/>
      <c r="E1" s="262"/>
      <c r="F1" s="1"/>
    </row>
    <row r="2" spans="1:6" ht="21.75" customHeight="1" thickBot="1">
      <c r="A2" s="269" t="s">
        <v>1313</v>
      </c>
      <c r="B2" s="269"/>
      <c r="C2" s="269"/>
      <c r="D2" s="269"/>
      <c r="E2" s="269"/>
      <c r="F2" s="1"/>
    </row>
    <row r="3" spans="1:6" ht="15" customHeight="1">
      <c r="A3" s="266" t="s">
        <v>287</v>
      </c>
      <c r="B3" s="263" t="s">
        <v>1314</v>
      </c>
      <c r="C3" s="264"/>
      <c r="D3" s="264"/>
      <c r="E3" s="259" t="s">
        <v>4</v>
      </c>
      <c r="F3" s="3"/>
    </row>
    <row r="4" spans="1:22" ht="28.5" customHeight="1">
      <c r="A4" s="267"/>
      <c r="B4" s="256" t="s">
        <v>64</v>
      </c>
      <c r="C4" s="257" t="s">
        <v>65</v>
      </c>
      <c r="D4" s="258" t="s">
        <v>66</v>
      </c>
      <c r="E4" s="260">
        <v>0.21</v>
      </c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6" s="7" customFormat="1" ht="15" customHeight="1">
      <c r="A5" s="267"/>
      <c r="B5" s="28" t="s">
        <v>67</v>
      </c>
      <c r="C5" s="9" t="s">
        <v>543</v>
      </c>
      <c r="D5" s="10">
        <f>'SPA-ARC'!I568</f>
        <v>0</v>
      </c>
      <c r="E5" s="23">
        <f aca="true" t="shared" si="0" ref="E5:E12">D5*$E$4</f>
        <v>0</v>
      </c>
      <c r="F5" s="6"/>
    </row>
    <row r="6" spans="1:6" s="7" customFormat="1" ht="15" customHeight="1">
      <c r="A6" s="267"/>
      <c r="B6" s="28" t="s">
        <v>68</v>
      </c>
      <c r="C6" s="9" t="s">
        <v>544</v>
      </c>
      <c r="D6" s="10">
        <f>D7+D8</f>
        <v>0</v>
      </c>
      <c r="E6" s="23">
        <f t="shared" si="0"/>
        <v>0</v>
      </c>
      <c r="F6" s="6"/>
    </row>
    <row r="7" spans="1:6" s="7" customFormat="1" ht="15" customHeight="1">
      <c r="A7" s="267"/>
      <c r="B7" s="29" t="s">
        <v>811</v>
      </c>
      <c r="C7" s="30" t="s">
        <v>813</v>
      </c>
      <c r="D7" s="31">
        <f>'SPA-ZTI P'!I108</f>
        <v>0</v>
      </c>
      <c r="E7" s="32">
        <f t="shared" si="0"/>
        <v>0</v>
      </c>
      <c r="F7" s="6"/>
    </row>
    <row r="8" spans="1:6" s="7" customFormat="1" ht="15" customHeight="1">
      <c r="A8" s="267"/>
      <c r="B8" s="29" t="s">
        <v>812</v>
      </c>
      <c r="C8" s="30" t="s">
        <v>814</v>
      </c>
      <c r="D8" s="31">
        <f>'SPA-ZTI O'!I79</f>
        <v>0</v>
      </c>
      <c r="E8" s="32">
        <f t="shared" si="0"/>
        <v>0</v>
      </c>
      <c r="F8" s="6"/>
    </row>
    <row r="9" spans="1:7" s="7" customFormat="1" ht="15" customHeight="1">
      <c r="A9" s="267"/>
      <c r="B9" s="28" t="s">
        <v>71</v>
      </c>
      <c r="C9" s="9" t="s">
        <v>892</v>
      </c>
      <c r="D9" s="10">
        <f>'SPA-EI'!H8</f>
        <v>0</v>
      </c>
      <c r="E9" s="23">
        <f t="shared" si="0"/>
        <v>0</v>
      </c>
      <c r="F9" s="6"/>
      <c r="G9" s="8"/>
    </row>
    <row r="10" spans="1:7" s="7" customFormat="1" ht="15" customHeight="1">
      <c r="A10" s="267"/>
      <c r="B10" s="28" t="s">
        <v>75</v>
      </c>
      <c r="C10" s="9" t="s">
        <v>1217</v>
      </c>
      <c r="D10" s="10">
        <f>'SPA-SLP'!F572</f>
        <v>0</v>
      </c>
      <c r="E10" s="23">
        <f t="shared" si="0"/>
        <v>0</v>
      </c>
      <c r="F10" s="6"/>
      <c r="G10" s="8"/>
    </row>
    <row r="11" spans="1:6" s="7" customFormat="1" ht="15" customHeight="1">
      <c r="A11" s="267"/>
      <c r="B11" s="28" t="s">
        <v>69</v>
      </c>
      <c r="C11" s="9" t="s">
        <v>1311</v>
      </c>
      <c r="D11" s="10">
        <f>'SPA-UT'!I6</f>
        <v>0</v>
      </c>
      <c r="E11" s="23">
        <f t="shared" si="0"/>
        <v>0</v>
      </c>
      <c r="F11" s="6"/>
    </row>
    <row r="12" spans="1:6" s="7" customFormat="1" ht="15" customHeight="1" thickBot="1">
      <c r="A12" s="268"/>
      <c r="B12" s="261" t="s">
        <v>70</v>
      </c>
      <c r="C12" s="24" t="s">
        <v>1315</v>
      </c>
      <c r="D12" s="25">
        <v>0</v>
      </c>
      <c r="E12" s="26">
        <f t="shared" si="0"/>
        <v>0</v>
      </c>
      <c r="F12" s="6"/>
    </row>
    <row r="13" spans="2:6" s="7" customFormat="1" ht="15">
      <c r="B13" s="11" t="s">
        <v>72</v>
      </c>
      <c r="C13" s="12"/>
      <c r="D13" s="13">
        <f>D5+D6+D9+D10+D11</f>
        <v>0</v>
      </c>
      <c r="E13" s="13">
        <f>E5+E6+E9+E10+E11</f>
        <v>0</v>
      </c>
      <c r="F13" s="14"/>
    </row>
    <row r="14" spans="2:6" s="7" customFormat="1" ht="15">
      <c r="B14" s="11" t="s">
        <v>73</v>
      </c>
      <c r="C14" s="12"/>
      <c r="D14" s="13">
        <f>D13+E13</f>
        <v>0</v>
      </c>
      <c r="E14" s="15"/>
      <c r="F14" s="6"/>
    </row>
    <row r="15" spans="2:6" s="7" customFormat="1" ht="15">
      <c r="B15" s="11"/>
      <c r="C15" s="12"/>
      <c r="D15" s="13"/>
      <c r="E15" s="15"/>
      <c r="F15" s="6"/>
    </row>
    <row r="16" spans="3:6" ht="12.75">
      <c r="C16" s="17"/>
      <c r="D16" s="18"/>
      <c r="E16" s="19"/>
      <c r="F16" s="19"/>
    </row>
    <row r="17" spans="2:6" ht="12.75">
      <c r="B17" s="20"/>
      <c r="C17" s="17" t="s">
        <v>74</v>
      </c>
      <c r="D17" s="18"/>
      <c r="E17" s="19"/>
      <c r="F17" s="19"/>
    </row>
    <row r="18" spans="2:6" ht="12.75">
      <c r="B18" s="27"/>
      <c r="C18" s="17" t="s">
        <v>257</v>
      </c>
      <c r="D18" s="18"/>
      <c r="E18" s="19"/>
      <c r="F18" s="19"/>
    </row>
    <row r="19" spans="3:6" ht="15" customHeight="1">
      <c r="C19" s="17"/>
      <c r="D19" s="18"/>
      <c r="E19" s="21"/>
      <c r="F19" s="21"/>
    </row>
    <row r="20" spans="2:6" ht="18.75" customHeight="1">
      <c r="B20" s="265" t="s">
        <v>117</v>
      </c>
      <c r="C20" s="265"/>
      <c r="D20" s="265"/>
      <c r="E20" s="265"/>
      <c r="F20" s="17"/>
    </row>
    <row r="21" spans="2:6" ht="15.75" customHeight="1">
      <c r="B21" s="265"/>
      <c r="C21" s="265"/>
      <c r="D21" s="265"/>
      <c r="E21" s="265"/>
      <c r="F21" s="17"/>
    </row>
    <row r="22" spans="2:6" ht="12.75">
      <c r="B22" s="265"/>
      <c r="C22" s="265"/>
      <c r="D22" s="265"/>
      <c r="E22" s="265"/>
      <c r="F22" s="17"/>
    </row>
    <row r="23" spans="2:6" ht="12.75">
      <c r="B23" s="265"/>
      <c r="C23" s="265"/>
      <c r="D23" s="265"/>
      <c r="E23" s="265"/>
      <c r="F23" s="17"/>
    </row>
    <row r="24" spans="2:6" ht="12.75">
      <c r="B24" s="265"/>
      <c r="C24" s="265"/>
      <c r="D24" s="265"/>
      <c r="E24" s="265"/>
      <c r="F24" s="17"/>
    </row>
    <row r="25" spans="2:6" ht="12.75">
      <c r="B25" s="265"/>
      <c r="C25" s="265"/>
      <c r="D25" s="265"/>
      <c r="E25" s="265"/>
      <c r="F25" s="17"/>
    </row>
    <row r="26" spans="2:6" ht="12.75">
      <c r="B26" s="265"/>
      <c r="C26" s="265"/>
      <c r="D26" s="265"/>
      <c r="E26" s="265"/>
      <c r="F26" s="17"/>
    </row>
    <row r="27" spans="2:6" ht="12.75">
      <c r="B27" s="265"/>
      <c r="C27" s="265"/>
      <c r="D27" s="265"/>
      <c r="E27" s="265"/>
      <c r="F27" s="17"/>
    </row>
    <row r="28" spans="2:6" ht="12.75">
      <c r="B28" s="265"/>
      <c r="C28" s="265"/>
      <c r="D28" s="265"/>
      <c r="E28" s="265"/>
      <c r="F28" s="17"/>
    </row>
    <row r="29" spans="2:6" ht="12.75">
      <c r="B29" s="265"/>
      <c r="C29" s="265"/>
      <c r="D29" s="265"/>
      <c r="E29" s="265"/>
      <c r="F29" s="17"/>
    </row>
    <row r="30" spans="2:6" ht="12.75">
      <c r="B30" s="265"/>
      <c r="C30" s="265"/>
      <c r="D30" s="265"/>
      <c r="E30" s="265"/>
      <c r="F30" s="17"/>
    </row>
    <row r="31" spans="2:6" ht="12.75">
      <c r="B31" s="265"/>
      <c r="C31" s="265"/>
      <c r="D31" s="265"/>
      <c r="E31" s="265"/>
      <c r="F31" s="17"/>
    </row>
    <row r="32" spans="2:6" ht="12.75">
      <c r="B32" s="265"/>
      <c r="C32" s="265"/>
      <c r="D32" s="265"/>
      <c r="E32" s="265"/>
      <c r="F32" s="17"/>
    </row>
    <row r="33" spans="2:6" ht="12.75">
      <c r="B33" s="265"/>
      <c r="C33" s="265"/>
      <c r="D33" s="265"/>
      <c r="E33" s="265"/>
      <c r="F33" s="17"/>
    </row>
    <row r="34" spans="2:6" ht="12.75">
      <c r="B34" s="265"/>
      <c r="C34" s="265"/>
      <c r="D34" s="265"/>
      <c r="E34" s="265"/>
      <c r="F34" s="17"/>
    </row>
    <row r="35" spans="2:6" ht="12.75">
      <c r="B35" s="265"/>
      <c r="C35" s="265"/>
      <c r="D35" s="265"/>
      <c r="E35" s="265"/>
      <c r="F35" s="17"/>
    </row>
    <row r="36" spans="2:6" ht="12.75">
      <c r="B36" s="265"/>
      <c r="C36" s="265"/>
      <c r="D36" s="265"/>
      <c r="E36" s="265"/>
      <c r="F36" s="17"/>
    </row>
    <row r="37" spans="2:6" ht="12.75">
      <c r="B37" s="265"/>
      <c r="C37" s="265"/>
      <c r="D37" s="265"/>
      <c r="E37" s="265"/>
      <c r="F37" s="17"/>
    </row>
    <row r="38" spans="2:6" ht="12.75">
      <c r="B38" s="265"/>
      <c r="C38" s="265"/>
      <c r="D38" s="265"/>
      <c r="E38" s="265"/>
      <c r="F38" s="17"/>
    </row>
    <row r="39" spans="2:6" ht="12.75">
      <c r="B39" s="22"/>
      <c r="C39" s="17"/>
      <c r="D39" s="17"/>
      <c r="E39" s="17"/>
      <c r="F39" s="17"/>
    </row>
    <row r="40" spans="2:6" ht="12.75">
      <c r="B40" s="22"/>
      <c r="C40" s="17"/>
      <c r="D40" s="17"/>
      <c r="E40" s="17"/>
      <c r="F40" s="17"/>
    </row>
    <row r="41" spans="2:6" ht="12.75">
      <c r="B41" s="22"/>
      <c r="C41" s="17"/>
      <c r="D41" s="17"/>
      <c r="E41" s="17"/>
      <c r="F41" s="17"/>
    </row>
    <row r="42" spans="2:6" ht="12.75">
      <c r="B42" s="22"/>
      <c r="C42" s="17"/>
      <c r="D42" s="17"/>
      <c r="E42" s="17"/>
      <c r="F42" s="17"/>
    </row>
    <row r="43" spans="2:6" ht="12.75">
      <c r="B43" s="22"/>
      <c r="C43" s="17"/>
      <c r="D43" s="17"/>
      <c r="E43" s="17"/>
      <c r="F43" s="17"/>
    </row>
    <row r="44" spans="2:6" ht="12.75">
      <c r="B44" s="22"/>
      <c r="C44" s="17"/>
      <c r="D44" s="17"/>
      <c r="E44" s="17"/>
      <c r="F44" s="17"/>
    </row>
    <row r="45" spans="2:6" ht="12.75">
      <c r="B45" s="22"/>
      <c r="C45" s="17"/>
      <c r="D45" s="17"/>
      <c r="E45" s="17"/>
      <c r="F45" s="17"/>
    </row>
    <row r="46" spans="2:6" ht="12.75">
      <c r="B46" s="22"/>
      <c r="C46" s="17"/>
      <c r="D46" s="17"/>
      <c r="E46" s="17"/>
      <c r="F46" s="17"/>
    </row>
    <row r="47" spans="2:6" ht="12.75">
      <c r="B47" s="22"/>
      <c r="C47" s="17"/>
      <c r="D47" s="17"/>
      <c r="E47" s="17"/>
      <c r="F47" s="17"/>
    </row>
    <row r="48" spans="3:6" ht="12.75">
      <c r="C48" s="17"/>
      <c r="D48" s="17"/>
      <c r="E48" s="19"/>
      <c r="F48" s="19"/>
    </row>
    <row r="49" spans="3:6" ht="12.75">
      <c r="C49" s="17"/>
      <c r="D49" s="17"/>
      <c r="E49" s="19"/>
      <c r="F49" s="19"/>
    </row>
    <row r="50" spans="3:6" ht="12.75">
      <c r="C50" s="17"/>
      <c r="D50" s="18"/>
      <c r="E50" s="19"/>
      <c r="F50" s="19"/>
    </row>
    <row r="51" spans="3:6" ht="12.75">
      <c r="C51" s="17"/>
      <c r="D51" s="18"/>
      <c r="E51" s="19"/>
      <c r="F51" s="19"/>
    </row>
    <row r="52" spans="3:6" ht="12.75">
      <c r="C52" s="17"/>
      <c r="D52" s="18"/>
      <c r="E52" s="19"/>
      <c r="F52" s="19"/>
    </row>
    <row r="53" spans="3:6" ht="12.75">
      <c r="C53" s="17"/>
      <c r="D53" s="18"/>
      <c r="E53" s="19"/>
      <c r="F53" s="19"/>
    </row>
    <row r="54" spans="3:6" ht="12.75">
      <c r="C54" s="17"/>
      <c r="D54" s="18"/>
      <c r="E54" s="19"/>
      <c r="F54" s="19"/>
    </row>
    <row r="55" spans="3:6" ht="12.75">
      <c r="C55" s="17"/>
      <c r="D55" s="18"/>
      <c r="E55" s="19"/>
      <c r="F55" s="19"/>
    </row>
    <row r="56" spans="3:6" ht="12.75">
      <c r="C56" s="17"/>
      <c r="D56" s="18"/>
      <c r="E56" s="19"/>
      <c r="F56" s="19"/>
    </row>
    <row r="57" spans="3:6" ht="12.75">
      <c r="C57" s="17"/>
      <c r="D57" s="18"/>
      <c r="E57" s="19"/>
      <c r="F57" s="19"/>
    </row>
    <row r="58" spans="3:6" ht="12.75">
      <c r="C58" s="17"/>
      <c r="D58" s="18"/>
      <c r="E58" s="19"/>
      <c r="F58" s="19"/>
    </row>
    <row r="59" spans="3:6" ht="12.75">
      <c r="C59" s="17"/>
      <c r="D59" s="18"/>
      <c r="E59" s="19"/>
      <c r="F59" s="19"/>
    </row>
    <row r="60" spans="3:6" ht="12.75">
      <c r="C60" s="17"/>
      <c r="D60" s="18"/>
      <c r="E60" s="19"/>
      <c r="F60" s="19"/>
    </row>
    <row r="61" spans="3:6" ht="12.75">
      <c r="C61" s="17"/>
      <c r="D61" s="18"/>
      <c r="E61" s="19"/>
      <c r="F61" s="19"/>
    </row>
    <row r="62" spans="3:6" ht="12.75">
      <c r="C62" s="17"/>
      <c r="D62" s="18"/>
      <c r="E62" s="19"/>
      <c r="F62" s="19"/>
    </row>
    <row r="63" spans="3:6" ht="12.75">
      <c r="C63" s="17"/>
      <c r="D63" s="18"/>
      <c r="E63" s="19"/>
      <c r="F63" s="19"/>
    </row>
    <row r="64" spans="3:6" ht="12.75">
      <c r="C64" s="17"/>
      <c r="D64" s="18"/>
      <c r="E64" s="19"/>
      <c r="F64" s="19"/>
    </row>
    <row r="65" spans="3:6" ht="12.75">
      <c r="C65" s="17"/>
      <c r="D65" s="18"/>
      <c r="E65" s="19"/>
      <c r="F65" s="19"/>
    </row>
    <row r="66" spans="3:6" ht="12.75">
      <c r="C66" s="17"/>
      <c r="D66" s="18"/>
      <c r="E66" s="19"/>
      <c r="F66" s="19"/>
    </row>
    <row r="67" spans="3:6" ht="12.75">
      <c r="C67" s="17"/>
      <c r="D67" s="18"/>
      <c r="E67" s="19"/>
      <c r="F67" s="19"/>
    </row>
    <row r="68" spans="3:6" ht="12.75">
      <c r="C68" s="17"/>
      <c r="D68" s="18"/>
      <c r="E68" s="19"/>
      <c r="F68" s="19"/>
    </row>
    <row r="69" spans="3:6" ht="12.75">
      <c r="C69" s="17"/>
      <c r="D69" s="18"/>
      <c r="E69" s="19"/>
      <c r="F69" s="19"/>
    </row>
    <row r="70" spans="3:6" ht="12.75">
      <c r="C70" s="17"/>
      <c r="D70" s="18"/>
      <c r="E70" s="19"/>
      <c r="F70" s="19"/>
    </row>
    <row r="71" spans="3:6" ht="12.75">
      <c r="C71" s="17"/>
      <c r="D71" s="18"/>
      <c r="E71" s="19"/>
      <c r="F71" s="19"/>
    </row>
    <row r="72" spans="3:6" ht="12.75">
      <c r="C72" s="17"/>
      <c r="D72" s="18"/>
      <c r="E72" s="19"/>
      <c r="F72" s="19"/>
    </row>
    <row r="73" spans="3:6" ht="12.75">
      <c r="C73" s="17"/>
      <c r="D73" s="18"/>
      <c r="E73" s="19"/>
      <c r="F73" s="19"/>
    </row>
    <row r="74" spans="3:6" ht="12.75">
      <c r="C74" s="17"/>
      <c r="D74" s="18"/>
      <c r="E74" s="19"/>
      <c r="F74" s="19"/>
    </row>
    <row r="75" spans="3:6" ht="12.75">
      <c r="C75" s="17"/>
      <c r="D75" s="18"/>
      <c r="E75" s="19"/>
      <c r="F75" s="19"/>
    </row>
    <row r="76" spans="3:6" ht="12.75">
      <c r="C76" s="17"/>
      <c r="D76" s="18"/>
      <c r="E76" s="19"/>
      <c r="F76" s="19"/>
    </row>
    <row r="77" spans="3:6" ht="12.75">
      <c r="C77" s="17"/>
      <c r="D77" s="18"/>
      <c r="E77" s="19"/>
      <c r="F77" s="19"/>
    </row>
    <row r="78" spans="3:6" ht="12.75">
      <c r="C78" s="17"/>
      <c r="D78" s="18"/>
      <c r="E78" s="19"/>
      <c r="F78" s="19"/>
    </row>
    <row r="79" spans="3:6" ht="12.75">
      <c r="C79" s="17"/>
      <c r="D79" s="18"/>
      <c r="E79" s="19"/>
      <c r="F79" s="19"/>
    </row>
    <row r="80" spans="3:6" ht="12.75">
      <c r="C80" s="17"/>
      <c r="D80" s="18"/>
      <c r="E80" s="19"/>
      <c r="F80" s="19"/>
    </row>
    <row r="81" spans="3:6" ht="12.75">
      <c r="C81" s="17"/>
      <c r="D81" s="18"/>
      <c r="E81" s="19"/>
      <c r="F81" s="19"/>
    </row>
    <row r="82" spans="3:6" ht="12.75">
      <c r="C82" s="17"/>
      <c r="D82" s="18"/>
      <c r="E82" s="19"/>
      <c r="F82" s="19"/>
    </row>
    <row r="83" spans="3:6" ht="12.75">
      <c r="C83" s="17"/>
      <c r="D83" s="18"/>
      <c r="E83" s="19"/>
      <c r="F83" s="19"/>
    </row>
    <row r="84" spans="3:6" ht="12.75">
      <c r="C84" s="17"/>
      <c r="D84" s="18"/>
      <c r="E84" s="19"/>
      <c r="F84" s="19"/>
    </row>
    <row r="85" spans="3:6" ht="12.75">
      <c r="C85" s="17"/>
      <c r="D85" s="18"/>
      <c r="E85" s="19"/>
      <c r="F85" s="19"/>
    </row>
    <row r="86" spans="3:6" ht="12.75">
      <c r="C86" s="17"/>
      <c r="D86" s="18"/>
      <c r="E86" s="19"/>
      <c r="F86" s="19"/>
    </row>
    <row r="87" spans="3:6" ht="12.75">
      <c r="C87" s="17"/>
      <c r="D87" s="18"/>
      <c r="E87" s="19"/>
      <c r="F87" s="19"/>
    </row>
    <row r="88" spans="3:6" ht="12.75">
      <c r="C88" s="17"/>
      <c r="D88" s="18"/>
      <c r="E88" s="19"/>
      <c r="F88" s="19"/>
    </row>
    <row r="89" spans="3:6" ht="12.75">
      <c r="C89" s="17"/>
      <c r="D89" s="18"/>
      <c r="E89" s="19"/>
      <c r="F89" s="19"/>
    </row>
    <row r="90" spans="3:6" ht="12.75">
      <c r="C90" s="17"/>
      <c r="D90" s="18"/>
      <c r="E90" s="19"/>
      <c r="F90" s="19"/>
    </row>
    <row r="91" spans="3:6" ht="12.75">
      <c r="C91" s="17"/>
      <c r="D91" s="18"/>
      <c r="E91" s="19"/>
      <c r="F91" s="19"/>
    </row>
    <row r="92" spans="3:6" ht="12.75">
      <c r="C92" s="17"/>
      <c r="D92" s="18"/>
      <c r="E92" s="19"/>
      <c r="F92" s="19"/>
    </row>
    <row r="93" spans="3:6" ht="12.75">
      <c r="C93" s="17"/>
      <c r="D93" s="18"/>
      <c r="E93" s="19"/>
      <c r="F93" s="19"/>
    </row>
    <row r="94" spans="3:6" ht="12.75">
      <c r="C94" s="17"/>
      <c r="D94" s="18"/>
      <c r="E94" s="19"/>
      <c r="F94" s="19"/>
    </row>
    <row r="95" spans="3:6" ht="12.75">
      <c r="C95" s="17"/>
      <c r="D95" s="18"/>
      <c r="E95" s="19"/>
      <c r="F95" s="19"/>
    </row>
    <row r="96" spans="3:6" ht="12.75">
      <c r="C96" s="17"/>
      <c r="D96" s="18"/>
      <c r="E96" s="19"/>
      <c r="F96" s="19"/>
    </row>
    <row r="97" spans="3:6" ht="12.75">
      <c r="C97" s="17"/>
      <c r="D97" s="18"/>
      <c r="E97" s="19"/>
      <c r="F97" s="19"/>
    </row>
    <row r="98" spans="3:6" ht="12.75">
      <c r="C98" s="17"/>
      <c r="D98" s="18"/>
      <c r="E98" s="19"/>
      <c r="F98" s="19"/>
    </row>
    <row r="99" spans="3:6" ht="12.75">
      <c r="C99" s="17"/>
      <c r="D99" s="18"/>
      <c r="E99" s="19"/>
      <c r="F99" s="19"/>
    </row>
    <row r="100" spans="3:6" ht="12.75">
      <c r="C100" s="17"/>
      <c r="D100" s="18"/>
      <c r="E100" s="19"/>
      <c r="F100" s="19"/>
    </row>
    <row r="101" spans="3:6" ht="12.75">
      <c r="C101" s="17"/>
      <c r="D101" s="18"/>
      <c r="E101" s="19"/>
      <c r="F101" s="19"/>
    </row>
    <row r="102" spans="3:6" ht="12.75">
      <c r="C102" s="17"/>
      <c r="D102" s="18"/>
      <c r="E102" s="19"/>
      <c r="F102" s="19"/>
    </row>
    <row r="103" spans="3:6" ht="12.75">
      <c r="C103" s="17"/>
      <c r="D103" s="18"/>
      <c r="E103" s="19"/>
      <c r="F103" s="19"/>
    </row>
    <row r="104" spans="3:6" ht="12.75">
      <c r="C104" s="17"/>
      <c r="D104" s="18"/>
      <c r="E104" s="19"/>
      <c r="F104" s="19"/>
    </row>
    <row r="105" spans="3:6" ht="12.75">
      <c r="C105" s="17"/>
      <c r="D105" s="18"/>
      <c r="E105" s="19"/>
      <c r="F105" s="19"/>
    </row>
    <row r="106" spans="3:6" ht="12.75">
      <c r="C106" s="17"/>
      <c r="D106" s="18"/>
      <c r="E106" s="19"/>
      <c r="F106" s="19"/>
    </row>
    <row r="107" spans="3:6" ht="12.75">
      <c r="C107" s="17"/>
      <c r="D107" s="18"/>
      <c r="E107" s="19"/>
      <c r="F107" s="19"/>
    </row>
    <row r="108" spans="3:6" ht="12.75">
      <c r="C108" s="17"/>
      <c r="D108" s="18"/>
      <c r="E108" s="19"/>
      <c r="F108" s="19"/>
    </row>
    <row r="109" spans="3:6" ht="12.75">
      <c r="C109" s="17"/>
      <c r="D109" s="18"/>
      <c r="E109" s="19"/>
      <c r="F109" s="19"/>
    </row>
    <row r="110" spans="3:6" ht="12.75">
      <c r="C110" s="17"/>
      <c r="D110" s="18"/>
      <c r="E110" s="19"/>
      <c r="F110" s="19"/>
    </row>
    <row r="111" spans="3:6" ht="12.75">
      <c r="C111" s="17"/>
      <c r="D111" s="18"/>
      <c r="E111" s="19"/>
      <c r="F111" s="19"/>
    </row>
    <row r="112" spans="3:6" ht="12.75">
      <c r="C112" s="17"/>
      <c r="D112" s="18"/>
      <c r="E112" s="19"/>
      <c r="F112" s="19"/>
    </row>
    <row r="113" spans="3:6" ht="12.75">
      <c r="C113" s="17"/>
      <c r="D113" s="18"/>
      <c r="E113" s="19"/>
      <c r="F113" s="19"/>
    </row>
    <row r="114" spans="3:6" ht="12.75">
      <c r="C114" s="17"/>
      <c r="D114" s="18"/>
      <c r="E114" s="19"/>
      <c r="F114" s="19"/>
    </row>
    <row r="115" spans="3:6" ht="12.75">
      <c r="C115" s="17"/>
      <c r="D115" s="18"/>
      <c r="E115" s="19"/>
      <c r="F115" s="19"/>
    </row>
    <row r="116" spans="3:6" ht="12.75">
      <c r="C116" s="17"/>
      <c r="D116" s="18"/>
      <c r="E116" s="19"/>
      <c r="F116" s="19"/>
    </row>
    <row r="117" spans="3:6" ht="12.75">
      <c r="C117" s="17"/>
      <c r="D117" s="18"/>
      <c r="E117" s="19"/>
      <c r="F117" s="19"/>
    </row>
    <row r="118" spans="3:6" ht="12.75">
      <c r="C118" s="17"/>
      <c r="D118" s="18"/>
      <c r="E118" s="19"/>
      <c r="F118" s="19"/>
    </row>
    <row r="119" spans="3:6" ht="12.75">
      <c r="C119" s="17"/>
      <c r="D119" s="18"/>
      <c r="E119" s="19"/>
      <c r="F119" s="19"/>
    </row>
    <row r="120" spans="3:6" ht="12.75">
      <c r="C120" s="17"/>
      <c r="D120" s="18"/>
      <c r="E120" s="19"/>
      <c r="F120" s="19"/>
    </row>
    <row r="121" spans="3:6" ht="12.75">
      <c r="C121" s="17"/>
      <c r="D121" s="18"/>
      <c r="E121" s="19"/>
      <c r="F121" s="19"/>
    </row>
    <row r="122" spans="3:6" ht="12.75">
      <c r="C122" s="17"/>
      <c r="D122" s="18"/>
      <c r="E122" s="19"/>
      <c r="F122" s="19"/>
    </row>
    <row r="123" spans="3:6" ht="12.75">
      <c r="C123" s="17"/>
      <c r="D123" s="18"/>
      <c r="E123" s="19"/>
      <c r="F123" s="19"/>
    </row>
    <row r="124" spans="3:6" ht="12.75">
      <c r="C124" s="17"/>
      <c r="D124" s="18"/>
      <c r="E124" s="19"/>
      <c r="F124" s="19"/>
    </row>
    <row r="125" spans="3:6" ht="12.75">
      <c r="C125" s="17"/>
      <c r="D125" s="18"/>
      <c r="E125" s="19"/>
      <c r="F125" s="19"/>
    </row>
    <row r="126" spans="3:6" ht="12.75">
      <c r="C126" s="17"/>
      <c r="D126" s="18"/>
      <c r="E126" s="19"/>
      <c r="F126" s="19"/>
    </row>
    <row r="127" spans="3:6" ht="12.75">
      <c r="C127" s="17"/>
      <c r="D127" s="18"/>
      <c r="E127" s="19"/>
      <c r="F127" s="19"/>
    </row>
    <row r="128" spans="3:6" ht="12.75">
      <c r="C128" s="17"/>
      <c r="D128" s="18"/>
      <c r="E128" s="19"/>
      <c r="F128" s="19"/>
    </row>
    <row r="129" spans="3:6" ht="12.75">
      <c r="C129" s="17"/>
      <c r="D129" s="18"/>
      <c r="E129" s="19"/>
      <c r="F129" s="19"/>
    </row>
    <row r="130" spans="3:6" ht="12.75">
      <c r="C130" s="17"/>
      <c r="D130" s="18"/>
      <c r="E130" s="19"/>
      <c r="F130" s="19"/>
    </row>
    <row r="131" spans="3:6" ht="12.75">
      <c r="C131" s="17"/>
      <c r="D131" s="18"/>
      <c r="E131" s="19"/>
      <c r="F131" s="19"/>
    </row>
    <row r="132" spans="3:6" ht="12.75">
      <c r="C132" s="17"/>
      <c r="D132" s="18"/>
      <c r="E132" s="19"/>
      <c r="F132" s="19"/>
    </row>
    <row r="133" spans="3:6" ht="12.75">
      <c r="C133" s="17"/>
      <c r="D133" s="18"/>
      <c r="E133" s="19"/>
      <c r="F133" s="19"/>
    </row>
    <row r="134" spans="3:6" ht="12.75">
      <c r="C134" s="17"/>
      <c r="D134" s="18"/>
      <c r="E134" s="19"/>
      <c r="F134" s="19"/>
    </row>
    <row r="135" spans="3:6" ht="12.75">
      <c r="C135" s="17"/>
      <c r="D135" s="18"/>
      <c r="E135" s="19"/>
      <c r="F135" s="19"/>
    </row>
    <row r="136" spans="3:6" ht="12.75">
      <c r="C136" s="17"/>
      <c r="D136" s="18"/>
      <c r="E136" s="19"/>
      <c r="F136" s="19"/>
    </row>
    <row r="137" spans="3:6" ht="12.75">
      <c r="C137" s="17"/>
      <c r="D137" s="18"/>
      <c r="E137" s="19"/>
      <c r="F137" s="19"/>
    </row>
    <row r="138" spans="3:6" ht="12.75">
      <c r="C138" s="17"/>
      <c r="D138" s="18"/>
      <c r="E138" s="19"/>
      <c r="F138" s="19"/>
    </row>
    <row r="139" spans="3:6" ht="12.75">
      <c r="C139" s="17"/>
      <c r="D139" s="18"/>
      <c r="E139" s="19"/>
      <c r="F139" s="19"/>
    </row>
    <row r="140" spans="3:6" ht="12.75">
      <c r="C140" s="17"/>
      <c r="D140" s="18"/>
      <c r="E140" s="19"/>
      <c r="F140" s="19"/>
    </row>
    <row r="141" spans="3:6" ht="12.75">
      <c r="C141" s="17"/>
      <c r="D141" s="18"/>
      <c r="E141" s="19"/>
      <c r="F141" s="19"/>
    </row>
    <row r="142" spans="3:6" ht="12.75">
      <c r="C142" s="17"/>
      <c r="D142" s="18"/>
      <c r="E142" s="19"/>
      <c r="F142" s="19"/>
    </row>
    <row r="143" spans="3:6" ht="12.75">
      <c r="C143" s="17"/>
      <c r="D143" s="18"/>
      <c r="E143" s="19"/>
      <c r="F143" s="19"/>
    </row>
    <row r="144" spans="3:6" ht="12.75">
      <c r="C144" s="17"/>
      <c r="D144" s="18"/>
      <c r="E144" s="19"/>
      <c r="F144" s="19"/>
    </row>
    <row r="145" spans="3:6" ht="12.75">
      <c r="C145" s="17"/>
      <c r="D145" s="18"/>
      <c r="E145" s="19"/>
      <c r="F145" s="19"/>
    </row>
    <row r="146" spans="3:6" ht="12.75">
      <c r="C146" s="17"/>
      <c r="D146" s="18"/>
      <c r="E146" s="19"/>
      <c r="F146" s="19"/>
    </row>
    <row r="147" spans="3:6" ht="12.75">
      <c r="C147" s="17"/>
      <c r="D147" s="18"/>
      <c r="E147" s="19"/>
      <c r="F147" s="19"/>
    </row>
    <row r="148" spans="3:6" ht="12.75">
      <c r="C148" s="17"/>
      <c r="D148" s="18"/>
      <c r="E148" s="19"/>
      <c r="F148" s="19"/>
    </row>
    <row r="149" spans="3:6" ht="12.75">
      <c r="C149" s="17"/>
      <c r="D149" s="18"/>
      <c r="E149" s="19"/>
      <c r="F149" s="19"/>
    </row>
    <row r="150" spans="3:6" ht="12.75">
      <c r="C150" s="17"/>
      <c r="D150" s="18"/>
      <c r="E150" s="19"/>
      <c r="F150" s="19"/>
    </row>
    <row r="151" spans="3:6" ht="12.75">
      <c r="C151" s="17"/>
      <c r="D151" s="18"/>
      <c r="E151" s="19"/>
      <c r="F151" s="19"/>
    </row>
    <row r="152" spans="3:6" ht="12.75">
      <c r="C152" s="17"/>
      <c r="D152" s="18"/>
      <c r="E152" s="19"/>
      <c r="F152" s="19"/>
    </row>
    <row r="153" spans="3:6" ht="12.75">
      <c r="C153" s="17"/>
      <c r="D153" s="18"/>
      <c r="E153" s="19"/>
      <c r="F153" s="19"/>
    </row>
    <row r="154" spans="3:6" ht="12.75">
      <c r="C154" s="17"/>
      <c r="D154" s="18"/>
      <c r="E154" s="19"/>
      <c r="F154" s="19"/>
    </row>
    <row r="155" spans="3:6" ht="12.75">
      <c r="C155" s="17"/>
      <c r="D155" s="18"/>
      <c r="E155" s="19"/>
      <c r="F155" s="19"/>
    </row>
    <row r="156" spans="3:6" ht="12.75">
      <c r="C156" s="17"/>
      <c r="D156" s="18"/>
      <c r="E156" s="19"/>
      <c r="F156" s="19"/>
    </row>
    <row r="157" spans="3:6" ht="12.75">
      <c r="C157" s="17"/>
      <c r="D157" s="18"/>
      <c r="E157" s="19"/>
      <c r="F157" s="19"/>
    </row>
    <row r="158" spans="3:6" ht="12.75">
      <c r="C158" s="17"/>
      <c r="D158" s="18"/>
      <c r="E158" s="19"/>
      <c r="F158" s="19"/>
    </row>
    <row r="159" spans="3:6" ht="12.75">
      <c r="C159" s="17"/>
      <c r="D159" s="18"/>
      <c r="E159" s="19"/>
      <c r="F159" s="19"/>
    </row>
    <row r="160" spans="3:6" ht="12.75">
      <c r="C160" s="17"/>
      <c r="D160" s="18"/>
      <c r="E160" s="19"/>
      <c r="F160" s="19"/>
    </row>
    <row r="161" spans="3:6" ht="12.75">
      <c r="C161" s="17"/>
      <c r="D161" s="18"/>
      <c r="E161" s="19"/>
      <c r="F161" s="19"/>
    </row>
    <row r="162" spans="3:6" ht="12.75">
      <c r="C162" s="17"/>
      <c r="D162" s="18"/>
      <c r="E162" s="19"/>
      <c r="F162" s="19"/>
    </row>
    <row r="163" spans="3:6" ht="12.75">
      <c r="C163" s="17"/>
      <c r="D163" s="18"/>
      <c r="E163" s="19"/>
      <c r="F163" s="19"/>
    </row>
    <row r="164" spans="3:6" ht="12.75">
      <c r="C164" s="17"/>
      <c r="D164" s="18"/>
      <c r="E164" s="19"/>
      <c r="F164" s="19"/>
    </row>
    <row r="165" spans="3:6" ht="12.75">
      <c r="C165" s="17"/>
      <c r="D165" s="18"/>
      <c r="E165" s="19"/>
      <c r="F165" s="19"/>
    </row>
    <row r="166" spans="3:6" ht="12.75">
      <c r="C166" s="17"/>
      <c r="D166" s="18"/>
      <c r="E166" s="19"/>
      <c r="F166" s="19"/>
    </row>
    <row r="167" spans="3:6" ht="12.75">
      <c r="C167" s="17"/>
      <c r="D167" s="18"/>
      <c r="E167" s="19"/>
      <c r="F167" s="19"/>
    </row>
    <row r="168" spans="3:6" ht="12.75">
      <c r="C168" s="17"/>
      <c r="D168" s="18"/>
      <c r="E168" s="19"/>
      <c r="F168" s="19"/>
    </row>
    <row r="169" spans="3:6" ht="12.75">
      <c r="C169" s="17"/>
      <c r="D169" s="18"/>
      <c r="E169" s="19"/>
      <c r="F169" s="19"/>
    </row>
    <row r="170" spans="3:6" ht="12.75">
      <c r="C170" s="17"/>
      <c r="D170" s="18"/>
      <c r="E170" s="19"/>
      <c r="F170" s="19"/>
    </row>
    <row r="171" spans="3:6" ht="12.75">
      <c r="C171" s="17"/>
      <c r="D171" s="18"/>
      <c r="E171" s="19"/>
      <c r="F171" s="19"/>
    </row>
    <row r="172" spans="3:6" ht="12.75">
      <c r="C172" s="17"/>
      <c r="D172" s="18"/>
      <c r="E172" s="19"/>
      <c r="F172" s="19"/>
    </row>
    <row r="173" spans="3:6" ht="12.75">
      <c r="C173" s="17"/>
      <c r="D173" s="18"/>
      <c r="E173" s="19"/>
      <c r="F173" s="19"/>
    </row>
    <row r="174" spans="3:6" ht="12.75">
      <c r="C174" s="17"/>
      <c r="D174" s="18"/>
      <c r="E174" s="19"/>
      <c r="F174" s="19"/>
    </row>
    <row r="175" spans="3:6" ht="12.75">
      <c r="C175" s="17"/>
      <c r="D175" s="18"/>
      <c r="E175" s="19"/>
      <c r="F175" s="19"/>
    </row>
    <row r="176" spans="3:6" ht="12.75">
      <c r="C176" s="17"/>
      <c r="D176" s="18"/>
      <c r="E176" s="19"/>
      <c r="F176" s="19"/>
    </row>
    <row r="177" spans="3:6" ht="12.75">
      <c r="C177" s="17"/>
      <c r="D177" s="18"/>
      <c r="E177" s="19"/>
      <c r="F177" s="19"/>
    </row>
    <row r="178" spans="3:6" ht="12.75">
      <c r="C178" s="17"/>
      <c r="D178" s="18"/>
      <c r="E178" s="19"/>
      <c r="F178" s="19"/>
    </row>
    <row r="179" spans="3:6" ht="12.75">
      <c r="C179" s="17"/>
      <c r="D179" s="18"/>
      <c r="E179" s="19"/>
      <c r="F179" s="19"/>
    </row>
    <row r="180" spans="3:6" ht="12.75">
      <c r="C180" s="17"/>
      <c r="D180" s="18"/>
      <c r="E180" s="19"/>
      <c r="F180" s="19"/>
    </row>
    <row r="181" spans="3:6" ht="12.75">
      <c r="C181" s="17"/>
      <c r="D181" s="18"/>
      <c r="E181" s="19"/>
      <c r="F181" s="19"/>
    </row>
    <row r="182" spans="3:6" ht="12.75">
      <c r="C182" s="17"/>
      <c r="D182" s="18"/>
      <c r="E182" s="19"/>
      <c r="F182" s="19"/>
    </row>
    <row r="183" spans="3:6" ht="12.75">
      <c r="C183" s="17"/>
      <c r="D183" s="18"/>
      <c r="E183" s="19"/>
      <c r="F183" s="19"/>
    </row>
    <row r="184" spans="3:6" ht="12.75">
      <c r="C184" s="17"/>
      <c r="D184" s="18"/>
      <c r="E184" s="19"/>
      <c r="F184" s="19"/>
    </row>
    <row r="185" spans="3:6" ht="12.75">
      <c r="C185" s="17"/>
      <c r="D185" s="18"/>
      <c r="E185" s="19"/>
      <c r="F185" s="19"/>
    </row>
    <row r="186" spans="3:6" ht="12.75">
      <c r="C186" s="17"/>
      <c r="D186" s="18"/>
      <c r="E186" s="19"/>
      <c r="F186" s="19"/>
    </row>
    <row r="187" spans="3:6" ht="12.75">
      <c r="C187" s="17"/>
      <c r="D187" s="18"/>
      <c r="E187" s="19"/>
      <c r="F187" s="19"/>
    </row>
    <row r="188" spans="3:6" ht="12.75">
      <c r="C188" s="17"/>
      <c r="D188" s="18"/>
      <c r="E188" s="19"/>
      <c r="F188" s="19"/>
    </row>
    <row r="189" spans="3:6" ht="12.75">
      <c r="C189" s="17"/>
      <c r="D189" s="18"/>
      <c r="E189" s="19"/>
      <c r="F189" s="19"/>
    </row>
    <row r="190" spans="3:6" ht="12.75">
      <c r="C190" s="17"/>
      <c r="D190" s="18"/>
      <c r="E190" s="19"/>
      <c r="F190" s="19"/>
    </row>
    <row r="191" spans="3:6" ht="12.75">
      <c r="C191" s="17"/>
      <c r="D191" s="18"/>
      <c r="E191" s="19"/>
      <c r="F191" s="19"/>
    </row>
    <row r="192" spans="3:6" ht="12.75">
      <c r="C192" s="17"/>
      <c r="D192" s="18"/>
      <c r="E192" s="19"/>
      <c r="F192" s="19"/>
    </row>
    <row r="193" spans="3:6" ht="12.75">
      <c r="C193" s="17"/>
      <c r="D193" s="18"/>
      <c r="E193" s="19"/>
      <c r="F193" s="19"/>
    </row>
    <row r="194" spans="3:6" ht="12.75">
      <c r="C194" s="17"/>
      <c r="D194" s="18"/>
      <c r="E194" s="19"/>
      <c r="F194" s="19"/>
    </row>
    <row r="195" spans="3:6" ht="12.75">
      <c r="C195" s="17"/>
      <c r="D195" s="18"/>
      <c r="E195" s="19"/>
      <c r="F195" s="19"/>
    </row>
    <row r="196" spans="3:6" ht="12.75">
      <c r="C196" s="17"/>
      <c r="D196" s="18"/>
      <c r="E196" s="19"/>
      <c r="F196" s="19"/>
    </row>
    <row r="197" spans="3:6" ht="12.75">
      <c r="C197" s="17"/>
      <c r="D197" s="18"/>
      <c r="E197" s="19"/>
      <c r="F197" s="19"/>
    </row>
    <row r="198" spans="3:6" ht="12.75">
      <c r="C198" s="17"/>
      <c r="D198" s="18"/>
      <c r="E198" s="19"/>
      <c r="F198" s="19"/>
    </row>
    <row r="199" spans="3:6" ht="12.75">
      <c r="C199" s="17"/>
      <c r="D199" s="18"/>
      <c r="E199" s="19"/>
      <c r="F199" s="19"/>
    </row>
    <row r="200" spans="3:6" ht="12.75">
      <c r="C200" s="17"/>
      <c r="D200" s="18"/>
      <c r="E200" s="19"/>
      <c r="F200" s="19"/>
    </row>
    <row r="201" spans="3:6" ht="12.75">
      <c r="C201" s="17"/>
      <c r="D201" s="18"/>
      <c r="E201" s="19"/>
      <c r="F201" s="19"/>
    </row>
    <row r="202" spans="3:6" ht="12.75">
      <c r="C202" s="17"/>
      <c r="D202" s="18"/>
      <c r="E202" s="19"/>
      <c r="F202" s="19"/>
    </row>
    <row r="203" spans="3:6" ht="12.75">
      <c r="C203" s="17"/>
      <c r="D203" s="18"/>
      <c r="E203" s="19"/>
      <c r="F203" s="19"/>
    </row>
    <row r="204" spans="3:6" ht="12.75">
      <c r="C204" s="17"/>
      <c r="D204" s="18"/>
      <c r="E204" s="19"/>
      <c r="F204" s="19"/>
    </row>
    <row r="205" spans="3:6" ht="12.75">
      <c r="C205" s="17"/>
      <c r="D205" s="18"/>
      <c r="E205" s="19"/>
      <c r="F205" s="19"/>
    </row>
    <row r="206" spans="3:6" ht="12.75">
      <c r="C206" s="17"/>
      <c r="D206" s="18"/>
      <c r="E206" s="19"/>
      <c r="F206" s="19"/>
    </row>
    <row r="207" spans="3:6" ht="12.75">
      <c r="C207" s="17"/>
      <c r="D207" s="18"/>
      <c r="E207" s="19"/>
      <c r="F207" s="19"/>
    </row>
    <row r="208" spans="3:6" ht="12.75">
      <c r="C208" s="17"/>
      <c r="D208" s="18"/>
      <c r="E208" s="19"/>
      <c r="F208" s="19"/>
    </row>
    <row r="209" spans="3:6" ht="12.75">
      <c r="C209" s="17"/>
      <c r="D209" s="18"/>
      <c r="E209" s="19"/>
      <c r="F209" s="19"/>
    </row>
    <row r="210" spans="3:6" ht="12.75">
      <c r="C210" s="17"/>
      <c r="D210" s="18"/>
      <c r="E210" s="19"/>
      <c r="F210" s="19"/>
    </row>
    <row r="211" spans="3:6" ht="12.75">
      <c r="C211" s="17"/>
      <c r="D211" s="18"/>
      <c r="E211" s="19"/>
      <c r="F211" s="19"/>
    </row>
    <row r="212" spans="3:6" ht="12.75">
      <c r="C212" s="17"/>
      <c r="D212" s="18"/>
      <c r="E212" s="19"/>
      <c r="F212" s="19"/>
    </row>
    <row r="213" spans="3:6" ht="12.75">
      <c r="C213" s="17"/>
      <c r="D213" s="18"/>
      <c r="E213" s="19"/>
      <c r="F213" s="19"/>
    </row>
    <row r="214" spans="3:6" ht="12.75">
      <c r="C214" s="17"/>
      <c r="D214" s="18"/>
      <c r="E214" s="19"/>
      <c r="F214" s="19"/>
    </row>
    <row r="215" spans="3:6" ht="12.75">
      <c r="C215" s="17"/>
      <c r="D215" s="18"/>
      <c r="E215" s="19"/>
      <c r="F215" s="19"/>
    </row>
    <row r="216" spans="3:6" ht="12.75">
      <c r="C216" s="17"/>
      <c r="D216" s="18"/>
      <c r="E216" s="19"/>
      <c r="F216" s="19"/>
    </row>
    <row r="217" spans="3:6" ht="12.75">
      <c r="C217" s="17"/>
      <c r="D217" s="18"/>
      <c r="E217" s="19"/>
      <c r="F217" s="19"/>
    </row>
    <row r="218" spans="3:6" ht="12.75">
      <c r="C218" s="17"/>
      <c r="D218" s="18"/>
      <c r="E218" s="19"/>
      <c r="F218" s="19"/>
    </row>
    <row r="219" spans="3:6" ht="12.75">
      <c r="C219" s="17"/>
      <c r="D219" s="18"/>
      <c r="E219" s="19"/>
      <c r="F219" s="19"/>
    </row>
    <row r="220" spans="3:6" ht="12.75">
      <c r="C220" s="17"/>
      <c r="D220" s="18"/>
      <c r="E220" s="19"/>
      <c r="F220" s="19"/>
    </row>
    <row r="221" spans="3:6" ht="12.75">
      <c r="C221" s="17"/>
      <c r="D221" s="18"/>
      <c r="E221" s="19"/>
      <c r="F221" s="19"/>
    </row>
    <row r="222" spans="3:6" ht="12.75">
      <c r="C222" s="17"/>
      <c r="D222" s="18"/>
      <c r="E222" s="19"/>
      <c r="F222" s="19"/>
    </row>
    <row r="223" spans="3:6" ht="12.75">
      <c r="C223" s="17"/>
      <c r="D223" s="18"/>
      <c r="E223" s="19"/>
      <c r="F223" s="19"/>
    </row>
    <row r="224" spans="3:6" ht="12.75">
      <c r="C224" s="17"/>
      <c r="D224" s="18"/>
      <c r="E224" s="19"/>
      <c r="F224" s="19"/>
    </row>
    <row r="225" spans="3:6" ht="12.75">
      <c r="C225" s="17"/>
      <c r="D225" s="18"/>
      <c r="E225" s="19"/>
      <c r="F225" s="19"/>
    </row>
    <row r="226" spans="3:6" ht="12.75">
      <c r="C226" s="17"/>
      <c r="D226" s="18"/>
      <c r="E226" s="19"/>
      <c r="F226" s="19"/>
    </row>
    <row r="227" spans="3:6" ht="12.75">
      <c r="C227" s="17"/>
      <c r="D227" s="18"/>
      <c r="E227" s="19"/>
      <c r="F227" s="19"/>
    </row>
    <row r="228" spans="3:6" ht="12.75">
      <c r="C228" s="17"/>
      <c r="D228" s="18"/>
      <c r="E228" s="19"/>
      <c r="F228" s="19"/>
    </row>
    <row r="229" spans="3:6" ht="12.75">
      <c r="C229" s="17"/>
      <c r="D229" s="18"/>
      <c r="E229" s="19"/>
      <c r="F229" s="19"/>
    </row>
    <row r="230" spans="3:6" ht="12.75">
      <c r="C230" s="17"/>
      <c r="D230" s="18"/>
      <c r="E230" s="19"/>
      <c r="F230" s="19"/>
    </row>
    <row r="231" spans="3:6" ht="12.75">
      <c r="C231" s="17"/>
      <c r="D231" s="18"/>
      <c r="E231" s="19"/>
      <c r="F231" s="19"/>
    </row>
    <row r="232" spans="3:6" ht="12.75">
      <c r="C232" s="17"/>
      <c r="D232" s="18"/>
      <c r="E232" s="19"/>
      <c r="F232" s="19"/>
    </row>
    <row r="233" spans="3:6" ht="12.75">
      <c r="C233" s="17"/>
      <c r="D233" s="18"/>
      <c r="E233" s="19"/>
      <c r="F233" s="19"/>
    </row>
    <row r="234" spans="3:6" ht="12.75">
      <c r="C234" s="17"/>
      <c r="D234" s="18"/>
      <c r="E234" s="19"/>
      <c r="F234" s="19"/>
    </row>
    <row r="235" spans="3:6" ht="12.75">
      <c r="C235" s="17"/>
      <c r="D235" s="18"/>
      <c r="E235" s="19"/>
      <c r="F235" s="19"/>
    </row>
    <row r="236" spans="3:6" ht="12.75">
      <c r="C236" s="17"/>
      <c r="D236" s="18"/>
      <c r="E236" s="19"/>
      <c r="F236" s="19"/>
    </row>
    <row r="237" spans="3:6" ht="12.75">
      <c r="C237" s="17"/>
      <c r="D237" s="18"/>
      <c r="E237" s="19"/>
      <c r="F237" s="19"/>
    </row>
    <row r="238" spans="3:6" ht="12.75">
      <c r="C238" s="17"/>
      <c r="D238" s="18"/>
      <c r="E238" s="19"/>
      <c r="F238" s="19"/>
    </row>
    <row r="239" spans="3:6" ht="12.75">
      <c r="C239" s="17"/>
      <c r="D239" s="18"/>
      <c r="E239" s="19"/>
      <c r="F239" s="19"/>
    </row>
    <row r="240" spans="3:6" ht="12.75">
      <c r="C240" s="17"/>
      <c r="D240" s="18"/>
      <c r="E240" s="19"/>
      <c r="F240" s="19"/>
    </row>
    <row r="241" spans="3:6" ht="12.75">
      <c r="C241" s="17"/>
      <c r="D241" s="18"/>
      <c r="E241" s="19"/>
      <c r="F241" s="19"/>
    </row>
    <row r="242" spans="3:6" ht="12.75">
      <c r="C242" s="17"/>
      <c r="D242" s="18"/>
      <c r="E242" s="19"/>
      <c r="F242" s="19"/>
    </row>
    <row r="243" spans="3:6" ht="12.75">
      <c r="C243" s="17"/>
      <c r="D243" s="18"/>
      <c r="E243" s="19"/>
      <c r="F243" s="19"/>
    </row>
    <row r="244" spans="3:6" ht="12.75">
      <c r="C244" s="17"/>
      <c r="D244" s="18"/>
      <c r="E244" s="19"/>
      <c r="F244" s="19"/>
    </row>
    <row r="245" spans="3:6" ht="12.75">
      <c r="C245" s="17"/>
      <c r="D245" s="18"/>
      <c r="E245" s="19"/>
      <c r="F245" s="19"/>
    </row>
    <row r="246" spans="3:6" ht="12.75">
      <c r="C246" s="17"/>
      <c r="D246" s="18"/>
      <c r="E246" s="19"/>
      <c r="F246" s="19"/>
    </row>
    <row r="247" spans="3:6" ht="12.75">
      <c r="C247" s="17"/>
      <c r="D247" s="18"/>
      <c r="E247" s="19"/>
      <c r="F247" s="19"/>
    </row>
    <row r="248" spans="3:6" ht="12.75">
      <c r="C248" s="17"/>
      <c r="D248" s="18"/>
      <c r="E248" s="19"/>
      <c r="F248" s="19"/>
    </row>
    <row r="249" spans="3:6" ht="12.75">
      <c r="C249" s="17"/>
      <c r="D249" s="18"/>
      <c r="E249" s="19"/>
      <c r="F249" s="19"/>
    </row>
    <row r="250" spans="3:6" ht="12.75">
      <c r="C250" s="17"/>
      <c r="D250" s="18"/>
      <c r="E250" s="19"/>
      <c r="F250" s="19"/>
    </row>
    <row r="251" spans="3:6" ht="12.75">
      <c r="C251" s="17"/>
      <c r="D251" s="18"/>
      <c r="E251" s="19"/>
      <c r="F251" s="19"/>
    </row>
    <row r="252" spans="3:6" ht="12.75">
      <c r="C252" s="17"/>
      <c r="D252" s="18"/>
      <c r="E252" s="19"/>
      <c r="F252" s="19"/>
    </row>
    <row r="253" spans="3:6" ht="12.75">
      <c r="C253" s="17"/>
      <c r="D253" s="18"/>
      <c r="E253" s="19"/>
      <c r="F253" s="19"/>
    </row>
    <row r="254" spans="3:6" ht="12.75">
      <c r="C254" s="17"/>
      <c r="D254" s="18"/>
      <c r="E254" s="19"/>
      <c r="F254" s="19"/>
    </row>
    <row r="255" spans="3:6" ht="12.75">
      <c r="C255" s="17"/>
      <c r="D255" s="18"/>
      <c r="E255" s="19"/>
      <c r="F255" s="19"/>
    </row>
    <row r="256" spans="3:6" ht="12.75">
      <c r="C256" s="17"/>
      <c r="D256" s="18"/>
      <c r="E256" s="19"/>
      <c r="F256" s="19"/>
    </row>
    <row r="257" spans="3:6" ht="12.75">
      <c r="C257" s="17"/>
      <c r="D257" s="18"/>
      <c r="E257" s="19"/>
      <c r="F257" s="19"/>
    </row>
    <row r="258" spans="3:6" ht="12.75">
      <c r="C258" s="17"/>
      <c r="D258" s="18"/>
      <c r="E258" s="19"/>
      <c r="F258" s="19"/>
    </row>
    <row r="259" spans="3:6" ht="12.75">
      <c r="C259" s="17"/>
      <c r="D259" s="18"/>
      <c r="E259" s="19"/>
      <c r="F259" s="19"/>
    </row>
    <row r="260" spans="3:6" ht="12.75">
      <c r="C260" s="17"/>
      <c r="D260" s="18"/>
      <c r="E260" s="19"/>
      <c r="F260" s="19"/>
    </row>
    <row r="261" spans="3:6" ht="12.75">
      <c r="C261" s="17"/>
      <c r="D261" s="18"/>
      <c r="E261" s="19"/>
      <c r="F261" s="19"/>
    </row>
    <row r="262" spans="3:6" ht="12.75">
      <c r="C262" s="17"/>
      <c r="D262" s="18"/>
      <c r="E262" s="19"/>
      <c r="F262" s="19"/>
    </row>
    <row r="263" spans="3:6" ht="12.75">
      <c r="C263" s="17"/>
      <c r="D263" s="18"/>
      <c r="E263" s="19"/>
      <c r="F263" s="19"/>
    </row>
    <row r="264" spans="3:6" ht="12.75">
      <c r="C264" s="17"/>
      <c r="D264" s="18"/>
      <c r="E264" s="19"/>
      <c r="F264" s="19"/>
    </row>
    <row r="265" spans="3:6" ht="12.75">
      <c r="C265" s="17"/>
      <c r="D265" s="18"/>
      <c r="E265" s="19"/>
      <c r="F265" s="19"/>
    </row>
    <row r="266" spans="3:6" ht="12.75">
      <c r="C266" s="17"/>
      <c r="D266" s="18"/>
      <c r="E266" s="19"/>
      <c r="F266" s="19"/>
    </row>
    <row r="267" spans="3:6" ht="12.75">
      <c r="C267" s="17"/>
      <c r="D267" s="18"/>
      <c r="E267" s="19"/>
      <c r="F267" s="19"/>
    </row>
    <row r="268" spans="3:6" ht="12.75">
      <c r="C268" s="17"/>
      <c r="D268" s="18"/>
      <c r="E268" s="19"/>
      <c r="F268" s="19"/>
    </row>
    <row r="269" spans="3:6" ht="12.75">
      <c r="C269" s="17"/>
      <c r="D269" s="18"/>
      <c r="E269" s="19"/>
      <c r="F269" s="19"/>
    </row>
    <row r="270" spans="3:6" ht="12.75">
      <c r="C270" s="17"/>
      <c r="D270" s="18"/>
      <c r="E270" s="19"/>
      <c r="F270" s="19"/>
    </row>
    <row r="271" spans="3:6" ht="12.75">
      <c r="C271" s="17"/>
      <c r="D271" s="18"/>
      <c r="E271" s="19"/>
      <c r="F271" s="19"/>
    </row>
    <row r="272" spans="3:6" ht="12.75">
      <c r="C272" s="17"/>
      <c r="D272" s="18"/>
      <c r="E272" s="19"/>
      <c r="F272" s="19"/>
    </row>
    <row r="273" spans="3:6" ht="12.75">
      <c r="C273" s="17"/>
      <c r="D273" s="18"/>
      <c r="E273" s="19"/>
      <c r="F273" s="19"/>
    </row>
    <row r="274" spans="3:6" ht="12.75">
      <c r="C274" s="17"/>
      <c r="D274" s="18"/>
      <c r="E274" s="19"/>
      <c r="F274" s="19"/>
    </row>
    <row r="275" spans="3:6" ht="12.75">
      <c r="C275" s="17"/>
      <c r="D275" s="18"/>
      <c r="E275" s="19"/>
      <c r="F275" s="19"/>
    </row>
    <row r="276" spans="3:6" ht="12.75">
      <c r="C276" s="17"/>
      <c r="D276" s="18"/>
      <c r="E276" s="19"/>
      <c r="F276" s="19"/>
    </row>
    <row r="277" spans="3:6" ht="12.75">
      <c r="C277" s="17"/>
      <c r="D277" s="18"/>
      <c r="E277" s="19"/>
      <c r="F277" s="19"/>
    </row>
    <row r="278" spans="3:6" ht="12.75">
      <c r="C278" s="17"/>
      <c r="D278" s="18"/>
      <c r="E278" s="19"/>
      <c r="F278" s="19"/>
    </row>
    <row r="279" spans="3:6" ht="12.75">
      <c r="C279" s="17"/>
      <c r="D279" s="18"/>
      <c r="E279" s="19"/>
      <c r="F279" s="19"/>
    </row>
    <row r="280" spans="3:6" ht="12.75">
      <c r="C280" s="17"/>
      <c r="D280" s="18"/>
      <c r="E280" s="19"/>
      <c r="F280" s="19"/>
    </row>
    <row r="281" spans="3:6" ht="12.75">
      <c r="C281" s="17"/>
      <c r="D281" s="18"/>
      <c r="E281" s="19"/>
      <c r="F281" s="19"/>
    </row>
    <row r="282" spans="3:6" ht="12.75">
      <c r="C282" s="17"/>
      <c r="D282" s="18"/>
      <c r="E282" s="19"/>
      <c r="F282" s="19"/>
    </row>
    <row r="283" spans="3:6" ht="12.75">
      <c r="C283" s="17"/>
      <c r="D283" s="18"/>
      <c r="E283" s="19"/>
      <c r="F283" s="19"/>
    </row>
    <row r="284" spans="3:6" ht="12.75">
      <c r="C284" s="17"/>
      <c r="D284" s="18"/>
      <c r="E284" s="19"/>
      <c r="F284" s="19"/>
    </row>
    <row r="285" spans="3:6" ht="12.75">
      <c r="C285" s="17"/>
      <c r="D285" s="18"/>
      <c r="E285" s="19"/>
      <c r="F285" s="19"/>
    </row>
    <row r="286" spans="3:6" ht="12.75">
      <c r="C286" s="17"/>
      <c r="D286" s="18"/>
      <c r="E286" s="19"/>
      <c r="F286" s="19"/>
    </row>
    <row r="287" spans="3:6" ht="12.75">
      <c r="C287" s="17"/>
      <c r="D287" s="18"/>
      <c r="E287" s="19"/>
      <c r="F287" s="19"/>
    </row>
    <row r="288" spans="3:6" ht="12.75">
      <c r="C288" s="17"/>
      <c r="D288" s="18"/>
      <c r="E288" s="19"/>
      <c r="F288" s="19"/>
    </row>
    <row r="289" spans="3:6" ht="12.75">
      <c r="C289" s="17"/>
      <c r="D289" s="18"/>
      <c r="E289" s="19"/>
      <c r="F289" s="19"/>
    </row>
    <row r="290" spans="3:6" ht="12.75">
      <c r="C290" s="17"/>
      <c r="D290" s="18"/>
      <c r="E290" s="19"/>
      <c r="F290" s="19"/>
    </row>
    <row r="291" spans="3:6" ht="12.75">
      <c r="C291" s="17"/>
      <c r="D291" s="18"/>
      <c r="E291" s="19"/>
      <c r="F291" s="19"/>
    </row>
    <row r="292" spans="3:6" ht="12.75">
      <c r="C292" s="17"/>
      <c r="D292" s="18"/>
      <c r="E292" s="19"/>
      <c r="F292" s="19"/>
    </row>
    <row r="293" spans="3:6" ht="12.75">
      <c r="C293" s="17"/>
      <c r="D293" s="18"/>
      <c r="E293" s="19"/>
      <c r="F293" s="19"/>
    </row>
    <row r="294" spans="3:6" ht="12.75">
      <c r="C294" s="17"/>
      <c r="D294" s="18"/>
      <c r="E294" s="19"/>
      <c r="F294" s="19"/>
    </row>
    <row r="295" spans="3:6" ht="12.75">
      <c r="C295" s="17"/>
      <c r="D295" s="18"/>
      <c r="E295" s="19"/>
      <c r="F295" s="19"/>
    </row>
    <row r="296" spans="3:6" ht="12.75">
      <c r="C296" s="17"/>
      <c r="D296" s="18"/>
      <c r="E296" s="19"/>
      <c r="F296" s="19"/>
    </row>
    <row r="297" spans="3:6" ht="12.75">
      <c r="C297" s="17"/>
      <c r="D297" s="18"/>
      <c r="E297" s="19"/>
      <c r="F297" s="19"/>
    </row>
    <row r="298" spans="3:6" ht="12.75">
      <c r="C298" s="17"/>
      <c r="D298" s="18"/>
      <c r="E298" s="19"/>
      <c r="F298" s="19"/>
    </row>
    <row r="299" spans="3:6" ht="12.75">
      <c r="C299" s="17"/>
      <c r="D299" s="18"/>
      <c r="E299" s="19"/>
      <c r="F299" s="19"/>
    </row>
    <row r="300" spans="3:6" ht="12.75">
      <c r="C300" s="17"/>
      <c r="D300" s="18"/>
      <c r="E300" s="19"/>
      <c r="F300" s="19"/>
    </row>
    <row r="301" spans="3:6" ht="12.75">
      <c r="C301" s="17"/>
      <c r="D301" s="18"/>
      <c r="E301" s="19"/>
      <c r="F301" s="19"/>
    </row>
    <row r="302" spans="3:6" ht="12.75">
      <c r="C302" s="17"/>
      <c r="D302" s="18"/>
      <c r="E302" s="19"/>
      <c r="F302" s="19"/>
    </row>
    <row r="303" spans="3:6" ht="12.75">
      <c r="C303" s="17"/>
      <c r="D303" s="18"/>
      <c r="E303" s="19"/>
      <c r="F303" s="19"/>
    </row>
    <row r="304" spans="3:6" ht="12.75">
      <c r="C304" s="17"/>
      <c r="D304" s="18"/>
      <c r="E304" s="19"/>
      <c r="F304" s="19"/>
    </row>
    <row r="305" spans="3:6" ht="12.75">
      <c r="C305" s="17"/>
      <c r="D305" s="18"/>
      <c r="E305" s="19"/>
      <c r="F305" s="19"/>
    </row>
    <row r="306" spans="3:6" ht="12.75">
      <c r="C306" s="17"/>
      <c r="D306" s="18"/>
      <c r="E306" s="19"/>
      <c r="F306" s="19"/>
    </row>
    <row r="307" spans="3:6" ht="12.75">
      <c r="C307" s="17"/>
      <c r="D307" s="18"/>
      <c r="E307" s="19"/>
      <c r="F307" s="19"/>
    </row>
    <row r="308" spans="3:6" ht="12.75">
      <c r="C308" s="17"/>
      <c r="D308" s="18"/>
      <c r="E308" s="19"/>
      <c r="F308" s="19"/>
    </row>
    <row r="309" spans="3:6" ht="12.75">
      <c r="C309" s="17"/>
      <c r="D309" s="18"/>
      <c r="E309" s="19"/>
      <c r="F309" s="19"/>
    </row>
    <row r="310" spans="3:6" ht="12.75">
      <c r="C310" s="17"/>
      <c r="D310" s="18"/>
      <c r="E310" s="19"/>
      <c r="F310" s="19"/>
    </row>
    <row r="311" spans="3:6" ht="12.75">
      <c r="C311" s="17"/>
      <c r="D311" s="18"/>
      <c r="E311" s="19"/>
      <c r="F311" s="19"/>
    </row>
    <row r="312" spans="3:6" ht="12.75">
      <c r="C312" s="17"/>
      <c r="D312" s="18"/>
      <c r="E312" s="19"/>
      <c r="F312" s="19"/>
    </row>
    <row r="313" spans="3:6" ht="12.75">
      <c r="C313" s="17"/>
      <c r="D313" s="18"/>
      <c r="E313" s="19"/>
      <c r="F313" s="19"/>
    </row>
    <row r="314" spans="3:6" ht="12.75">
      <c r="C314" s="17"/>
      <c r="D314" s="18"/>
      <c r="E314" s="19"/>
      <c r="F314" s="19"/>
    </row>
    <row r="315" spans="3:6" ht="12.75">
      <c r="C315" s="17"/>
      <c r="D315" s="18"/>
      <c r="E315" s="19"/>
      <c r="F315" s="19"/>
    </row>
    <row r="316" spans="3:6" ht="12.75">
      <c r="C316" s="17"/>
      <c r="D316" s="18"/>
      <c r="E316" s="19"/>
      <c r="F316" s="19"/>
    </row>
    <row r="317" spans="3:6" ht="12.75">
      <c r="C317" s="17"/>
      <c r="D317" s="18"/>
      <c r="E317" s="19"/>
      <c r="F317" s="19"/>
    </row>
    <row r="318" spans="3:6" ht="12.75">
      <c r="C318" s="17"/>
      <c r="D318" s="18"/>
      <c r="E318" s="19"/>
      <c r="F318" s="19"/>
    </row>
    <row r="319" spans="3:6" ht="12.75">
      <c r="C319" s="17"/>
      <c r="D319" s="18"/>
      <c r="E319" s="19"/>
      <c r="F319" s="19"/>
    </row>
    <row r="320" spans="3:6" ht="12.75">
      <c r="C320" s="17"/>
      <c r="D320" s="18"/>
      <c r="E320" s="19"/>
      <c r="F320" s="19"/>
    </row>
    <row r="321" spans="3:6" ht="12.75">
      <c r="C321" s="17"/>
      <c r="D321" s="18"/>
      <c r="E321" s="19"/>
      <c r="F321" s="19"/>
    </row>
    <row r="322" spans="3:6" ht="12.75">
      <c r="C322" s="17"/>
      <c r="D322" s="18"/>
      <c r="E322" s="19"/>
      <c r="F322" s="19"/>
    </row>
    <row r="323" spans="3:6" ht="12.75">
      <c r="C323" s="17"/>
      <c r="D323" s="18"/>
      <c r="E323" s="19"/>
      <c r="F323" s="19"/>
    </row>
    <row r="324" spans="3:6" ht="12.75">
      <c r="C324" s="17"/>
      <c r="D324" s="18"/>
      <c r="E324" s="19"/>
      <c r="F324" s="19"/>
    </row>
    <row r="325" spans="3:6" ht="12.75">
      <c r="C325" s="17"/>
      <c r="D325" s="18"/>
      <c r="E325" s="19"/>
      <c r="F325" s="19"/>
    </row>
    <row r="326" spans="3:6" ht="12.75">
      <c r="C326" s="17"/>
      <c r="D326" s="18"/>
      <c r="E326" s="19"/>
      <c r="F326" s="19"/>
    </row>
    <row r="327" spans="3:6" ht="12.75">
      <c r="C327" s="17"/>
      <c r="D327" s="18"/>
      <c r="E327" s="19"/>
      <c r="F327" s="19"/>
    </row>
    <row r="328" spans="3:6" ht="12.75">
      <c r="C328" s="17"/>
      <c r="D328" s="18"/>
      <c r="E328" s="19"/>
      <c r="F328" s="19"/>
    </row>
    <row r="329" spans="3:6" ht="12.75">
      <c r="C329" s="17"/>
      <c r="D329" s="18"/>
      <c r="E329" s="19"/>
      <c r="F329" s="19"/>
    </row>
    <row r="330" spans="3:6" ht="12.75">
      <c r="C330" s="17"/>
      <c r="D330" s="18"/>
      <c r="E330" s="19"/>
      <c r="F330" s="19"/>
    </row>
    <row r="331" spans="3:6" ht="12.75">
      <c r="C331" s="17"/>
      <c r="D331" s="18"/>
      <c r="E331" s="19"/>
      <c r="F331" s="19"/>
    </row>
    <row r="332" spans="3:6" ht="12.75">
      <c r="C332" s="17"/>
      <c r="D332" s="18"/>
      <c r="E332" s="19"/>
      <c r="F332" s="19"/>
    </row>
    <row r="333" spans="3:6" ht="12.75">
      <c r="C333" s="17"/>
      <c r="D333" s="18"/>
      <c r="E333" s="19"/>
      <c r="F333" s="19"/>
    </row>
    <row r="334" spans="3:6" ht="12.75">
      <c r="C334" s="17"/>
      <c r="D334" s="18"/>
      <c r="E334" s="19"/>
      <c r="F334" s="19"/>
    </row>
    <row r="335" spans="3:6" ht="12.75">
      <c r="C335" s="17"/>
      <c r="D335" s="18"/>
      <c r="E335" s="19"/>
      <c r="F335" s="19"/>
    </row>
    <row r="336" spans="3:6" ht="12.75">
      <c r="C336" s="17"/>
      <c r="D336" s="18"/>
      <c r="E336" s="19"/>
      <c r="F336" s="19"/>
    </row>
    <row r="337" spans="3:6" ht="12.75">
      <c r="C337" s="17"/>
      <c r="D337" s="18"/>
      <c r="E337" s="19"/>
      <c r="F337" s="19"/>
    </row>
    <row r="338" spans="3:6" ht="12.75">
      <c r="C338" s="17"/>
      <c r="D338" s="18"/>
      <c r="E338" s="19"/>
      <c r="F338" s="19"/>
    </row>
    <row r="339" spans="3:6" ht="12.75">
      <c r="C339" s="17"/>
      <c r="D339" s="18"/>
      <c r="E339" s="19"/>
      <c r="F339" s="19"/>
    </row>
    <row r="340" spans="3:6" ht="12.75">
      <c r="C340" s="17"/>
      <c r="D340" s="18"/>
      <c r="E340" s="19"/>
      <c r="F340" s="19"/>
    </row>
    <row r="341" spans="3:6" ht="12.75">
      <c r="C341" s="17"/>
      <c r="D341" s="18"/>
      <c r="E341" s="19"/>
      <c r="F341" s="19"/>
    </row>
    <row r="342" spans="3:6" ht="12.75">
      <c r="C342" s="17"/>
      <c r="D342" s="18"/>
      <c r="E342" s="19"/>
      <c r="F342" s="19"/>
    </row>
    <row r="343" spans="3:6" ht="12.75">
      <c r="C343" s="17"/>
      <c r="D343" s="18"/>
      <c r="E343" s="19"/>
      <c r="F343" s="19"/>
    </row>
    <row r="344" spans="3:6" ht="12.75">
      <c r="C344" s="17"/>
      <c r="D344" s="18"/>
      <c r="E344" s="19"/>
      <c r="F344" s="19"/>
    </row>
    <row r="345" spans="3:6" ht="12.75">
      <c r="C345" s="17"/>
      <c r="D345" s="18"/>
      <c r="E345" s="19"/>
      <c r="F345" s="19"/>
    </row>
    <row r="346" spans="3:6" ht="12.75">
      <c r="C346" s="17"/>
      <c r="D346" s="18"/>
      <c r="E346" s="19"/>
      <c r="F346" s="19"/>
    </row>
    <row r="347" spans="3:6" ht="12.75">
      <c r="C347" s="17"/>
      <c r="D347" s="18"/>
      <c r="E347" s="19"/>
      <c r="F347" s="19"/>
    </row>
    <row r="348" spans="3:6" ht="12.75">
      <c r="C348" s="17"/>
      <c r="D348" s="18"/>
      <c r="E348" s="19"/>
      <c r="F348" s="19"/>
    </row>
    <row r="349" spans="3:6" ht="12.75">
      <c r="C349" s="17"/>
      <c r="D349" s="18"/>
      <c r="E349" s="19"/>
      <c r="F349" s="19"/>
    </row>
    <row r="350" spans="3:6" ht="12.75">
      <c r="C350" s="17"/>
      <c r="D350" s="18"/>
      <c r="E350" s="19"/>
      <c r="F350" s="19"/>
    </row>
    <row r="351" spans="3:6" ht="12.75">
      <c r="C351" s="17"/>
      <c r="D351" s="18"/>
      <c r="E351" s="19"/>
      <c r="F351" s="19"/>
    </row>
    <row r="352" spans="3:6" ht="12.75">
      <c r="C352" s="17"/>
      <c r="D352" s="18"/>
      <c r="E352" s="19"/>
      <c r="F352" s="19"/>
    </row>
    <row r="353" spans="3:6" ht="12.75">
      <c r="C353" s="17"/>
      <c r="D353" s="18"/>
      <c r="E353" s="19"/>
      <c r="F353" s="19"/>
    </row>
    <row r="354" spans="3:6" ht="12.75">
      <c r="C354" s="17"/>
      <c r="D354" s="18"/>
      <c r="E354" s="19"/>
      <c r="F354" s="19"/>
    </row>
    <row r="355" spans="3:6" ht="12.75">
      <c r="C355" s="17"/>
      <c r="D355" s="18"/>
      <c r="E355" s="19"/>
      <c r="F355" s="19"/>
    </row>
    <row r="356" spans="3:6" ht="12.75">
      <c r="C356" s="17"/>
      <c r="D356" s="18"/>
      <c r="E356" s="19"/>
      <c r="F356" s="19"/>
    </row>
    <row r="357" spans="3:6" ht="12.75">
      <c r="C357" s="17"/>
      <c r="D357" s="18"/>
      <c r="E357" s="19"/>
      <c r="F357" s="19"/>
    </row>
    <row r="358" spans="3:6" ht="12.75">
      <c r="C358" s="17"/>
      <c r="D358" s="18"/>
      <c r="E358" s="19"/>
      <c r="F358" s="19"/>
    </row>
    <row r="359" spans="3:6" ht="12.75">
      <c r="C359" s="17"/>
      <c r="D359" s="18"/>
      <c r="E359" s="19"/>
      <c r="F359" s="19"/>
    </row>
    <row r="360" spans="3:6" ht="12.75">
      <c r="C360" s="17"/>
      <c r="D360" s="18"/>
      <c r="E360" s="19"/>
      <c r="F360" s="19"/>
    </row>
    <row r="361" spans="3:6" ht="12.75">
      <c r="C361" s="17"/>
      <c r="D361" s="18"/>
      <c r="E361" s="19"/>
      <c r="F361" s="19"/>
    </row>
    <row r="362" spans="3:6" ht="12.75">
      <c r="C362" s="17"/>
      <c r="D362" s="18"/>
      <c r="E362" s="19"/>
      <c r="F362" s="19"/>
    </row>
    <row r="363" spans="3:6" ht="12.75">
      <c r="C363" s="17"/>
      <c r="D363" s="18"/>
      <c r="E363" s="19"/>
      <c r="F363" s="19"/>
    </row>
    <row r="364" spans="3:6" ht="12.75">
      <c r="C364" s="17"/>
      <c r="D364" s="18"/>
      <c r="E364" s="19"/>
      <c r="F364" s="19"/>
    </row>
    <row r="365" spans="3:6" ht="12.75">
      <c r="C365" s="17"/>
      <c r="D365" s="18"/>
      <c r="E365" s="19"/>
      <c r="F365" s="19"/>
    </row>
    <row r="366" spans="3:6" ht="12.75">
      <c r="C366" s="17"/>
      <c r="D366" s="18"/>
      <c r="E366" s="19"/>
      <c r="F366" s="19"/>
    </row>
    <row r="367" spans="3:6" ht="12.75">
      <c r="C367" s="17"/>
      <c r="D367" s="18"/>
      <c r="E367" s="19"/>
      <c r="F367" s="19"/>
    </row>
    <row r="368" spans="3:6" ht="12.75">
      <c r="C368" s="17"/>
      <c r="D368" s="18"/>
      <c r="E368" s="19"/>
      <c r="F368" s="19"/>
    </row>
    <row r="369" spans="3:6" ht="12.75">
      <c r="C369" s="17"/>
      <c r="D369" s="18"/>
      <c r="E369" s="19"/>
      <c r="F369" s="19"/>
    </row>
    <row r="370" spans="3:6" ht="12.75">
      <c r="C370" s="17"/>
      <c r="D370" s="18"/>
      <c r="E370" s="19"/>
      <c r="F370" s="19"/>
    </row>
    <row r="371" spans="3:6" ht="12.75">
      <c r="C371" s="17"/>
      <c r="D371" s="18"/>
      <c r="E371" s="19"/>
      <c r="F371" s="19"/>
    </row>
    <row r="372" spans="3:6" ht="12.75">
      <c r="C372" s="17"/>
      <c r="D372" s="18"/>
      <c r="E372" s="19"/>
      <c r="F372" s="19"/>
    </row>
    <row r="373" spans="3:6" ht="12.75">
      <c r="C373" s="17"/>
      <c r="D373" s="18"/>
      <c r="E373" s="19"/>
      <c r="F373" s="19"/>
    </row>
    <row r="374" spans="3:6" ht="12.75">
      <c r="C374" s="17"/>
      <c r="D374" s="18"/>
      <c r="E374" s="19"/>
      <c r="F374" s="19"/>
    </row>
    <row r="375" spans="3:6" ht="12.75">
      <c r="C375" s="17"/>
      <c r="D375" s="18"/>
      <c r="E375" s="19"/>
      <c r="F375" s="19"/>
    </row>
    <row r="376" spans="3:6" ht="12.75">
      <c r="C376" s="17"/>
      <c r="D376" s="18"/>
      <c r="E376" s="19"/>
      <c r="F376" s="19"/>
    </row>
    <row r="377" spans="3:6" ht="12.75">
      <c r="C377" s="17"/>
      <c r="D377" s="18"/>
      <c r="E377" s="19"/>
      <c r="F377" s="19"/>
    </row>
    <row r="378" spans="3:6" ht="12.75">
      <c r="C378" s="17"/>
      <c r="D378" s="18"/>
      <c r="E378" s="19"/>
      <c r="F378" s="19"/>
    </row>
    <row r="379" spans="3:6" ht="12.75">
      <c r="C379" s="17"/>
      <c r="D379" s="18"/>
      <c r="E379" s="19"/>
      <c r="F379" s="19"/>
    </row>
    <row r="380" spans="3:6" ht="12.75">
      <c r="C380" s="17"/>
      <c r="D380" s="18"/>
      <c r="E380" s="19"/>
      <c r="F380" s="19"/>
    </row>
    <row r="381" spans="3:6" ht="12.75">
      <c r="C381" s="17"/>
      <c r="D381" s="18"/>
      <c r="E381" s="19"/>
      <c r="F381" s="19"/>
    </row>
    <row r="382" spans="3:6" ht="12.75">
      <c r="C382" s="17"/>
      <c r="D382" s="18"/>
      <c r="E382" s="19"/>
      <c r="F382" s="19"/>
    </row>
    <row r="383" spans="3:6" ht="12.75">
      <c r="C383" s="17"/>
      <c r="D383" s="18"/>
      <c r="E383" s="19"/>
      <c r="F383" s="19"/>
    </row>
    <row r="384" spans="3:6" ht="12.75">
      <c r="C384" s="17"/>
      <c r="D384" s="18"/>
      <c r="E384" s="19"/>
      <c r="F384" s="19"/>
    </row>
    <row r="385" spans="3:6" ht="12.75">
      <c r="C385" s="17"/>
      <c r="D385" s="18"/>
      <c r="E385" s="19"/>
      <c r="F385" s="19"/>
    </row>
    <row r="386" spans="3:6" ht="12.75">
      <c r="C386" s="17"/>
      <c r="D386" s="18"/>
      <c r="E386" s="19"/>
      <c r="F386" s="19"/>
    </row>
    <row r="387" spans="3:6" ht="12.75">
      <c r="C387" s="17"/>
      <c r="D387" s="18"/>
      <c r="E387" s="19"/>
      <c r="F387" s="19"/>
    </row>
    <row r="388" spans="3:6" ht="12.75">
      <c r="C388" s="17"/>
      <c r="D388" s="18"/>
      <c r="E388" s="19"/>
      <c r="F388" s="19"/>
    </row>
    <row r="389" spans="3:6" ht="12.75">
      <c r="C389" s="17"/>
      <c r="D389" s="18"/>
      <c r="E389" s="19"/>
      <c r="F389" s="19"/>
    </row>
    <row r="390" spans="3:6" ht="12.75">
      <c r="C390" s="17"/>
      <c r="D390" s="18"/>
      <c r="E390" s="19"/>
      <c r="F390" s="19"/>
    </row>
    <row r="391" spans="3:6" ht="12.75">
      <c r="C391" s="17"/>
      <c r="D391" s="18"/>
      <c r="E391" s="19"/>
      <c r="F391" s="19"/>
    </row>
    <row r="392" spans="3:6" ht="12.75">
      <c r="C392" s="17"/>
      <c r="D392" s="18"/>
      <c r="E392" s="19"/>
      <c r="F392" s="19"/>
    </row>
    <row r="393" spans="3:6" ht="12.75">
      <c r="C393" s="17"/>
      <c r="D393" s="18"/>
      <c r="E393" s="19"/>
      <c r="F393" s="19"/>
    </row>
    <row r="394" spans="3:6" ht="12.75">
      <c r="C394" s="17"/>
      <c r="D394" s="18"/>
      <c r="E394" s="19"/>
      <c r="F394" s="19"/>
    </row>
    <row r="395" spans="3:6" ht="12.75">
      <c r="C395" s="17"/>
      <c r="D395" s="18"/>
      <c r="E395" s="19"/>
      <c r="F395" s="19"/>
    </row>
    <row r="396" spans="3:6" ht="12.75">
      <c r="C396" s="17"/>
      <c r="D396" s="18"/>
      <c r="E396" s="19"/>
      <c r="F396" s="19"/>
    </row>
    <row r="397" spans="3:6" ht="12.75">
      <c r="C397" s="17"/>
      <c r="D397" s="18"/>
      <c r="E397" s="19"/>
      <c r="F397" s="19"/>
    </row>
    <row r="398" spans="3:6" ht="12.75">
      <c r="C398" s="17"/>
      <c r="D398" s="18"/>
      <c r="E398" s="19"/>
      <c r="F398" s="19"/>
    </row>
    <row r="399" spans="3:6" ht="12.75">
      <c r="C399" s="17"/>
      <c r="D399" s="18"/>
      <c r="E399" s="19"/>
      <c r="F399" s="19"/>
    </row>
    <row r="400" spans="3:6" ht="12.75">
      <c r="C400" s="17"/>
      <c r="D400" s="18"/>
      <c r="E400" s="19"/>
      <c r="F400" s="19"/>
    </row>
    <row r="401" spans="3:6" ht="12.75">
      <c r="C401" s="17"/>
      <c r="D401" s="18"/>
      <c r="E401" s="19"/>
      <c r="F401" s="19"/>
    </row>
    <row r="402" spans="3:6" ht="12.75">
      <c r="C402" s="17"/>
      <c r="D402" s="18"/>
      <c r="E402" s="19"/>
      <c r="F402" s="19"/>
    </row>
    <row r="403" spans="3:6" ht="12.75">
      <c r="C403" s="17"/>
      <c r="D403" s="18"/>
      <c r="E403" s="19"/>
      <c r="F403" s="19"/>
    </row>
    <row r="404" spans="3:6" ht="12.75">
      <c r="C404" s="17"/>
      <c r="D404" s="18"/>
      <c r="E404" s="19"/>
      <c r="F404" s="19"/>
    </row>
    <row r="405" spans="3:6" ht="12.75">
      <c r="C405" s="17"/>
      <c r="D405" s="18"/>
      <c r="E405" s="19"/>
      <c r="F405" s="19"/>
    </row>
    <row r="406" spans="3:6" ht="12.75">
      <c r="C406" s="17"/>
      <c r="D406" s="18"/>
      <c r="E406" s="19"/>
      <c r="F406" s="19"/>
    </row>
    <row r="407" spans="3:6" ht="12.75">
      <c r="C407" s="17"/>
      <c r="D407" s="18"/>
      <c r="E407" s="19"/>
      <c r="F407" s="19"/>
    </row>
    <row r="408" spans="3:6" ht="12.75">
      <c r="C408" s="17"/>
      <c r="D408" s="18"/>
      <c r="E408" s="19"/>
      <c r="F408" s="19"/>
    </row>
    <row r="409" spans="3:6" ht="12.75">
      <c r="C409" s="17"/>
      <c r="D409" s="18"/>
      <c r="E409" s="19"/>
      <c r="F409" s="19"/>
    </row>
    <row r="410" spans="3:6" ht="12.75">
      <c r="C410" s="17"/>
      <c r="D410" s="18"/>
      <c r="E410" s="19"/>
      <c r="F410" s="19"/>
    </row>
    <row r="411" spans="3:6" ht="12.75">
      <c r="C411" s="17"/>
      <c r="D411" s="18"/>
      <c r="E411" s="19"/>
      <c r="F411" s="19"/>
    </row>
    <row r="412" spans="3:6" ht="12.75">
      <c r="C412" s="17"/>
      <c r="D412" s="18"/>
      <c r="E412" s="19"/>
      <c r="F412" s="19"/>
    </row>
    <row r="413" spans="3:6" ht="12.75">
      <c r="C413" s="17"/>
      <c r="D413" s="18"/>
      <c r="E413" s="19"/>
      <c r="F413" s="19"/>
    </row>
    <row r="414" spans="3:6" ht="12.75">
      <c r="C414" s="17"/>
      <c r="D414" s="18"/>
      <c r="E414" s="19"/>
      <c r="F414" s="19"/>
    </row>
    <row r="415" spans="3:6" ht="12.75">
      <c r="C415" s="17"/>
      <c r="D415" s="18"/>
      <c r="E415" s="19"/>
      <c r="F415" s="19"/>
    </row>
    <row r="416" spans="3:6" ht="12.75">
      <c r="C416" s="17"/>
      <c r="D416" s="18"/>
      <c r="E416" s="19"/>
      <c r="F416" s="19"/>
    </row>
    <row r="417" spans="3:6" ht="12.75">
      <c r="C417" s="17"/>
      <c r="D417" s="18"/>
      <c r="E417" s="19"/>
      <c r="F417" s="19"/>
    </row>
    <row r="418" spans="3:6" ht="12.75">
      <c r="C418" s="17"/>
      <c r="D418" s="18"/>
      <c r="E418" s="19"/>
      <c r="F418" s="19"/>
    </row>
    <row r="419" spans="3:6" ht="12.75">
      <c r="C419" s="17"/>
      <c r="D419" s="18"/>
      <c r="E419" s="19"/>
      <c r="F419" s="19"/>
    </row>
    <row r="420" spans="3:6" ht="12.75">
      <c r="C420" s="17"/>
      <c r="D420" s="18"/>
      <c r="E420" s="19"/>
      <c r="F420" s="19"/>
    </row>
    <row r="421" spans="3:6" ht="12.75">
      <c r="C421" s="17"/>
      <c r="D421" s="18"/>
      <c r="E421" s="19"/>
      <c r="F421" s="19"/>
    </row>
    <row r="422" spans="3:6" ht="12.75">
      <c r="C422" s="17"/>
      <c r="D422" s="18"/>
      <c r="E422" s="19"/>
      <c r="F422" s="19"/>
    </row>
    <row r="423" spans="3:6" ht="12.75">
      <c r="C423" s="17"/>
      <c r="D423" s="18"/>
      <c r="E423" s="19"/>
      <c r="F423" s="19"/>
    </row>
    <row r="424" spans="3:6" ht="12.75">
      <c r="C424" s="17"/>
      <c r="D424" s="18"/>
      <c r="E424" s="19"/>
      <c r="F424" s="19"/>
    </row>
    <row r="425" spans="3:6" ht="12.75">
      <c r="C425" s="17"/>
      <c r="D425" s="18"/>
      <c r="E425" s="19"/>
      <c r="F425" s="19"/>
    </row>
    <row r="426" spans="3:6" ht="12.75">
      <c r="C426" s="17"/>
      <c r="D426" s="18"/>
      <c r="E426" s="19"/>
      <c r="F426" s="19"/>
    </row>
    <row r="427" spans="3:6" ht="12.75">
      <c r="C427" s="17"/>
      <c r="D427" s="18"/>
      <c r="E427" s="19"/>
      <c r="F427" s="19"/>
    </row>
    <row r="428" spans="3:6" ht="12.75">
      <c r="C428" s="17"/>
      <c r="D428" s="18"/>
      <c r="E428" s="19"/>
      <c r="F428" s="19"/>
    </row>
    <row r="429" spans="3:6" ht="12.75">
      <c r="C429" s="17"/>
      <c r="D429" s="18"/>
      <c r="E429" s="19"/>
      <c r="F429" s="19"/>
    </row>
    <row r="430" spans="3:6" ht="12.75">
      <c r="C430" s="17"/>
      <c r="D430" s="18"/>
      <c r="E430" s="19"/>
      <c r="F430" s="19"/>
    </row>
    <row r="431" spans="3:6" ht="12.75">
      <c r="C431" s="17"/>
      <c r="D431" s="18"/>
      <c r="E431" s="19"/>
      <c r="F431" s="19"/>
    </row>
    <row r="432" spans="3:6" ht="12.75">
      <c r="C432" s="17"/>
      <c r="D432" s="18"/>
      <c r="E432" s="19"/>
      <c r="F432" s="19"/>
    </row>
    <row r="433" spans="3:6" ht="12.75">
      <c r="C433" s="17"/>
      <c r="D433" s="18"/>
      <c r="E433" s="19"/>
      <c r="F433" s="19"/>
    </row>
    <row r="434" spans="3:6" ht="12.75">
      <c r="C434" s="17"/>
      <c r="D434" s="18"/>
      <c r="E434" s="19"/>
      <c r="F434" s="19"/>
    </row>
    <row r="435" spans="3:6" ht="12.75">
      <c r="C435" s="17"/>
      <c r="D435" s="18"/>
      <c r="E435" s="19"/>
      <c r="F435" s="19"/>
    </row>
    <row r="436" spans="3:6" ht="12.75">
      <c r="C436" s="17"/>
      <c r="D436" s="18"/>
      <c r="E436" s="19"/>
      <c r="F436" s="19"/>
    </row>
    <row r="437" spans="3:6" ht="12.75">
      <c r="C437" s="17"/>
      <c r="D437" s="18"/>
      <c r="E437" s="19"/>
      <c r="F437" s="19"/>
    </row>
    <row r="438" spans="3:6" ht="12.75">
      <c r="C438" s="17"/>
      <c r="D438" s="18"/>
      <c r="E438" s="19"/>
      <c r="F438" s="19"/>
    </row>
    <row r="439" spans="3:6" ht="12.75">
      <c r="C439" s="17"/>
      <c r="D439" s="18"/>
      <c r="E439" s="19"/>
      <c r="F439" s="19"/>
    </row>
    <row r="440" spans="3:6" ht="12.75">
      <c r="C440" s="17"/>
      <c r="D440" s="18"/>
      <c r="E440" s="19"/>
      <c r="F440" s="19"/>
    </row>
    <row r="441" spans="3:6" ht="12.75">
      <c r="C441" s="17"/>
      <c r="D441" s="18"/>
      <c r="E441" s="19"/>
      <c r="F441" s="19"/>
    </row>
    <row r="442" spans="3:6" ht="12.75">
      <c r="C442" s="17"/>
      <c r="D442" s="18"/>
      <c r="E442" s="19"/>
      <c r="F442" s="19"/>
    </row>
    <row r="443" spans="3:6" ht="12.75">
      <c r="C443" s="17"/>
      <c r="D443" s="18"/>
      <c r="E443" s="19"/>
      <c r="F443" s="19"/>
    </row>
    <row r="444" spans="3:6" ht="12.75">
      <c r="C444" s="17"/>
      <c r="D444" s="18"/>
      <c r="E444" s="19"/>
      <c r="F444" s="19"/>
    </row>
    <row r="445" spans="3:6" ht="12.75">
      <c r="C445" s="17"/>
      <c r="D445" s="18"/>
      <c r="E445" s="19"/>
      <c r="F445" s="19"/>
    </row>
    <row r="446" spans="3:6" ht="12.75">
      <c r="C446" s="17"/>
      <c r="D446" s="18"/>
      <c r="E446" s="19"/>
      <c r="F446" s="19"/>
    </row>
    <row r="447" spans="3:6" ht="12.75">
      <c r="C447" s="17"/>
      <c r="D447" s="18"/>
      <c r="E447" s="19"/>
      <c r="F447" s="19"/>
    </row>
    <row r="448" spans="3:6" ht="12.75">
      <c r="C448" s="17"/>
      <c r="D448" s="18"/>
      <c r="E448" s="19"/>
      <c r="F448" s="19"/>
    </row>
    <row r="449" spans="3:6" ht="12.75">
      <c r="C449" s="17"/>
      <c r="D449" s="18"/>
      <c r="E449" s="19"/>
      <c r="F449" s="19"/>
    </row>
    <row r="450" spans="3:6" ht="12.75">
      <c r="C450" s="17"/>
      <c r="D450" s="18"/>
      <c r="E450" s="19"/>
      <c r="F450" s="19"/>
    </row>
    <row r="451" spans="3:6" ht="12.75">
      <c r="C451" s="17"/>
      <c r="D451" s="18"/>
      <c r="E451" s="19"/>
      <c r="F451" s="19"/>
    </row>
    <row r="452" spans="3:6" ht="12.75">
      <c r="C452" s="17"/>
      <c r="D452" s="18"/>
      <c r="E452" s="19"/>
      <c r="F452" s="19"/>
    </row>
    <row r="453" spans="3:6" ht="12.75">
      <c r="C453" s="17"/>
      <c r="D453" s="18"/>
      <c r="E453" s="19"/>
      <c r="F453" s="19"/>
    </row>
    <row r="454" spans="3:6" ht="12.75">
      <c r="C454" s="17"/>
      <c r="D454" s="18"/>
      <c r="E454" s="19"/>
      <c r="F454" s="19"/>
    </row>
    <row r="455" spans="3:6" ht="12.75">
      <c r="C455" s="17"/>
      <c r="D455" s="18"/>
      <c r="E455" s="19"/>
      <c r="F455" s="19"/>
    </row>
    <row r="456" spans="3:6" ht="12.75">
      <c r="C456" s="17"/>
      <c r="D456" s="18"/>
      <c r="E456" s="19"/>
      <c r="F456" s="19"/>
    </row>
    <row r="457" spans="3:6" ht="12.75">
      <c r="C457" s="17"/>
      <c r="D457" s="18"/>
      <c r="E457" s="19"/>
      <c r="F457" s="19"/>
    </row>
    <row r="458" spans="3:6" ht="12.75">
      <c r="C458" s="17"/>
      <c r="D458" s="18"/>
      <c r="E458" s="19"/>
      <c r="F458" s="19"/>
    </row>
    <row r="459" spans="3:6" ht="12.75">
      <c r="C459" s="17"/>
      <c r="D459" s="18"/>
      <c r="E459" s="19"/>
      <c r="F459" s="19"/>
    </row>
    <row r="460" spans="3:6" ht="12.75">
      <c r="C460" s="17"/>
      <c r="D460" s="18"/>
      <c r="E460" s="19"/>
      <c r="F460" s="19"/>
    </row>
    <row r="461" spans="3:6" ht="12.75">
      <c r="C461" s="17"/>
      <c r="D461" s="18"/>
      <c r="E461" s="19"/>
      <c r="F461" s="19"/>
    </row>
    <row r="462" spans="3:6" ht="12.75">
      <c r="C462" s="17"/>
      <c r="D462" s="18"/>
      <c r="E462" s="19"/>
      <c r="F462" s="19"/>
    </row>
    <row r="463" spans="3:6" ht="12.75">
      <c r="C463" s="17"/>
      <c r="D463" s="18"/>
      <c r="E463" s="19"/>
      <c r="F463" s="19"/>
    </row>
    <row r="464" spans="3:6" ht="12.75">
      <c r="C464" s="17"/>
      <c r="D464" s="18"/>
      <c r="E464" s="19"/>
      <c r="F464" s="19"/>
    </row>
    <row r="465" spans="3:6" ht="12.75">
      <c r="C465" s="17"/>
      <c r="D465" s="18"/>
      <c r="E465" s="19"/>
      <c r="F465" s="19"/>
    </row>
    <row r="466" spans="3:6" ht="12.75">
      <c r="C466" s="17"/>
      <c r="D466" s="18"/>
      <c r="E466" s="19"/>
      <c r="F466" s="19"/>
    </row>
    <row r="467" spans="3:6" ht="12.75">
      <c r="C467" s="17"/>
      <c r="D467" s="18"/>
      <c r="E467" s="19"/>
      <c r="F467" s="19"/>
    </row>
    <row r="468" spans="3:6" ht="12.75">
      <c r="C468" s="17"/>
      <c r="D468" s="18"/>
      <c r="E468" s="19"/>
      <c r="F468" s="19"/>
    </row>
    <row r="469" spans="3:6" ht="12.75">
      <c r="C469" s="17"/>
      <c r="D469" s="18"/>
      <c r="E469" s="19"/>
      <c r="F469" s="19"/>
    </row>
    <row r="470" spans="3:6" ht="12.75">
      <c r="C470" s="17"/>
      <c r="D470" s="18"/>
      <c r="E470" s="19"/>
      <c r="F470" s="19"/>
    </row>
    <row r="471" spans="3:6" ht="12.75">
      <c r="C471" s="17"/>
      <c r="D471" s="18"/>
      <c r="E471" s="19"/>
      <c r="F471" s="19"/>
    </row>
    <row r="472" spans="3:6" ht="12.75">
      <c r="C472" s="17"/>
      <c r="D472" s="18"/>
      <c r="E472" s="19"/>
      <c r="F472" s="19"/>
    </row>
    <row r="473" spans="3:6" ht="12.75">
      <c r="C473" s="17"/>
      <c r="D473" s="18"/>
      <c r="E473" s="19"/>
      <c r="F473" s="19"/>
    </row>
    <row r="474" spans="3:6" ht="12.75">
      <c r="C474" s="17"/>
      <c r="D474" s="18"/>
      <c r="E474" s="19"/>
      <c r="F474" s="19"/>
    </row>
    <row r="475" spans="3:6" ht="12.75">
      <c r="C475" s="17"/>
      <c r="D475" s="18"/>
      <c r="E475" s="19"/>
      <c r="F475" s="19"/>
    </row>
    <row r="476" spans="3:6" ht="12.75">
      <c r="C476" s="17"/>
      <c r="D476" s="18"/>
      <c r="E476" s="19"/>
      <c r="F476" s="19"/>
    </row>
    <row r="477" spans="3:6" ht="12.75">
      <c r="C477" s="17"/>
      <c r="D477" s="18"/>
      <c r="E477" s="19"/>
      <c r="F477" s="19"/>
    </row>
    <row r="478" spans="3:6" ht="12.75">
      <c r="C478" s="17"/>
      <c r="D478" s="18"/>
      <c r="E478" s="19"/>
      <c r="F478" s="19"/>
    </row>
    <row r="479" spans="3:6" ht="12.75">
      <c r="C479" s="17"/>
      <c r="D479" s="18"/>
      <c r="E479" s="19"/>
      <c r="F479" s="19"/>
    </row>
    <row r="480" spans="3:6" ht="12.75">
      <c r="C480" s="17"/>
      <c r="D480" s="18"/>
      <c r="E480" s="19"/>
      <c r="F480" s="19"/>
    </row>
    <row r="481" spans="3:6" ht="12.75">
      <c r="C481" s="17"/>
      <c r="D481" s="18"/>
      <c r="E481" s="19"/>
      <c r="F481" s="19"/>
    </row>
    <row r="482" spans="3:6" ht="12.75">
      <c r="C482" s="17"/>
      <c r="D482" s="18"/>
      <c r="E482" s="19"/>
      <c r="F482" s="19"/>
    </row>
    <row r="483" spans="3:6" ht="12.75">
      <c r="C483" s="17"/>
      <c r="D483" s="18"/>
      <c r="E483" s="19"/>
      <c r="F483" s="19"/>
    </row>
    <row r="484" spans="3:6" ht="12.75">
      <c r="C484" s="17"/>
      <c r="D484" s="18"/>
      <c r="E484" s="19"/>
      <c r="F484" s="19"/>
    </row>
    <row r="485" spans="3:6" ht="12.75">
      <c r="C485" s="17"/>
      <c r="D485" s="18"/>
      <c r="E485" s="19"/>
      <c r="F485" s="19"/>
    </row>
    <row r="486" spans="3:6" ht="12.75">
      <c r="C486" s="17"/>
      <c r="D486" s="18"/>
      <c r="E486" s="19"/>
      <c r="F486" s="19"/>
    </row>
    <row r="487" spans="3:6" ht="12.75">
      <c r="C487" s="17"/>
      <c r="D487" s="18"/>
      <c r="E487" s="19"/>
      <c r="F487" s="19"/>
    </row>
    <row r="488" spans="3:6" ht="12.75">
      <c r="C488" s="17"/>
      <c r="D488" s="18"/>
      <c r="E488" s="19"/>
      <c r="F488" s="19"/>
    </row>
    <row r="489" spans="3:6" ht="12.75">
      <c r="C489" s="17"/>
      <c r="D489" s="18"/>
      <c r="E489" s="19"/>
      <c r="F489" s="19"/>
    </row>
    <row r="490" spans="3:6" ht="12.75">
      <c r="C490" s="17"/>
      <c r="D490" s="18"/>
      <c r="E490" s="19"/>
      <c r="F490" s="19"/>
    </row>
    <row r="491" spans="3:6" ht="12.75">
      <c r="C491" s="17"/>
      <c r="D491" s="18"/>
      <c r="E491" s="19"/>
      <c r="F491" s="19"/>
    </row>
    <row r="492" spans="3:6" ht="12.75">
      <c r="C492" s="17"/>
      <c r="D492" s="18"/>
      <c r="E492" s="19"/>
      <c r="F492" s="19"/>
    </row>
    <row r="493" spans="3:6" ht="12.75">
      <c r="C493" s="17"/>
      <c r="D493" s="18"/>
      <c r="E493" s="19"/>
      <c r="F493" s="19"/>
    </row>
    <row r="494" spans="3:6" ht="12.75">
      <c r="C494" s="17"/>
      <c r="D494" s="18"/>
      <c r="E494" s="19"/>
      <c r="F494" s="19"/>
    </row>
    <row r="495" spans="3:6" ht="12.75">
      <c r="C495" s="17"/>
      <c r="D495" s="18"/>
      <c r="E495" s="19"/>
      <c r="F495" s="19"/>
    </row>
    <row r="496" spans="3:6" ht="12.75">
      <c r="C496" s="17"/>
      <c r="D496" s="18"/>
      <c r="E496" s="19"/>
      <c r="F496" s="19"/>
    </row>
    <row r="497" spans="3:6" ht="12.75">
      <c r="C497" s="17"/>
      <c r="D497" s="18"/>
      <c r="E497" s="19"/>
      <c r="F497" s="19"/>
    </row>
    <row r="498" spans="3:6" ht="12.75">
      <c r="C498" s="17"/>
      <c r="D498" s="18"/>
      <c r="E498" s="19"/>
      <c r="F498" s="19"/>
    </row>
    <row r="499" spans="3:6" ht="12.75">
      <c r="C499" s="17"/>
      <c r="D499" s="18"/>
      <c r="E499" s="19"/>
      <c r="F499" s="19"/>
    </row>
    <row r="500" spans="3:6" ht="12.75">
      <c r="C500" s="17"/>
      <c r="D500" s="18"/>
      <c r="E500" s="19"/>
      <c r="F500" s="19"/>
    </row>
    <row r="501" spans="3:6" ht="12.75">
      <c r="C501" s="17"/>
      <c r="D501" s="18"/>
      <c r="E501" s="19"/>
      <c r="F501" s="19"/>
    </row>
    <row r="502" spans="3:6" ht="12.75">
      <c r="C502" s="17"/>
      <c r="D502" s="18"/>
      <c r="E502" s="19"/>
      <c r="F502" s="19"/>
    </row>
    <row r="503" spans="3:6" ht="12.75">
      <c r="C503" s="17"/>
      <c r="D503" s="18"/>
      <c r="E503" s="19"/>
      <c r="F503" s="19"/>
    </row>
    <row r="504" spans="3:6" ht="12.75">
      <c r="C504" s="17"/>
      <c r="D504" s="18"/>
      <c r="E504" s="19"/>
      <c r="F504" s="19"/>
    </row>
    <row r="505" spans="3:6" ht="12.75">
      <c r="C505" s="17"/>
      <c r="D505" s="18"/>
      <c r="E505" s="19"/>
      <c r="F505" s="19"/>
    </row>
    <row r="506" spans="3:6" ht="12.75">
      <c r="C506" s="17"/>
      <c r="D506" s="18"/>
      <c r="E506" s="19"/>
      <c r="F506" s="19"/>
    </row>
    <row r="507" spans="3:6" ht="12.75">
      <c r="C507" s="17"/>
      <c r="D507" s="18"/>
      <c r="E507" s="19"/>
      <c r="F507" s="19"/>
    </row>
    <row r="508" spans="3:6" ht="12.75">
      <c r="C508" s="17"/>
      <c r="D508" s="18"/>
      <c r="E508" s="19"/>
      <c r="F508" s="19"/>
    </row>
    <row r="509" spans="3:6" ht="12.75">
      <c r="C509" s="17"/>
      <c r="D509" s="18"/>
      <c r="E509" s="19"/>
      <c r="F509" s="19"/>
    </row>
    <row r="510" spans="3:6" ht="12.75">
      <c r="C510" s="17"/>
      <c r="D510" s="18"/>
      <c r="E510" s="19"/>
      <c r="F510" s="19"/>
    </row>
    <row r="511" spans="3:6" ht="12.75">
      <c r="C511" s="17"/>
      <c r="D511" s="18"/>
      <c r="E511" s="19"/>
      <c r="F511" s="19"/>
    </row>
    <row r="512" spans="3:6" ht="12.75">
      <c r="C512" s="17"/>
      <c r="D512" s="18"/>
      <c r="E512" s="19"/>
      <c r="F512" s="19"/>
    </row>
    <row r="513" spans="3:6" ht="12.75">
      <c r="C513" s="17"/>
      <c r="D513" s="18"/>
      <c r="E513" s="19"/>
      <c r="F513" s="19"/>
    </row>
    <row r="514" spans="3:6" ht="12.75">
      <c r="C514" s="17"/>
      <c r="D514" s="18"/>
      <c r="E514" s="19"/>
      <c r="F514" s="19"/>
    </row>
    <row r="515" spans="3:6" ht="12.75">
      <c r="C515" s="17"/>
      <c r="D515" s="18"/>
      <c r="E515" s="19"/>
      <c r="F515" s="19"/>
    </row>
    <row r="516" spans="3:6" ht="12.75">
      <c r="C516" s="17"/>
      <c r="D516" s="18"/>
      <c r="E516" s="19"/>
      <c r="F516" s="19"/>
    </row>
    <row r="517" spans="3:6" ht="12.75">
      <c r="C517" s="17"/>
      <c r="D517" s="18"/>
      <c r="E517" s="19"/>
      <c r="F517" s="19"/>
    </row>
    <row r="518" spans="3:6" ht="12.75">
      <c r="C518" s="17"/>
      <c r="D518" s="18"/>
      <c r="E518" s="19"/>
      <c r="F518" s="19"/>
    </row>
    <row r="519" spans="3:6" ht="12.75">
      <c r="C519" s="17"/>
      <c r="D519" s="18"/>
      <c r="E519" s="19"/>
      <c r="F519" s="19"/>
    </row>
    <row r="520" spans="3:6" ht="12.75">
      <c r="C520" s="17"/>
      <c r="D520" s="18"/>
      <c r="E520" s="19"/>
      <c r="F520" s="19"/>
    </row>
    <row r="521" spans="3:6" ht="12.75">
      <c r="C521" s="17"/>
      <c r="D521" s="18"/>
      <c r="E521" s="19"/>
      <c r="F521" s="19"/>
    </row>
    <row r="522" spans="3:6" ht="12.75">
      <c r="C522" s="17"/>
      <c r="D522" s="18"/>
      <c r="E522" s="19"/>
      <c r="F522" s="19"/>
    </row>
    <row r="523" spans="3:6" ht="12.75">
      <c r="C523" s="17"/>
      <c r="D523" s="18"/>
      <c r="E523" s="19"/>
      <c r="F523" s="19"/>
    </row>
    <row r="524" spans="3:6" ht="12.75">
      <c r="C524" s="17"/>
      <c r="D524" s="18"/>
      <c r="E524" s="19"/>
      <c r="F524" s="19"/>
    </row>
    <row r="525" spans="3:6" ht="12.75">
      <c r="C525" s="17"/>
      <c r="D525" s="18"/>
      <c r="E525" s="19"/>
      <c r="F525" s="19"/>
    </row>
    <row r="526" spans="3:6" ht="12.75">
      <c r="C526" s="17"/>
      <c r="D526" s="18"/>
      <c r="E526" s="19"/>
      <c r="F526" s="19"/>
    </row>
    <row r="527" spans="3:6" ht="12.75">
      <c r="C527" s="17"/>
      <c r="D527" s="18"/>
      <c r="E527" s="19"/>
      <c r="F527" s="19"/>
    </row>
    <row r="528" spans="3:6" ht="12.75">
      <c r="C528" s="17"/>
      <c r="D528" s="18"/>
      <c r="E528" s="19"/>
      <c r="F528" s="19"/>
    </row>
    <row r="529" spans="3:6" ht="12.75">
      <c r="C529" s="17"/>
      <c r="D529" s="18"/>
      <c r="E529" s="19"/>
      <c r="F529" s="19"/>
    </row>
    <row r="530" spans="3:6" ht="12.75">
      <c r="C530" s="17"/>
      <c r="D530" s="18"/>
      <c r="E530" s="19"/>
      <c r="F530" s="19"/>
    </row>
    <row r="531" spans="3:6" ht="12.75">
      <c r="C531" s="17"/>
      <c r="D531" s="18"/>
      <c r="E531" s="19"/>
      <c r="F531" s="19"/>
    </row>
    <row r="532" spans="3:6" ht="12.75">
      <c r="C532" s="17"/>
      <c r="D532" s="18"/>
      <c r="E532" s="19"/>
      <c r="F532" s="19"/>
    </row>
    <row r="533" spans="3:6" ht="12.75">
      <c r="C533" s="17"/>
      <c r="D533" s="18"/>
      <c r="E533" s="19"/>
      <c r="F533" s="19"/>
    </row>
    <row r="534" spans="3:6" ht="12.75">
      <c r="C534" s="17"/>
      <c r="D534" s="18"/>
      <c r="E534" s="19"/>
      <c r="F534" s="19"/>
    </row>
    <row r="535" spans="3:6" ht="12.75">
      <c r="C535" s="17"/>
      <c r="D535" s="18"/>
      <c r="E535" s="19"/>
      <c r="F535" s="19"/>
    </row>
    <row r="536" spans="3:6" ht="12.75">
      <c r="C536" s="17"/>
      <c r="D536" s="18"/>
      <c r="E536" s="19"/>
      <c r="F536" s="19"/>
    </row>
    <row r="537" spans="3:6" ht="12.75">
      <c r="C537" s="17"/>
      <c r="D537" s="18"/>
      <c r="E537" s="19"/>
      <c r="F537" s="19"/>
    </row>
    <row r="538" spans="3:6" ht="12.75">
      <c r="C538" s="17"/>
      <c r="D538" s="18"/>
      <c r="E538" s="19"/>
      <c r="F538" s="19"/>
    </row>
    <row r="539" spans="3:6" ht="12.75">
      <c r="C539" s="17"/>
      <c r="D539" s="18"/>
      <c r="E539" s="19"/>
      <c r="F539" s="19"/>
    </row>
    <row r="540" spans="3:6" ht="12.75">
      <c r="C540" s="17"/>
      <c r="D540" s="18"/>
      <c r="E540" s="19"/>
      <c r="F540" s="19"/>
    </row>
    <row r="541" spans="3:6" ht="12.75">
      <c r="C541" s="17"/>
      <c r="D541" s="18"/>
      <c r="E541" s="19"/>
      <c r="F541" s="19"/>
    </row>
    <row r="542" spans="3:6" ht="12.75">
      <c r="C542" s="17"/>
      <c r="D542" s="18"/>
      <c r="E542" s="19"/>
      <c r="F542" s="19"/>
    </row>
    <row r="543" spans="3:6" ht="12.75">
      <c r="C543" s="17"/>
      <c r="D543" s="18"/>
      <c r="E543" s="19"/>
      <c r="F543" s="19"/>
    </row>
    <row r="544" spans="3:6" ht="12.75">
      <c r="C544" s="17"/>
      <c r="D544" s="18"/>
      <c r="E544" s="19"/>
      <c r="F544" s="19"/>
    </row>
    <row r="545" spans="3:6" ht="12.75">
      <c r="C545" s="17"/>
      <c r="D545" s="18"/>
      <c r="E545" s="19"/>
      <c r="F545" s="19"/>
    </row>
    <row r="546" spans="3:6" ht="12.75">
      <c r="C546" s="17"/>
      <c r="D546" s="18"/>
      <c r="E546" s="19"/>
      <c r="F546" s="19"/>
    </row>
    <row r="547" spans="3:6" ht="12.75">
      <c r="C547" s="17"/>
      <c r="D547" s="18"/>
      <c r="E547" s="19"/>
      <c r="F547" s="19"/>
    </row>
    <row r="548" spans="3:6" ht="12.75">
      <c r="C548" s="17"/>
      <c r="D548" s="18"/>
      <c r="E548" s="19"/>
      <c r="F548" s="19"/>
    </row>
    <row r="549" spans="3:6" ht="12.75">
      <c r="C549" s="17"/>
      <c r="D549" s="18"/>
      <c r="E549" s="19"/>
      <c r="F549" s="19"/>
    </row>
    <row r="550" spans="3:6" ht="12.75">
      <c r="C550" s="17"/>
      <c r="D550" s="18"/>
      <c r="E550" s="19"/>
      <c r="F550" s="19"/>
    </row>
    <row r="551" spans="3:6" ht="12.75">
      <c r="C551" s="17"/>
      <c r="D551" s="18"/>
      <c r="E551" s="19"/>
      <c r="F551" s="19"/>
    </row>
    <row r="552" spans="3:6" ht="12.75">
      <c r="C552" s="17"/>
      <c r="D552" s="18"/>
      <c r="E552" s="19"/>
      <c r="F552" s="19"/>
    </row>
    <row r="553" spans="3:6" ht="12.75">
      <c r="C553" s="17"/>
      <c r="D553" s="18"/>
      <c r="E553" s="19"/>
      <c r="F553" s="19"/>
    </row>
    <row r="554" spans="3:6" ht="12.75">
      <c r="C554" s="17"/>
      <c r="D554" s="18"/>
      <c r="E554" s="19"/>
      <c r="F554" s="19"/>
    </row>
    <row r="555" spans="3:6" ht="12.75">
      <c r="C555" s="17"/>
      <c r="D555" s="18"/>
      <c r="E555" s="19"/>
      <c r="F555" s="19"/>
    </row>
    <row r="556" spans="3:6" ht="12.75">
      <c r="C556" s="17"/>
      <c r="D556" s="18"/>
      <c r="E556" s="19"/>
      <c r="F556" s="19"/>
    </row>
    <row r="557" spans="3:6" ht="12.75">
      <c r="C557" s="17"/>
      <c r="D557" s="18"/>
      <c r="E557" s="19"/>
      <c r="F557" s="19"/>
    </row>
    <row r="558" spans="3:6" ht="12.75">
      <c r="C558" s="17"/>
      <c r="D558" s="18"/>
      <c r="E558" s="19"/>
      <c r="F558" s="19"/>
    </row>
    <row r="559" spans="3:6" ht="12.75">
      <c r="C559" s="17"/>
      <c r="D559" s="18"/>
      <c r="E559" s="19"/>
      <c r="F559" s="19"/>
    </row>
    <row r="560" spans="3:6" ht="12.75">
      <c r="C560" s="17"/>
      <c r="D560" s="18"/>
      <c r="E560" s="19"/>
      <c r="F560" s="19"/>
    </row>
    <row r="561" spans="3:6" ht="12.75">
      <c r="C561" s="17"/>
      <c r="D561" s="18"/>
      <c r="E561" s="19"/>
      <c r="F561" s="19"/>
    </row>
    <row r="562" spans="3:6" ht="12.75">
      <c r="C562" s="17"/>
      <c r="D562" s="18"/>
      <c r="E562" s="19"/>
      <c r="F562" s="19"/>
    </row>
    <row r="563" spans="3:6" ht="12.75">
      <c r="C563" s="17"/>
      <c r="D563" s="18"/>
      <c r="E563" s="19"/>
      <c r="F563" s="19"/>
    </row>
    <row r="564" spans="3:6" ht="12.75">
      <c r="C564" s="17"/>
      <c r="D564" s="18"/>
      <c r="E564" s="19"/>
      <c r="F564" s="19"/>
    </row>
    <row r="565" spans="3:6" ht="12.75">
      <c r="C565" s="17"/>
      <c r="D565" s="18"/>
      <c r="E565" s="19"/>
      <c r="F565" s="19"/>
    </row>
    <row r="566" spans="3:6" ht="12.75">
      <c r="C566" s="17"/>
      <c r="D566" s="18"/>
      <c r="E566" s="19"/>
      <c r="F566" s="19"/>
    </row>
    <row r="567" spans="3:6" ht="12.75">
      <c r="C567" s="17"/>
      <c r="D567" s="18"/>
      <c r="E567" s="19"/>
      <c r="F567" s="19"/>
    </row>
    <row r="568" spans="3:6" ht="12.75">
      <c r="C568" s="17"/>
      <c r="D568" s="18"/>
      <c r="E568" s="19"/>
      <c r="F568" s="19"/>
    </row>
    <row r="569" spans="3:6" ht="12.75">
      <c r="C569" s="17"/>
      <c r="D569" s="18"/>
      <c r="E569" s="19"/>
      <c r="F569" s="19"/>
    </row>
    <row r="570" spans="3:6" ht="12.75">
      <c r="C570" s="17"/>
      <c r="D570" s="18"/>
      <c r="E570" s="19"/>
      <c r="F570" s="19"/>
    </row>
    <row r="571" spans="3:6" ht="12.75">
      <c r="C571" s="17"/>
      <c r="D571" s="18"/>
      <c r="E571" s="19"/>
      <c r="F571" s="19"/>
    </row>
    <row r="572" spans="3:6" ht="12.75">
      <c r="C572" s="17"/>
      <c r="D572" s="18"/>
      <c r="E572" s="19"/>
      <c r="F572" s="19"/>
    </row>
    <row r="573" spans="3:6" ht="12.75">
      <c r="C573" s="17"/>
      <c r="D573" s="18"/>
      <c r="E573" s="19"/>
      <c r="F573" s="19"/>
    </row>
    <row r="574" spans="3:6" ht="12.75">
      <c r="C574" s="17"/>
      <c r="D574" s="18"/>
      <c r="E574" s="19"/>
      <c r="F574" s="19"/>
    </row>
    <row r="575" spans="3:6" ht="12.75">
      <c r="C575" s="17"/>
      <c r="D575" s="18"/>
      <c r="E575" s="19"/>
      <c r="F575" s="19"/>
    </row>
    <row r="576" spans="3:6" ht="12.75">
      <c r="C576" s="17"/>
      <c r="D576" s="18"/>
      <c r="E576" s="19"/>
      <c r="F576" s="19"/>
    </row>
    <row r="577" spans="3:6" ht="12.75">
      <c r="C577" s="17"/>
      <c r="D577" s="18"/>
      <c r="E577" s="19"/>
      <c r="F577" s="19"/>
    </row>
    <row r="578" spans="3:6" ht="12.75">
      <c r="C578" s="17"/>
      <c r="D578" s="18"/>
      <c r="E578" s="19"/>
      <c r="F578" s="19"/>
    </row>
    <row r="579" spans="3:6" ht="12.75">
      <c r="C579" s="17"/>
      <c r="D579" s="18"/>
      <c r="E579" s="19"/>
      <c r="F579" s="19"/>
    </row>
    <row r="580" spans="3:6" ht="12.75">
      <c r="C580" s="17"/>
      <c r="D580" s="18"/>
      <c r="E580" s="19"/>
      <c r="F580" s="19"/>
    </row>
    <row r="581" spans="3:6" ht="12.75">
      <c r="C581" s="17"/>
      <c r="D581" s="18"/>
      <c r="E581" s="19"/>
      <c r="F581" s="19"/>
    </row>
    <row r="582" spans="3:6" ht="12.75">
      <c r="C582" s="17"/>
      <c r="D582" s="18"/>
      <c r="E582" s="19"/>
      <c r="F582" s="19"/>
    </row>
    <row r="583" spans="3:6" ht="12.75">
      <c r="C583" s="17"/>
      <c r="D583" s="18"/>
      <c r="E583" s="19"/>
      <c r="F583" s="19"/>
    </row>
    <row r="584" spans="3:6" ht="12.75">
      <c r="C584" s="17"/>
      <c r="D584" s="18"/>
      <c r="E584" s="19"/>
      <c r="F584" s="19"/>
    </row>
    <row r="585" spans="3:6" ht="12.75">
      <c r="C585" s="17"/>
      <c r="D585" s="18"/>
      <c r="E585" s="19"/>
      <c r="F585" s="19"/>
    </row>
    <row r="586" spans="3:6" ht="12.75">
      <c r="C586" s="17"/>
      <c r="D586" s="18"/>
      <c r="E586" s="19"/>
      <c r="F586" s="19"/>
    </row>
    <row r="587" spans="3:6" ht="12.75">
      <c r="C587" s="17"/>
      <c r="D587" s="18"/>
      <c r="E587" s="19"/>
      <c r="F587" s="19"/>
    </row>
    <row r="588" spans="3:6" ht="12.75">
      <c r="C588" s="17"/>
      <c r="D588" s="18"/>
      <c r="E588" s="19"/>
      <c r="F588" s="19"/>
    </row>
    <row r="589" spans="3:6" ht="12.75">
      <c r="C589" s="17"/>
      <c r="D589" s="18"/>
      <c r="E589" s="19"/>
      <c r="F589" s="19"/>
    </row>
    <row r="590" spans="3:6" ht="12.75">
      <c r="C590" s="17"/>
      <c r="D590" s="18"/>
      <c r="E590" s="19"/>
      <c r="F590" s="19"/>
    </row>
    <row r="591" spans="3:6" ht="12.75">
      <c r="C591" s="17"/>
      <c r="D591" s="18"/>
      <c r="E591" s="19"/>
      <c r="F591" s="19"/>
    </row>
    <row r="592" spans="3:6" ht="12.75">
      <c r="C592" s="17"/>
      <c r="D592" s="18"/>
      <c r="E592" s="19"/>
      <c r="F592" s="19"/>
    </row>
    <row r="593" spans="3:6" ht="12.75">
      <c r="C593" s="17"/>
      <c r="D593" s="18"/>
      <c r="E593" s="19"/>
      <c r="F593" s="19"/>
    </row>
    <row r="594" spans="3:6" ht="12.75">
      <c r="C594" s="17"/>
      <c r="D594" s="18"/>
      <c r="E594" s="19"/>
      <c r="F594" s="19"/>
    </row>
    <row r="595" spans="3:6" ht="12.75">
      <c r="C595" s="17"/>
      <c r="D595" s="18"/>
      <c r="E595" s="19"/>
      <c r="F595" s="19"/>
    </row>
    <row r="596" spans="3:6" ht="12.75">
      <c r="C596" s="17"/>
      <c r="D596" s="18"/>
      <c r="E596" s="19"/>
      <c r="F596" s="19"/>
    </row>
    <row r="597" spans="3:6" ht="12.75">
      <c r="C597" s="17"/>
      <c r="D597" s="18"/>
      <c r="E597" s="19"/>
      <c r="F597" s="19"/>
    </row>
    <row r="598" spans="3:6" ht="12.75">
      <c r="C598" s="17"/>
      <c r="D598" s="18"/>
      <c r="E598" s="19"/>
      <c r="F598" s="19"/>
    </row>
    <row r="599" spans="3:6" ht="12.75">
      <c r="C599" s="17"/>
      <c r="D599" s="18"/>
      <c r="E599" s="19"/>
      <c r="F599" s="19"/>
    </row>
    <row r="600" spans="3:6" ht="12.75">
      <c r="C600" s="17"/>
      <c r="D600" s="18"/>
      <c r="E600" s="19"/>
      <c r="F600" s="19"/>
    </row>
    <row r="601" spans="3:6" ht="12.75">
      <c r="C601" s="17"/>
      <c r="D601" s="18"/>
      <c r="E601" s="19"/>
      <c r="F601" s="19"/>
    </row>
    <row r="602" spans="3:6" ht="12.75">
      <c r="C602" s="17"/>
      <c r="D602" s="18"/>
      <c r="E602" s="19"/>
      <c r="F602" s="19"/>
    </row>
    <row r="603" spans="3:6" ht="12.75">
      <c r="C603" s="17"/>
      <c r="D603" s="18"/>
      <c r="E603" s="19"/>
      <c r="F603" s="19"/>
    </row>
    <row r="604" spans="3:6" ht="12.75">
      <c r="C604" s="17"/>
      <c r="D604" s="18"/>
      <c r="E604" s="19"/>
      <c r="F604" s="19"/>
    </row>
    <row r="605" spans="3:6" ht="12.75">
      <c r="C605" s="17"/>
      <c r="D605" s="18"/>
      <c r="E605" s="19"/>
      <c r="F605" s="19"/>
    </row>
    <row r="606" spans="3:6" ht="12.75">
      <c r="C606" s="17"/>
      <c r="D606" s="18"/>
      <c r="E606" s="19"/>
      <c r="F606" s="19"/>
    </row>
    <row r="607" spans="3:6" ht="12.75">
      <c r="C607" s="17"/>
      <c r="D607" s="18"/>
      <c r="E607" s="19"/>
      <c r="F607" s="19"/>
    </row>
    <row r="608" spans="3:6" ht="12.75">
      <c r="C608" s="17"/>
      <c r="D608" s="18"/>
      <c r="E608" s="19"/>
      <c r="F608" s="19"/>
    </row>
    <row r="609" spans="3:6" ht="12.75">
      <c r="C609" s="17"/>
      <c r="D609" s="18"/>
      <c r="E609" s="19"/>
      <c r="F609" s="19"/>
    </row>
    <row r="610" spans="3:6" ht="12.75">
      <c r="C610" s="17"/>
      <c r="D610" s="18"/>
      <c r="E610" s="19"/>
      <c r="F610" s="19"/>
    </row>
    <row r="611" spans="3:6" ht="12.75">
      <c r="C611" s="17"/>
      <c r="D611" s="18"/>
      <c r="E611" s="19"/>
      <c r="F611" s="19"/>
    </row>
    <row r="612" spans="3:6" ht="12.75">
      <c r="C612" s="17"/>
      <c r="D612" s="18"/>
      <c r="E612" s="19"/>
      <c r="F612" s="19"/>
    </row>
    <row r="613" spans="3:6" ht="12.75">
      <c r="C613" s="17"/>
      <c r="D613" s="18"/>
      <c r="E613" s="19"/>
      <c r="F613" s="19"/>
    </row>
    <row r="614" spans="3:6" ht="12.75">
      <c r="C614" s="17"/>
      <c r="D614" s="18"/>
      <c r="E614" s="19"/>
      <c r="F614" s="19"/>
    </row>
    <row r="615" spans="3:6" ht="12.75">
      <c r="C615" s="17"/>
      <c r="D615" s="18"/>
      <c r="E615" s="19"/>
      <c r="F615" s="19"/>
    </row>
    <row r="616" spans="3:6" ht="12.75">
      <c r="C616" s="17"/>
      <c r="D616" s="18"/>
      <c r="E616" s="19"/>
      <c r="F616" s="19"/>
    </row>
    <row r="617" spans="3:6" ht="12.75">
      <c r="C617" s="17"/>
      <c r="D617" s="18"/>
      <c r="E617" s="19"/>
      <c r="F617" s="19"/>
    </row>
    <row r="618" spans="3:6" ht="12.75">
      <c r="C618" s="17"/>
      <c r="D618" s="18"/>
      <c r="E618" s="19"/>
      <c r="F618" s="19"/>
    </row>
    <row r="619" spans="3:6" ht="12.75">
      <c r="C619" s="17"/>
      <c r="D619" s="18"/>
      <c r="E619" s="19"/>
      <c r="F619" s="19"/>
    </row>
    <row r="620" spans="3:6" ht="12.75">
      <c r="C620" s="17"/>
      <c r="D620" s="18"/>
      <c r="E620" s="19"/>
      <c r="F620" s="19"/>
    </row>
    <row r="621" spans="3:6" ht="12.75">
      <c r="C621" s="17"/>
      <c r="D621" s="18"/>
      <c r="E621" s="19"/>
      <c r="F621" s="19"/>
    </row>
    <row r="622" spans="3:6" ht="12.75">
      <c r="C622" s="17"/>
      <c r="D622" s="18"/>
      <c r="E622" s="19"/>
      <c r="F622" s="19"/>
    </row>
    <row r="623" spans="3:6" ht="12.75">
      <c r="C623" s="17"/>
      <c r="D623" s="18"/>
      <c r="E623" s="19"/>
      <c r="F623" s="19"/>
    </row>
    <row r="624" spans="3:6" ht="12.75">
      <c r="C624" s="17"/>
      <c r="D624" s="18"/>
      <c r="E624" s="19"/>
      <c r="F624" s="19"/>
    </row>
    <row r="625" spans="3:6" ht="12.75">
      <c r="C625" s="17"/>
      <c r="D625" s="18"/>
      <c r="E625" s="19"/>
      <c r="F625" s="19"/>
    </row>
    <row r="626" spans="3:6" ht="12.75">
      <c r="C626" s="17"/>
      <c r="D626" s="18"/>
      <c r="E626" s="19"/>
      <c r="F626" s="19"/>
    </row>
    <row r="627" spans="3:6" ht="12.75">
      <c r="C627" s="17"/>
      <c r="D627" s="18"/>
      <c r="E627" s="19"/>
      <c r="F627" s="19"/>
    </row>
    <row r="628" spans="3:6" ht="12.75">
      <c r="C628" s="17"/>
      <c r="D628" s="18"/>
      <c r="E628" s="19"/>
      <c r="F628" s="19"/>
    </row>
    <row r="629" spans="3:6" ht="12.75">
      <c r="C629" s="17"/>
      <c r="D629" s="18"/>
      <c r="E629" s="19"/>
      <c r="F629" s="19"/>
    </row>
    <row r="630" spans="3:6" ht="12.75">
      <c r="C630" s="17"/>
      <c r="D630" s="18"/>
      <c r="E630" s="19"/>
      <c r="F630" s="19"/>
    </row>
    <row r="631" spans="3:6" ht="12.75">
      <c r="C631" s="17"/>
      <c r="D631" s="18"/>
      <c r="E631" s="19"/>
      <c r="F631" s="19"/>
    </row>
    <row r="632" spans="3:6" ht="12.75">
      <c r="C632" s="17"/>
      <c r="D632" s="18"/>
      <c r="E632" s="19"/>
      <c r="F632" s="19"/>
    </row>
    <row r="633" spans="3:6" ht="12.75">
      <c r="C633" s="17"/>
      <c r="D633" s="18"/>
      <c r="E633" s="19"/>
      <c r="F633" s="19"/>
    </row>
    <row r="634" spans="3:6" ht="12.75">
      <c r="C634" s="17"/>
      <c r="D634" s="18"/>
      <c r="E634" s="19"/>
      <c r="F634" s="19"/>
    </row>
    <row r="635" spans="3:6" ht="12.75">
      <c r="C635" s="17"/>
      <c r="D635" s="18"/>
      <c r="E635" s="19"/>
      <c r="F635" s="19"/>
    </row>
    <row r="636" spans="3:6" ht="12.75">
      <c r="C636" s="17"/>
      <c r="D636" s="18"/>
      <c r="E636" s="19"/>
      <c r="F636" s="19"/>
    </row>
    <row r="637" spans="3:6" ht="12.75">
      <c r="C637" s="17"/>
      <c r="D637" s="18"/>
      <c r="E637" s="19"/>
      <c r="F637" s="19"/>
    </row>
    <row r="638" spans="3:6" ht="12.75">
      <c r="C638" s="17"/>
      <c r="D638" s="18"/>
      <c r="E638" s="19"/>
      <c r="F638" s="19"/>
    </row>
    <row r="639" spans="3:6" ht="12.75">
      <c r="C639" s="17"/>
      <c r="D639" s="18"/>
      <c r="E639" s="19"/>
      <c r="F639" s="19"/>
    </row>
    <row r="640" spans="3:6" ht="12.75">
      <c r="C640" s="17"/>
      <c r="D640" s="18"/>
      <c r="E640" s="19"/>
      <c r="F640" s="19"/>
    </row>
    <row r="641" spans="3:6" ht="12.75">
      <c r="C641" s="17"/>
      <c r="D641" s="18"/>
      <c r="E641" s="19"/>
      <c r="F641" s="19"/>
    </row>
    <row r="642" spans="3:6" ht="12.75">
      <c r="C642" s="17"/>
      <c r="D642" s="18"/>
      <c r="E642" s="19"/>
      <c r="F642" s="19"/>
    </row>
    <row r="643" spans="3:6" ht="12.75">
      <c r="C643" s="17"/>
      <c r="D643" s="18"/>
      <c r="E643" s="19"/>
      <c r="F643" s="19"/>
    </row>
    <row r="644" spans="3:6" ht="12.75">
      <c r="C644" s="17"/>
      <c r="D644" s="18"/>
      <c r="E644" s="19"/>
      <c r="F644" s="19"/>
    </row>
    <row r="645" spans="3:6" ht="12.75">
      <c r="C645" s="17"/>
      <c r="D645" s="18"/>
      <c r="E645" s="19"/>
      <c r="F645" s="19"/>
    </row>
    <row r="646" spans="3:6" ht="12.75">
      <c r="C646" s="17"/>
      <c r="D646" s="18"/>
      <c r="E646" s="19"/>
      <c r="F646" s="19"/>
    </row>
    <row r="647" spans="3:6" ht="12.75">
      <c r="C647" s="17"/>
      <c r="D647" s="18"/>
      <c r="E647" s="19"/>
      <c r="F647" s="19"/>
    </row>
    <row r="648" spans="3:6" ht="12.75">
      <c r="C648" s="17"/>
      <c r="D648" s="18"/>
      <c r="E648" s="19"/>
      <c r="F648" s="19"/>
    </row>
    <row r="649" spans="3:6" ht="12.75">
      <c r="C649" s="17"/>
      <c r="D649" s="18"/>
      <c r="E649" s="19"/>
      <c r="F649" s="19"/>
    </row>
    <row r="650" spans="3:6" ht="12.75">
      <c r="C650" s="17"/>
      <c r="D650" s="18"/>
      <c r="E650" s="19"/>
      <c r="F650" s="19"/>
    </row>
    <row r="651" spans="3:6" ht="12.75">
      <c r="C651" s="17"/>
      <c r="D651" s="18"/>
      <c r="E651" s="19"/>
      <c r="F651" s="19"/>
    </row>
    <row r="652" spans="3:6" ht="12.75">
      <c r="C652" s="17"/>
      <c r="D652" s="18"/>
      <c r="E652" s="19"/>
      <c r="F652" s="19"/>
    </row>
    <row r="653" spans="3:6" ht="12.75">
      <c r="C653" s="17"/>
      <c r="D653" s="18"/>
      <c r="E653" s="19"/>
      <c r="F653" s="19"/>
    </row>
    <row r="654" spans="3:6" ht="12.75">
      <c r="C654" s="17"/>
      <c r="D654" s="18"/>
      <c r="E654" s="19"/>
      <c r="F654" s="19"/>
    </row>
    <row r="655" spans="3:6" ht="12.75">
      <c r="C655" s="17"/>
      <c r="D655" s="18"/>
      <c r="E655" s="19"/>
      <c r="F655" s="19"/>
    </row>
    <row r="656" spans="3:6" ht="12.75">
      <c r="C656" s="17"/>
      <c r="D656" s="18"/>
      <c r="E656" s="19"/>
      <c r="F656" s="19"/>
    </row>
    <row r="657" spans="3:6" ht="12.75">
      <c r="C657" s="17"/>
      <c r="D657" s="18"/>
      <c r="E657" s="19"/>
      <c r="F657" s="19"/>
    </row>
    <row r="658" spans="3:6" ht="12.75">
      <c r="C658" s="17"/>
      <c r="D658" s="18"/>
      <c r="E658" s="19"/>
      <c r="F658" s="19"/>
    </row>
    <row r="659" spans="3:6" ht="12.75">
      <c r="C659" s="17"/>
      <c r="D659" s="18"/>
      <c r="E659" s="19"/>
      <c r="F659" s="19"/>
    </row>
    <row r="660" spans="3:6" ht="12.75">
      <c r="C660" s="17"/>
      <c r="D660" s="18"/>
      <c r="E660" s="19"/>
      <c r="F660" s="19"/>
    </row>
    <row r="661" spans="3:6" ht="12.75">
      <c r="C661" s="17"/>
      <c r="D661" s="18"/>
      <c r="E661" s="19"/>
      <c r="F661" s="19"/>
    </row>
    <row r="662" spans="3:6" ht="12.75">
      <c r="C662" s="17"/>
      <c r="D662" s="18"/>
      <c r="E662" s="19"/>
      <c r="F662" s="19"/>
    </row>
    <row r="663" spans="3:6" ht="12.75">
      <c r="C663" s="17"/>
      <c r="D663" s="18"/>
      <c r="E663" s="19"/>
      <c r="F663" s="19"/>
    </row>
    <row r="664" spans="3:6" ht="12.75">
      <c r="C664" s="17"/>
      <c r="D664" s="18"/>
      <c r="E664" s="19"/>
      <c r="F664" s="19"/>
    </row>
    <row r="665" spans="3:6" ht="12.75">
      <c r="C665" s="17"/>
      <c r="D665" s="18"/>
      <c r="E665" s="19"/>
      <c r="F665" s="19"/>
    </row>
    <row r="666" spans="3:6" ht="12.75">
      <c r="C666" s="17"/>
      <c r="D666" s="18"/>
      <c r="E666" s="19"/>
      <c r="F666" s="19"/>
    </row>
    <row r="667" spans="3:6" ht="12.75">
      <c r="C667" s="17"/>
      <c r="D667" s="18"/>
      <c r="E667" s="19"/>
      <c r="F667" s="19"/>
    </row>
    <row r="668" spans="3:6" ht="12.75">
      <c r="C668" s="17"/>
      <c r="D668" s="18"/>
      <c r="E668" s="19"/>
      <c r="F668" s="19"/>
    </row>
    <row r="669" spans="3:6" ht="12.75">
      <c r="C669" s="17"/>
      <c r="D669" s="18"/>
      <c r="E669" s="19"/>
      <c r="F669" s="19"/>
    </row>
    <row r="670" spans="3:6" ht="12.75">
      <c r="C670" s="17"/>
      <c r="D670" s="18"/>
      <c r="E670" s="19"/>
      <c r="F670" s="19"/>
    </row>
    <row r="671" spans="3:6" ht="12.75">
      <c r="C671" s="17"/>
      <c r="D671" s="18"/>
      <c r="E671" s="19"/>
      <c r="F671" s="19"/>
    </row>
    <row r="672" spans="3:6" ht="12.75">
      <c r="C672" s="17"/>
      <c r="D672" s="18"/>
      <c r="E672" s="19"/>
      <c r="F672" s="19"/>
    </row>
    <row r="673" spans="3:6" ht="12.75">
      <c r="C673" s="17"/>
      <c r="D673" s="18"/>
      <c r="E673" s="19"/>
      <c r="F673" s="19"/>
    </row>
    <row r="674" spans="3:6" ht="12.75">
      <c r="C674" s="17"/>
      <c r="D674" s="18"/>
      <c r="E674" s="19"/>
      <c r="F674" s="19"/>
    </row>
    <row r="675" spans="3:6" ht="12.75">
      <c r="C675" s="17"/>
      <c r="D675" s="18"/>
      <c r="E675" s="19"/>
      <c r="F675" s="19"/>
    </row>
    <row r="676" spans="3:6" ht="12.75">
      <c r="C676" s="17"/>
      <c r="D676" s="18"/>
      <c r="E676" s="19"/>
      <c r="F676" s="19"/>
    </row>
    <row r="677" spans="3:6" ht="12.75">
      <c r="C677" s="17"/>
      <c r="D677" s="18"/>
      <c r="E677" s="19"/>
      <c r="F677" s="19"/>
    </row>
    <row r="678" spans="3:6" ht="12.75">
      <c r="C678" s="17"/>
      <c r="D678" s="18"/>
      <c r="E678" s="19"/>
      <c r="F678" s="19"/>
    </row>
    <row r="679" spans="3:6" ht="12.75">
      <c r="C679" s="17"/>
      <c r="D679" s="18"/>
      <c r="E679" s="19"/>
      <c r="F679" s="19"/>
    </row>
    <row r="680" spans="3:6" ht="12.75">
      <c r="C680" s="17"/>
      <c r="D680" s="18"/>
      <c r="E680" s="19"/>
      <c r="F680" s="19"/>
    </row>
    <row r="681" spans="3:6" ht="12.75">
      <c r="C681" s="17"/>
      <c r="D681" s="18"/>
      <c r="E681" s="19"/>
      <c r="F681" s="19"/>
    </row>
    <row r="682" spans="3:6" ht="12.75">
      <c r="C682" s="17"/>
      <c r="D682" s="18"/>
      <c r="E682" s="19"/>
      <c r="F682" s="19"/>
    </row>
    <row r="683" spans="3:6" ht="12.75">
      <c r="C683" s="17"/>
      <c r="D683" s="18"/>
      <c r="E683" s="19"/>
      <c r="F683" s="19"/>
    </row>
    <row r="684" spans="3:6" ht="12.75">
      <c r="C684" s="17"/>
      <c r="D684" s="18"/>
      <c r="E684" s="19"/>
      <c r="F684" s="19"/>
    </row>
    <row r="685" spans="3:6" ht="12.75">
      <c r="C685" s="17"/>
      <c r="D685" s="18"/>
      <c r="E685" s="19"/>
      <c r="F685" s="19"/>
    </row>
    <row r="686" spans="3:6" ht="12.75">
      <c r="C686" s="17"/>
      <c r="D686" s="18"/>
      <c r="E686" s="19"/>
      <c r="F686" s="19"/>
    </row>
    <row r="687" spans="3:6" ht="12.75">
      <c r="C687" s="17"/>
      <c r="D687" s="18"/>
      <c r="E687" s="19"/>
      <c r="F687" s="19"/>
    </row>
    <row r="688" spans="3:6" ht="12.75">
      <c r="C688" s="17"/>
      <c r="D688" s="18"/>
      <c r="E688" s="19"/>
      <c r="F688" s="19"/>
    </row>
    <row r="689" spans="3:6" ht="12.75">
      <c r="C689" s="17"/>
      <c r="D689" s="18"/>
      <c r="E689" s="19"/>
      <c r="F689" s="19"/>
    </row>
    <row r="690" spans="3:6" ht="12.75">
      <c r="C690" s="17"/>
      <c r="D690" s="18"/>
      <c r="E690" s="19"/>
      <c r="F690" s="19"/>
    </row>
    <row r="691" spans="3:6" ht="12.75">
      <c r="C691" s="17"/>
      <c r="D691" s="18"/>
      <c r="E691" s="19"/>
      <c r="F691" s="19"/>
    </row>
    <row r="692" spans="3:6" ht="12.75">
      <c r="C692" s="17"/>
      <c r="D692" s="18"/>
      <c r="E692" s="19"/>
      <c r="F692" s="19"/>
    </row>
    <row r="693" spans="3:6" ht="12.75">
      <c r="C693" s="17"/>
      <c r="D693" s="18"/>
      <c r="E693" s="19"/>
      <c r="F693" s="19"/>
    </row>
    <row r="694" spans="3:6" ht="12.75">
      <c r="C694" s="17"/>
      <c r="D694" s="18"/>
      <c r="E694" s="19"/>
      <c r="F694" s="19"/>
    </row>
    <row r="695" spans="3:6" ht="12.75">
      <c r="C695" s="17"/>
      <c r="D695" s="18"/>
      <c r="E695" s="19"/>
      <c r="F695" s="19"/>
    </row>
    <row r="696" spans="3:6" ht="12.75">
      <c r="C696" s="17"/>
      <c r="D696" s="18"/>
      <c r="E696" s="19"/>
      <c r="F696" s="19"/>
    </row>
    <row r="697" spans="3:6" ht="12.75">
      <c r="C697" s="17"/>
      <c r="D697" s="18"/>
      <c r="E697" s="19"/>
      <c r="F697" s="19"/>
    </row>
    <row r="698" spans="3:6" ht="12.75">
      <c r="C698" s="17"/>
      <c r="D698" s="18"/>
      <c r="E698" s="19"/>
      <c r="F698" s="19"/>
    </row>
    <row r="699" spans="3:6" ht="12.75">
      <c r="C699" s="17"/>
      <c r="D699" s="18"/>
      <c r="E699" s="19"/>
      <c r="F699" s="19"/>
    </row>
    <row r="700" spans="3:6" ht="12.75">
      <c r="C700" s="17"/>
      <c r="D700" s="18"/>
      <c r="E700" s="19"/>
      <c r="F700" s="19"/>
    </row>
    <row r="701" spans="3:6" ht="12.75">
      <c r="C701" s="17"/>
      <c r="D701" s="18"/>
      <c r="E701" s="19"/>
      <c r="F701" s="19"/>
    </row>
    <row r="702" spans="3:6" ht="12.75">
      <c r="C702" s="17"/>
      <c r="D702" s="18"/>
      <c r="E702" s="19"/>
      <c r="F702" s="19"/>
    </row>
    <row r="703" spans="3:6" ht="12.75">
      <c r="C703" s="17"/>
      <c r="D703" s="18"/>
      <c r="E703" s="19"/>
      <c r="F703" s="19"/>
    </row>
    <row r="704" spans="3:6" ht="12.75">
      <c r="C704" s="17"/>
      <c r="D704" s="18"/>
      <c r="E704" s="19"/>
      <c r="F704" s="19"/>
    </row>
    <row r="705" spans="3:6" ht="12.75">
      <c r="C705" s="17"/>
      <c r="D705" s="18"/>
      <c r="E705" s="19"/>
      <c r="F705" s="19"/>
    </row>
    <row r="706" spans="3:6" ht="12.75">
      <c r="C706" s="17"/>
      <c r="D706" s="18"/>
      <c r="E706" s="19"/>
      <c r="F706" s="19"/>
    </row>
    <row r="707" spans="3:6" ht="12.75">
      <c r="C707" s="17"/>
      <c r="D707" s="18"/>
      <c r="E707" s="19"/>
      <c r="F707" s="19"/>
    </row>
    <row r="708" spans="3:6" ht="12.75">
      <c r="C708" s="17"/>
      <c r="D708" s="18"/>
      <c r="E708" s="19"/>
      <c r="F708" s="19"/>
    </row>
    <row r="709" spans="3:6" ht="12.75">
      <c r="C709" s="17"/>
      <c r="D709" s="18"/>
      <c r="E709" s="19"/>
      <c r="F709" s="19"/>
    </row>
    <row r="710" spans="3:6" ht="12.75">
      <c r="C710" s="17"/>
      <c r="D710" s="18"/>
      <c r="E710" s="19"/>
      <c r="F710" s="19"/>
    </row>
    <row r="711" spans="3:6" ht="12.75">
      <c r="C711" s="17"/>
      <c r="D711" s="18"/>
      <c r="E711" s="19"/>
      <c r="F711" s="19"/>
    </row>
    <row r="712" spans="3:6" ht="12.75">
      <c r="C712" s="17"/>
      <c r="D712" s="18"/>
      <c r="E712" s="19"/>
      <c r="F712" s="19"/>
    </row>
    <row r="713" spans="3:6" ht="12.75">
      <c r="C713" s="17"/>
      <c r="D713" s="18"/>
      <c r="E713" s="19"/>
      <c r="F713" s="19"/>
    </row>
    <row r="714" spans="3:6" ht="12.75">
      <c r="C714" s="17"/>
      <c r="D714" s="18"/>
      <c r="E714" s="19"/>
      <c r="F714" s="19"/>
    </row>
    <row r="715" spans="3:6" ht="12.75">
      <c r="C715" s="17"/>
      <c r="D715" s="18"/>
      <c r="E715" s="19"/>
      <c r="F715" s="19"/>
    </row>
    <row r="716" spans="3:6" ht="12.75">
      <c r="C716" s="17"/>
      <c r="D716" s="18"/>
      <c r="E716" s="19"/>
      <c r="F716" s="19"/>
    </row>
    <row r="717" spans="3:6" ht="12.75">
      <c r="C717" s="17"/>
      <c r="D717" s="18"/>
      <c r="E717" s="19"/>
      <c r="F717" s="19"/>
    </row>
    <row r="718" spans="3:6" ht="12.75">
      <c r="C718" s="17"/>
      <c r="D718" s="18"/>
      <c r="E718" s="19"/>
      <c r="F718" s="19"/>
    </row>
    <row r="719" spans="3:6" ht="12.75">
      <c r="C719" s="17"/>
      <c r="D719" s="18"/>
      <c r="E719" s="19"/>
      <c r="F719" s="19"/>
    </row>
    <row r="720" spans="3:6" ht="12.75">
      <c r="C720" s="17"/>
      <c r="D720" s="18"/>
      <c r="E720" s="19"/>
      <c r="F720" s="19"/>
    </row>
    <row r="721" spans="3:6" ht="12.75">
      <c r="C721" s="17"/>
      <c r="D721" s="18"/>
      <c r="E721" s="19"/>
      <c r="F721" s="19"/>
    </row>
    <row r="722" spans="3:6" ht="12.75">
      <c r="C722" s="17"/>
      <c r="D722" s="18"/>
      <c r="E722" s="19"/>
      <c r="F722" s="19"/>
    </row>
    <row r="723" spans="3:6" ht="12.75">
      <c r="C723" s="17"/>
      <c r="D723" s="18"/>
      <c r="E723" s="19"/>
      <c r="F723" s="19"/>
    </row>
    <row r="724" spans="3:6" ht="12.75">
      <c r="C724" s="17"/>
      <c r="D724" s="18"/>
      <c r="E724" s="19"/>
      <c r="F724" s="19"/>
    </row>
    <row r="725" spans="3:6" ht="12.75">
      <c r="C725" s="17"/>
      <c r="D725" s="18"/>
      <c r="E725" s="19"/>
      <c r="F725" s="19"/>
    </row>
    <row r="726" spans="3:6" ht="12.75">
      <c r="C726" s="17"/>
      <c r="D726" s="18"/>
      <c r="E726" s="19"/>
      <c r="F726" s="19"/>
    </row>
    <row r="727" spans="3:6" ht="12.75">
      <c r="C727" s="17"/>
      <c r="D727" s="18"/>
      <c r="E727" s="19"/>
      <c r="F727" s="19"/>
    </row>
    <row r="728" spans="3:6" ht="12.75">
      <c r="C728" s="17"/>
      <c r="D728" s="18"/>
      <c r="E728" s="19"/>
      <c r="F728" s="19"/>
    </row>
    <row r="729" spans="3:6" ht="12.75">
      <c r="C729" s="17"/>
      <c r="D729" s="18"/>
      <c r="E729" s="19"/>
      <c r="F729" s="19"/>
    </row>
    <row r="730" spans="3:6" ht="12.75">
      <c r="C730" s="17"/>
      <c r="D730" s="18"/>
      <c r="E730" s="19"/>
      <c r="F730" s="19"/>
    </row>
    <row r="731" spans="3:6" ht="12.75">
      <c r="C731" s="17"/>
      <c r="D731" s="18"/>
      <c r="E731" s="19"/>
      <c r="F731" s="19"/>
    </row>
    <row r="732" spans="3:6" ht="12.75">
      <c r="C732" s="17"/>
      <c r="D732" s="18"/>
      <c r="E732" s="19"/>
      <c r="F732" s="19"/>
    </row>
    <row r="733" spans="3:6" ht="12.75">
      <c r="C733" s="17"/>
      <c r="D733" s="18"/>
      <c r="E733" s="19"/>
      <c r="F733" s="19"/>
    </row>
    <row r="734" spans="3:6" ht="12.75">
      <c r="C734" s="17"/>
      <c r="D734" s="18"/>
      <c r="E734" s="19"/>
      <c r="F734" s="19"/>
    </row>
    <row r="735" spans="3:6" ht="12.75">
      <c r="C735" s="17"/>
      <c r="D735" s="18"/>
      <c r="E735" s="19"/>
      <c r="F735" s="19"/>
    </row>
    <row r="736" spans="3:6" ht="12.75">
      <c r="C736" s="17"/>
      <c r="D736" s="18"/>
      <c r="E736" s="19"/>
      <c r="F736" s="19"/>
    </row>
    <row r="737" spans="3:6" ht="12.75">
      <c r="C737" s="17"/>
      <c r="D737" s="18"/>
      <c r="E737" s="19"/>
      <c r="F737" s="19"/>
    </row>
    <row r="738" spans="3:6" ht="12.75">
      <c r="C738" s="17"/>
      <c r="D738" s="18"/>
      <c r="E738" s="19"/>
      <c r="F738" s="19"/>
    </row>
    <row r="739" spans="3:6" ht="12.75">
      <c r="C739" s="17"/>
      <c r="D739" s="18"/>
      <c r="E739" s="19"/>
      <c r="F739" s="19"/>
    </row>
    <row r="740" spans="3:6" ht="12.75">
      <c r="C740" s="17"/>
      <c r="D740" s="18"/>
      <c r="E740" s="19"/>
      <c r="F740" s="19"/>
    </row>
    <row r="741" spans="3:6" ht="12.75">
      <c r="C741" s="17"/>
      <c r="D741" s="18"/>
      <c r="E741" s="19"/>
      <c r="F741" s="19"/>
    </row>
    <row r="742" spans="3:6" ht="12.75">
      <c r="C742" s="17"/>
      <c r="D742" s="18"/>
      <c r="E742" s="19"/>
      <c r="F742" s="19"/>
    </row>
    <row r="743" spans="3:6" ht="12.75">
      <c r="C743" s="17"/>
      <c r="D743" s="18"/>
      <c r="E743" s="19"/>
      <c r="F743" s="19"/>
    </row>
    <row r="744" spans="3:6" ht="12.75">
      <c r="C744" s="17"/>
      <c r="D744" s="18"/>
      <c r="E744" s="19"/>
      <c r="F744" s="19"/>
    </row>
    <row r="745" spans="3:6" ht="12.75">
      <c r="C745" s="17"/>
      <c r="D745" s="18"/>
      <c r="E745" s="19"/>
      <c r="F745" s="19"/>
    </row>
    <row r="746" spans="3:6" ht="12.75">
      <c r="C746" s="17"/>
      <c r="D746" s="18"/>
      <c r="E746" s="19"/>
      <c r="F746" s="19"/>
    </row>
    <row r="747" spans="3:6" ht="12.75">
      <c r="C747" s="17"/>
      <c r="D747" s="18"/>
      <c r="E747" s="19"/>
      <c r="F747" s="19"/>
    </row>
    <row r="748" spans="3:6" ht="12.75">
      <c r="C748" s="17"/>
      <c r="D748" s="18"/>
      <c r="E748" s="19"/>
      <c r="F748" s="19"/>
    </row>
    <row r="749" spans="3:6" ht="12.75">
      <c r="C749" s="17"/>
      <c r="D749" s="18"/>
      <c r="E749" s="19"/>
      <c r="F749" s="19"/>
    </row>
    <row r="750" spans="3:6" ht="12.75">
      <c r="C750" s="17"/>
      <c r="D750" s="18"/>
      <c r="E750" s="19"/>
      <c r="F750" s="19"/>
    </row>
    <row r="751" spans="3:6" ht="12.75">
      <c r="C751" s="17"/>
      <c r="D751" s="18"/>
      <c r="E751" s="19"/>
      <c r="F751" s="19"/>
    </row>
    <row r="752" spans="3:6" ht="12.75">
      <c r="C752" s="17"/>
      <c r="D752" s="18"/>
      <c r="E752" s="19"/>
      <c r="F752" s="19"/>
    </row>
    <row r="753" spans="3:6" ht="12.75">
      <c r="C753" s="17"/>
      <c r="D753" s="18"/>
      <c r="E753" s="19"/>
      <c r="F753" s="19"/>
    </row>
    <row r="754" spans="3:6" ht="12.75">
      <c r="C754" s="17"/>
      <c r="D754" s="18"/>
      <c r="E754" s="19"/>
      <c r="F754" s="19"/>
    </row>
    <row r="755" spans="3:6" ht="12.75">
      <c r="C755" s="17"/>
      <c r="D755" s="18"/>
      <c r="E755" s="19"/>
      <c r="F755" s="19"/>
    </row>
    <row r="756" spans="3:6" ht="12.75">
      <c r="C756" s="17"/>
      <c r="D756" s="18"/>
      <c r="E756" s="19"/>
      <c r="F756" s="19"/>
    </row>
    <row r="757" spans="3:6" ht="12.75">
      <c r="C757" s="17"/>
      <c r="D757" s="18"/>
      <c r="E757" s="19"/>
      <c r="F757" s="19"/>
    </row>
    <row r="758" spans="3:6" ht="12.75">
      <c r="C758" s="17"/>
      <c r="D758" s="18"/>
      <c r="E758" s="19"/>
      <c r="F758" s="19"/>
    </row>
    <row r="759" spans="3:6" ht="12.75">
      <c r="C759" s="17"/>
      <c r="D759" s="18"/>
      <c r="E759" s="19"/>
      <c r="F759" s="19"/>
    </row>
    <row r="760" spans="3:6" ht="12.75">
      <c r="C760" s="17"/>
      <c r="D760" s="18"/>
      <c r="E760" s="19"/>
      <c r="F760" s="19"/>
    </row>
    <row r="761" spans="3:6" ht="12.75">
      <c r="C761" s="17"/>
      <c r="D761" s="18"/>
      <c r="E761" s="19"/>
      <c r="F761" s="19"/>
    </row>
    <row r="762" spans="3:6" ht="12.75">
      <c r="C762" s="17"/>
      <c r="D762" s="18"/>
      <c r="E762" s="19"/>
      <c r="F762" s="19"/>
    </row>
    <row r="763" spans="3:6" ht="12.75">
      <c r="C763" s="17"/>
      <c r="D763" s="18"/>
      <c r="E763" s="19"/>
      <c r="F763" s="19"/>
    </row>
    <row r="764" spans="3:6" ht="12.75">
      <c r="C764" s="17"/>
      <c r="D764" s="18"/>
      <c r="E764" s="19"/>
      <c r="F764" s="19"/>
    </row>
    <row r="765" spans="3:6" ht="12.75">
      <c r="C765" s="17"/>
      <c r="D765" s="18"/>
      <c r="E765" s="19"/>
      <c r="F765" s="19"/>
    </row>
    <row r="766" spans="3:6" ht="12.75">
      <c r="C766" s="17"/>
      <c r="D766" s="18"/>
      <c r="E766" s="19"/>
      <c r="F766" s="19"/>
    </row>
    <row r="767" spans="3:6" ht="12.75">
      <c r="C767" s="17"/>
      <c r="D767" s="18"/>
      <c r="E767" s="19"/>
      <c r="F767" s="19"/>
    </row>
    <row r="768" spans="3:6" ht="12.75">
      <c r="C768" s="17"/>
      <c r="D768" s="18"/>
      <c r="E768" s="19"/>
      <c r="F768" s="19"/>
    </row>
    <row r="769" spans="3:6" ht="12.75">
      <c r="C769" s="17"/>
      <c r="D769" s="18"/>
      <c r="E769" s="19"/>
      <c r="F769" s="19"/>
    </row>
    <row r="770" spans="3:6" ht="12.75">
      <c r="C770" s="17"/>
      <c r="D770" s="18"/>
      <c r="E770" s="19"/>
      <c r="F770" s="19"/>
    </row>
    <row r="771" spans="3:6" ht="12.75">
      <c r="C771" s="17"/>
      <c r="D771" s="18"/>
      <c r="E771" s="19"/>
      <c r="F771" s="19"/>
    </row>
    <row r="772" spans="3:6" ht="12.75">
      <c r="C772" s="17"/>
      <c r="D772" s="18"/>
      <c r="E772" s="19"/>
      <c r="F772" s="19"/>
    </row>
    <row r="773" spans="3:6" ht="12.75">
      <c r="C773" s="17"/>
      <c r="D773" s="18"/>
      <c r="E773" s="19"/>
      <c r="F773" s="19"/>
    </row>
    <row r="774" spans="3:6" ht="12.75">
      <c r="C774" s="17"/>
      <c r="D774" s="18"/>
      <c r="E774" s="19"/>
      <c r="F774" s="19"/>
    </row>
    <row r="775" spans="3:6" ht="12.75">
      <c r="C775" s="17"/>
      <c r="D775" s="18"/>
      <c r="E775" s="19"/>
      <c r="F775" s="19"/>
    </row>
    <row r="776" spans="3:6" ht="12.75">
      <c r="C776" s="17"/>
      <c r="D776" s="18"/>
      <c r="E776" s="19"/>
      <c r="F776" s="19"/>
    </row>
    <row r="777" spans="3:6" ht="12.75">
      <c r="C777" s="17"/>
      <c r="D777" s="18"/>
      <c r="E777" s="19"/>
      <c r="F777" s="19"/>
    </row>
    <row r="778" spans="3:6" ht="12.75">
      <c r="C778" s="17"/>
      <c r="D778" s="18"/>
      <c r="E778" s="19"/>
      <c r="F778" s="19"/>
    </row>
    <row r="779" spans="3:6" ht="12.75">
      <c r="C779" s="17"/>
      <c r="D779" s="18"/>
      <c r="E779" s="19"/>
      <c r="F779" s="19"/>
    </row>
    <row r="780" spans="3:6" ht="12.75">
      <c r="C780" s="17"/>
      <c r="D780" s="18"/>
      <c r="E780" s="19"/>
      <c r="F780" s="19"/>
    </row>
    <row r="781" spans="3:6" ht="12.75">
      <c r="C781" s="17"/>
      <c r="D781" s="18"/>
      <c r="E781" s="19"/>
      <c r="F781" s="19"/>
    </row>
    <row r="782" spans="3:6" ht="12.75">
      <c r="C782" s="17"/>
      <c r="D782" s="18"/>
      <c r="E782" s="19"/>
      <c r="F782" s="19"/>
    </row>
    <row r="783" spans="3:6" ht="12.75">
      <c r="C783" s="17"/>
      <c r="D783" s="18"/>
      <c r="E783" s="19"/>
      <c r="F783" s="19"/>
    </row>
    <row r="784" spans="3:6" ht="12.75">
      <c r="C784" s="17"/>
      <c r="D784" s="18"/>
      <c r="E784" s="19"/>
      <c r="F784" s="19"/>
    </row>
    <row r="785" spans="3:6" ht="12.75">
      <c r="C785" s="17"/>
      <c r="D785" s="18"/>
      <c r="E785" s="19"/>
      <c r="F785" s="19"/>
    </row>
    <row r="786" spans="3:6" ht="12.75">
      <c r="C786" s="17"/>
      <c r="D786" s="18"/>
      <c r="E786" s="19"/>
      <c r="F786" s="19"/>
    </row>
    <row r="787" spans="3:6" ht="12.75">
      <c r="C787" s="17"/>
      <c r="D787" s="18"/>
      <c r="E787" s="19"/>
      <c r="F787" s="19"/>
    </row>
    <row r="788" spans="3:6" ht="12.75">
      <c r="C788" s="17"/>
      <c r="D788" s="18"/>
      <c r="E788" s="19"/>
      <c r="F788" s="19"/>
    </row>
    <row r="789" spans="3:6" ht="12.75">
      <c r="C789" s="17"/>
      <c r="D789" s="18"/>
      <c r="E789" s="19"/>
      <c r="F789" s="19"/>
    </row>
    <row r="790" spans="3:6" ht="12.75">
      <c r="C790" s="17"/>
      <c r="D790" s="18"/>
      <c r="E790" s="19"/>
      <c r="F790" s="19"/>
    </row>
    <row r="791" spans="3:6" ht="12.75">
      <c r="C791" s="17"/>
      <c r="D791" s="18"/>
      <c r="E791" s="19"/>
      <c r="F791" s="19"/>
    </row>
    <row r="792" spans="3:6" ht="12.75">
      <c r="C792" s="17"/>
      <c r="D792" s="18"/>
      <c r="E792" s="19"/>
      <c r="F792" s="19"/>
    </row>
    <row r="793" spans="3:6" ht="12.75">
      <c r="C793" s="17"/>
      <c r="D793" s="18"/>
      <c r="E793" s="19"/>
      <c r="F793" s="19"/>
    </row>
    <row r="794" spans="3:6" ht="12.75">
      <c r="C794" s="17"/>
      <c r="D794" s="18"/>
      <c r="E794" s="19"/>
      <c r="F794" s="19"/>
    </row>
    <row r="795" spans="3:6" ht="12.75">
      <c r="C795" s="17"/>
      <c r="D795" s="18"/>
      <c r="E795" s="19"/>
      <c r="F795" s="19"/>
    </row>
    <row r="796" spans="3:6" ht="12.75">
      <c r="C796" s="17"/>
      <c r="D796" s="18"/>
      <c r="E796" s="19"/>
      <c r="F796" s="19"/>
    </row>
    <row r="797" spans="3:6" ht="12.75">
      <c r="C797" s="17"/>
      <c r="D797" s="18"/>
      <c r="E797" s="19"/>
      <c r="F797" s="19"/>
    </row>
    <row r="798" spans="3:6" ht="12.75">
      <c r="C798" s="17"/>
      <c r="D798" s="18"/>
      <c r="E798" s="19"/>
      <c r="F798" s="19"/>
    </row>
    <row r="799" spans="3:6" ht="12.75">
      <c r="C799" s="17"/>
      <c r="D799" s="18"/>
      <c r="E799" s="19"/>
      <c r="F799" s="19"/>
    </row>
    <row r="800" spans="3:6" ht="12.75">
      <c r="C800" s="17"/>
      <c r="D800" s="18"/>
      <c r="E800" s="19"/>
      <c r="F800" s="19"/>
    </row>
    <row r="801" spans="3:6" ht="12.75">
      <c r="C801" s="17"/>
      <c r="D801" s="18"/>
      <c r="E801" s="19"/>
      <c r="F801" s="19"/>
    </row>
    <row r="802" spans="3:6" ht="12.75">
      <c r="C802" s="17"/>
      <c r="D802" s="18"/>
      <c r="E802" s="19"/>
      <c r="F802" s="19"/>
    </row>
    <row r="803" spans="3:6" ht="12.75">
      <c r="C803" s="17"/>
      <c r="D803" s="18"/>
      <c r="E803" s="19"/>
      <c r="F803" s="19"/>
    </row>
    <row r="804" spans="3:6" ht="12.75">
      <c r="C804" s="17"/>
      <c r="D804" s="18"/>
      <c r="E804" s="19"/>
      <c r="F804" s="19"/>
    </row>
    <row r="805" spans="3:6" ht="12.75">
      <c r="C805" s="17"/>
      <c r="D805" s="18"/>
      <c r="E805" s="19"/>
      <c r="F805" s="19"/>
    </row>
    <row r="806" spans="3:6" ht="12.75">
      <c r="C806" s="17"/>
      <c r="D806" s="18"/>
      <c r="E806" s="19"/>
      <c r="F806" s="19"/>
    </row>
    <row r="807" spans="3:6" ht="12.75">
      <c r="C807" s="17"/>
      <c r="D807" s="18"/>
      <c r="E807" s="19"/>
      <c r="F807" s="19"/>
    </row>
    <row r="808" spans="3:6" ht="12.75">
      <c r="C808" s="17"/>
      <c r="D808" s="18"/>
      <c r="E808" s="19"/>
      <c r="F808" s="19"/>
    </row>
    <row r="809" spans="3:6" ht="12.75">
      <c r="C809" s="17"/>
      <c r="D809" s="18"/>
      <c r="E809" s="19"/>
      <c r="F809" s="19"/>
    </row>
    <row r="810" spans="3:6" ht="12.75">
      <c r="C810" s="17"/>
      <c r="D810" s="18"/>
      <c r="E810" s="19"/>
      <c r="F810" s="19"/>
    </row>
    <row r="811" spans="3:6" ht="12.75">
      <c r="C811" s="17"/>
      <c r="D811" s="18"/>
      <c r="E811" s="19"/>
      <c r="F811" s="19"/>
    </row>
    <row r="812" spans="3:6" ht="12.75">
      <c r="C812" s="17"/>
      <c r="D812" s="18"/>
      <c r="E812" s="19"/>
      <c r="F812" s="19"/>
    </row>
    <row r="813" spans="3:6" ht="12.75">
      <c r="C813" s="17"/>
      <c r="D813" s="18"/>
      <c r="E813" s="19"/>
      <c r="F813" s="19"/>
    </row>
    <row r="814" spans="3:6" ht="12.75">
      <c r="C814" s="17"/>
      <c r="D814" s="18"/>
      <c r="E814" s="19"/>
      <c r="F814" s="19"/>
    </row>
    <row r="815" spans="3:6" ht="12.75">
      <c r="C815" s="17"/>
      <c r="D815" s="18"/>
      <c r="E815" s="19"/>
      <c r="F815" s="19"/>
    </row>
    <row r="816" spans="3:6" ht="12.75">
      <c r="C816" s="17"/>
      <c r="D816" s="18"/>
      <c r="E816" s="19"/>
      <c r="F816" s="19"/>
    </row>
    <row r="817" spans="3:6" ht="12.75">
      <c r="C817" s="17"/>
      <c r="D817" s="18"/>
      <c r="E817" s="19"/>
      <c r="F817" s="19"/>
    </row>
    <row r="818" spans="3:6" ht="12.75">
      <c r="C818" s="17"/>
      <c r="D818" s="18"/>
      <c r="E818" s="19"/>
      <c r="F818" s="19"/>
    </row>
    <row r="819" spans="3:6" ht="12.75">
      <c r="C819" s="17"/>
      <c r="D819" s="18"/>
      <c r="E819" s="19"/>
      <c r="F819" s="19"/>
    </row>
    <row r="820" spans="3:6" ht="12.75">
      <c r="C820" s="17"/>
      <c r="D820" s="18"/>
      <c r="E820" s="19"/>
      <c r="F820" s="19"/>
    </row>
    <row r="821" spans="3:6" ht="12.75">
      <c r="C821" s="17"/>
      <c r="D821" s="18"/>
      <c r="E821" s="19"/>
      <c r="F821" s="19"/>
    </row>
    <row r="822" spans="3:6" ht="12.75">
      <c r="C822" s="17"/>
      <c r="D822" s="18"/>
      <c r="E822" s="19"/>
      <c r="F822" s="19"/>
    </row>
    <row r="823" spans="3:6" ht="12.75">
      <c r="C823" s="17"/>
      <c r="D823" s="18"/>
      <c r="E823" s="19"/>
      <c r="F823" s="19"/>
    </row>
    <row r="824" spans="3:6" ht="12.75">
      <c r="C824" s="17"/>
      <c r="D824" s="18"/>
      <c r="E824" s="19"/>
      <c r="F824" s="19"/>
    </row>
    <row r="825" spans="3:6" ht="12.75">
      <c r="C825" s="17"/>
      <c r="D825" s="18"/>
      <c r="E825" s="19"/>
      <c r="F825" s="19"/>
    </row>
    <row r="826" spans="3:6" ht="12.75">
      <c r="C826" s="17"/>
      <c r="D826" s="18"/>
      <c r="E826" s="19"/>
      <c r="F826" s="19"/>
    </row>
    <row r="827" spans="3:6" ht="12.75">
      <c r="C827" s="17"/>
      <c r="D827" s="18"/>
      <c r="E827" s="19"/>
      <c r="F827" s="19"/>
    </row>
    <row r="828" spans="3:6" ht="12.75">
      <c r="C828" s="17"/>
      <c r="D828" s="18"/>
      <c r="E828" s="19"/>
      <c r="F828" s="19"/>
    </row>
    <row r="829" spans="3:6" ht="12.75">
      <c r="C829" s="17"/>
      <c r="D829" s="18"/>
      <c r="E829" s="19"/>
      <c r="F829" s="19"/>
    </row>
    <row r="830" spans="3:6" ht="12.75">
      <c r="C830" s="17"/>
      <c r="D830" s="18"/>
      <c r="E830" s="19"/>
      <c r="F830" s="19"/>
    </row>
    <row r="831" spans="3:6" ht="12.75">
      <c r="C831" s="17"/>
      <c r="D831" s="18"/>
      <c r="E831" s="19"/>
      <c r="F831" s="19"/>
    </row>
    <row r="832" spans="3:6" ht="12.75">
      <c r="C832" s="17"/>
      <c r="D832" s="18"/>
      <c r="E832" s="19"/>
      <c r="F832" s="19"/>
    </row>
    <row r="833" spans="3:6" ht="12.75">
      <c r="C833" s="17"/>
      <c r="D833" s="18"/>
      <c r="E833" s="19"/>
      <c r="F833" s="19"/>
    </row>
    <row r="834" spans="3:6" ht="12.75">
      <c r="C834" s="17"/>
      <c r="D834" s="18"/>
      <c r="E834" s="19"/>
      <c r="F834" s="19"/>
    </row>
    <row r="835" spans="3:6" ht="12.75">
      <c r="C835" s="17"/>
      <c r="D835" s="18"/>
      <c r="E835" s="19"/>
      <c r="F835" s="19"/>
    </row>
    <row r="836" spans="3:6" ht="12.75">
      <c r="C836" s="17"/>
      <c r="D836" s="18"/>
      <c r="E836" s="19"/>
      <c r="F836" s="19"/>
    </row>
    <row r="837" spans="3:6" ht="12.75">
      <c r="C837" s="17"/>
      <c r="D837" s="18"/>
      <c r="E837" s="19"/>
      <c r="F837" s="19"/>
    </row>
    <row r="838" spans="3:6" ht="12.75">
      <c r="C838" s="17"/>
      <c r="D838" s="18"/>
      <c r="E838" s="19"/>
      <c r="F838" s="19"/>
    </row>
    <row r="839" spans="3:6" ht="12.75">
      <c r="C839" s="17"/>
      <c r="D839" s="18"/>
      <c r="E839" s="19"/>
      <c r="F839" s="19"/>
    </row>
    <row r="840" spans="3:6" ht="12.75">
      <c r="C840" s="17"/>
      <c r="D840" s="18"/>
      <c r="E840" s="19"/>
      <c r="F840" s="19"/>
    </row>
    <row r="841" spans="3:6" ht="12.75">
      <c r="C841" s="17"/>
      <c r="D841" s="18"/>
      <c r="E841" s="19"/>
      <c r="F841" s="19"/>
    </row>
    <row r="842" spans="3:6" ht="12.75">
      <c r="C842" s="17"/>
      <c r="D842" s="18"/>
      <c r="E842" s="19"/>
      <c r="F842" s="19"/>
    </row>
    <row r="843" spans="3:6" ht="12.75">
      <c r="C843" s="17"/>
      <c r="D843" s="18"/>
      <c r="E843" s="19"/>
      <c r="F843" s="19"/>
    </row>
    <row r="844" spans="3:6" ht="12.75">
      <c r="C844" s="17"/>
      <c r="D844" s="18"/>
      <c r="E844" s="19"/>
      <c r="F844" s="19"/>
    </row>
    <row r="845" spans="3:6" ht="12.75">
      <c r="C845" s="17"/>
      <c r="D845" s="18"/>
      <c r="E845" s="19"/>
      <c r="F845" s="19"/>
    </row>
    <row r="846" spans="3:6" ht="12.75">
      <c r="C846" s="17"/>
      <c r="D846" s="18"/>
      <c r="E846" s="19"/>
      <c r="F846" s="19"/>
    </row>
    <row r="847" spans="3:6" ht="12.75">
      <c r="C847" s="17"/>
      <c r="D847" s="18"/>
      <c r="E847" s="19"/>
      <c r="F847" s="19"/>
    </row>
    <row r="848" spans="3:6" ht="12.75">
      <c r="C848" s="17"/>
      <c r="D848" s="18"/>
      <c r="E848" s="19"/>
      <c r="F848" s="19"/>
    </row>
    <row r="849" spans="3:6" ht="12.75">
      <c r="C849" s="17"/>
      <c r="D849" s="18"/>
      <c r="E849" s="19"/>
      <c r="F849" s="19"/>
    </row>
    <row r="850" spans="3:6" ht="12.75">
      <c r="C850" s="17"/>
      <c r="D850" s="18"/>
      <c r="E850" s="19"/>
      <c r="F850" s="19"/>
    </row>
    <row r="851" spans="3:6" ht="12.75">
      <c r="C851" s="17"/>
      <c r="D851" s="18"/>
      <c r="E851" s="19"/>
      <c r="F851" s="19"/>
    </row>
    <row r="852" spans="3:6" ht="12.75">
      <c r="C852" s="17"/>
      <c r="D852" s="18"/>
      <c r="E852" s="19"/>
      <c r="F852" s="19"/>
    </row>
    <row r="853" spans="3:6" ht="12.75">
      <c r="C853" s="17"/>
      <c r="D853" s="18"/>
      <c r="E853" s="19"/>
      <c r="F853" s="19"/>
    </row>
    <row r="854" spans="3:6" ht="12.75">
      <c r="C854" s="17"/>
      <c r="D854" s="18"/>
      <c r="E854" s="19"/>
      <c r="F854" s="19"/>
    </row>
    <row r="855" spans="3:6" ht="12.75">
      <c r="C855" s="17"/>
      <c r="D855" s="18"/>
      <c r="E855" s="19"/>
      <c r="F855" s="19"/>
    </row>
    <row r="856" spans="3:6" ht="12.75">
      <c r="C856" s="17"/>
      <c r="D856" s="18"/>
      <c r="E856" s="19"/>
      <c r="F856" s="19"/>
    </row>
    <row r="857" spans="3:6" ht="12.75">
      <c r="C857" s="17"/>
      <c r="D857" s="18"/>
      <c r="E857" s="19"/>
      <c r="F857" s="19"/>
    </row>
    <row r="858" spans="3:6" ht="12.75">
      <c r="C858" s="17"/>
      <c r="D858" s="18"/>
      <c r="E858" s="19"/>
      <c r="F858" s="19"/>
    </row>
    <row r="859" spans="3:6" ht="12.75">
      <c r="C859" s="17"/>
      <c r="D859" s="18"/>
      <c r="E859" s="19"/>
      <c r="F859" s="19"/>
    </row>
    <row r="860" spans="3:6" ht="12.75">
      <c r="C860" s="17"/>
      <c r="D860" s="18"/>
      <c r="E860" s="19"/>
      <c r="F860" s="19"/>
    </row>
    <row r="861" spans="3:6" ht="12.75">
      <c r="C861" s="17"/>
      <c r="D861" s="18"/>
      <c r="E861" s="19"/>
      <c r="F861" s="19"/>
    </row>
    <row r="862" spans="3:6" ht="12.75">
      <c r="C862" s="17"/>
      <c r="D862" s="18"/>
      <c r="E862" s="19"/>
      <c r="F862" s="19"/>
    </row>
    <row r="863" spans="3:6" ht="12.75">
      <c r="C863" s="17"/>
      <c r="D863" s="18"/>
      <c r="E863" s="19"/>
      <c r="F863" s="19"/>
    </row>
    <row r="864" spans="3:6" ht="12.75">
      <c r="C864" s="17"/>
      <c r="D864" s="18"/>
      <c r="E864" s="19"/>
      <c r="F864" s="19"/>
    </row>
    <row r="865" spans="3:6" ht="12.75">
      <c r="C865" s="17"/>
      <c r="D865" s="18"/>
      <c r="E865" s="19"/>
      <c r="F865" s="19"/>
    </row>
    <row r="866" spans="3:6" ht="12.75">
      <c r="C866" s="17"/>
      <c r="D866" s="18"/>
      <c r="E866" s="19"/>
      <c r="F866" s="19"/>
    </row>
    <row r="867" spans="3:6" ht="12.75">
      <c r="C867" s="17"/>
      <c r="D867" s="18"/>
      <c r="E867" s="19"/>
      <c r="F867" s="19"/>
    </row>
    <row r="868" spans="3:6" ht="12.75">
      <c r="C868" s="17"/>
      <c r="D868" s="18"/>
      <c r="E868" s="19"/>
      <c r="F868" s="19"/>
    </row>
    <row r="869" spans="3:6" ht="12.75">
      <c r="C869" s="17"/>
      <c r="D869" s="18"/>
      <c r="E869" s="19"/>
      <c r="F869" s="19"/>
    </row>
    <row r="870" spans="3:6" ht="12.75">
      <c r="C870" s="17"/>
      <c r="D870" s="18"/>
      <c r="E870" s="19"/>
      <c r="F870" s="19"/>
    </row>
    <row r="871" spans="3:6" ht="12.75">
      <c r="C871" s="17"/>
      <c r="D871" s="18"/>
      <c r="E871" s="19"/>
      <c r="F871" s="19"/>
    </row>
    <row r="872" spans="3:6" ht="12.75">
      <c r="C872" s="17"/>
      <c r="D872" s="18"/>
      <c r="E872" s="19"/>
      <c r="F872" s="19"/>
    </row>
    <row r="873" spans="3:6" ht="12.75">
      <c r="C873" s="17"/>
      <c r="D873" s="18"/>
      <c r="E873" s="19"/>
      <c r="F873" s="19"/>
    </row>
    <row r="874" spans="3:6" ht="12.75">
      <c r="C874" s="17"/>
      <c r="D874" s="18"/>
      <c r="E874" s="19"/>
      <c r="F874" s="19"/>
    </row>
    <row r="875" spans="3:6" ht="12.75">
      <c r="C875" s="17"/>
      <c r="D875" s="18"/>
      <c r="E875" s="19"/>
      <c r="F875" s="19"/>
    </row>
    <row r="876" spans="3:6" ht="12.75">
      <c r="C876" s="17"/>
      <c r="D876" s="18"/>
      <c r="E876" s="19"/>
      <c r="F876" s="19"/>
    </row>
    <row r="877" spans="3:6" ht="12.75">
      <c r="C877" s="17"/>
      <c r="D877" s="18"/>
      <c r="E877" s="19"/>
      <c r="F877" s="19"/>
    </row>
    <row r="878" spans="3:6" ht="12.75">
      <c r="C878" s="17"/>
      <c r="D878" s="18"/>
      <c r="E878" s="19"/>
      <c r="F878" s="19"/>
    </row>
    <row r="879" spans="3:6" ht="12.75">
      <c r="C879" s="17"/>
      <c r="D879" s="18"/>
      <c r="E879" s="19"/>
      <c r="F879" s="19"/>
    </row>
    <row r="880" spans="3:6" ht="12.75">
      <c r="C880" s="17"/>
      <c r="D880" s="18"/>
      <c r="E880" s="19"/>
      <c r="F880" s="19"/>
    </row>
    <row r="881" spans="3:6" ht="12.75">
      <c r="C881" s="17"/>
      <c r="D881" s="18"/>
      <c r="E881" s="19"/>
      <c r="F881" s="19"/>
    </row>
    <row r="882" spans="3:6" ht="12.75">
      <c r="C882" s="17"/>
      <c r="D882" s="18"/>
      <c r="E882" s="19"/>
      <c r="F882" s="19"/>
    </row>
    <row r="883" spans="3:6" ht="12.75">
      <c r="C883" s="17"/>
      <c r="D883" s="18"/>
      <c r="E883" s="19"/>
      <c r="F883" s="19"/>
    </row>
    <row r="884" spans="3:6" ht="12.75">
      <c r="C884" s="17"/>
      <c r="D884" s="18"/>
      <c r="E884" s="19"/>
      <c r="F884" s="19"/>
    </row>
    <row r="885" spans="3:6" ht="12.75">
      <c r="C885" s="17"/>
      <c r="D885" s="18"/>
      <c r="E885" s="19"/>
      <c r="F885" s="19"/>
    </row>
    <row r="886" spans="3:6" ht="12.75">
      <c r="C886" s="17"/>
      <c r="D886" s="18"/>
      <c r="E886" s="19"/>
      <c r="F886" s="19"/>
    </row>
    <row r="887" spans="3:6" ht="12.75">
      <c r="C887" s="17"/>
      <c r="D887" s="18"/>
      <c r="E887" s="19"/>
      <c r="F887" s="19"/>
    </row>
    <row r="888" spans="3:6" ht="12.75">
      <c r="C888" s="17"/>
      <c r="D888" s="18"/>
      <c r="E888" s="19"/>
      <c r="F888" s="19"/>
    </row>
    <row r="889" spans="3:6" ht="12.75">
      <c r="C889" s="17"/>
      <c r="D889" s="18"/>
      <c r="E889" s="19"/>
      <c r="F889" s="19"/>
    </row>
    <row r="890" spans="3:6" ht="12.75">
      <c r="C890" s="17"/>
      <c r="D890" s="18"/>
      <c r="E890" s="19"/>
      <c r="F890" s="19"/>
    </row>
    <row r="891" spans="3:6" ht="12.75">
      <c r="C891" s="17"/>
      <c r="D891" s="18"/>
      <c r="E891" s="19"/>
      <c r="F891" s="19"/>
    </row>
    <row r="892" spans="3:6" ht="12.75">
      <c r="C892" s="17"/>
      <c r="D892" s="18"/>
      <c r="E892" s="19"/>
      <c r="F892" s="19"/>
    </row>
    <row r="893" spans="3:6" ht="12.75">
      <c r="C893" s="17"/>
      <c r="D893" s="18"/>
      <c r="E893" s="19"/>
      <c r="F893" s="19"/>
    </row>
    <row r="894" spans="3:6" ht="12.75">
      <c r="C894" s="17"/>
      <c r="D894" s="18"/>
      <c r="E894" s="19"/>
      <c r="F894" s="19"/>
    </row>
    <row r="895" spans="3:6" ht="12.75">
      <c r="C895" s="17"/>
      <c r="D895" s="18"/>
      <c r="E895" s="19"/>
      <c r="F895" s="19"/>
    </row>
    <row r="896" spans="3:6" ht="12.75">
      <c r="C896" s="17"/>
      <c r="D896" s="18"/>
      <c r="E896" s="19"/>
      <c r="F896" s="19"/>
    </row>
    <row r="897" spans="3:6" ht="12.75">
      <c r="C897" s="17"/>
      <c r="D897" s="18"/>
      <c r="E897" s="19"/>
      <c r="F897" s="19"/>
    </row>
    <row r="898" spans="3:6" ht="12.75">
      <c r="C898" s="17"/>
      <c r="D898" s="18"/>
      <c r="E898" s="19"/>
      <c r="F898" s="19"/>
    </row>
    <row r="899" spans="3:6" ht="12.75">
      <c r="C899" s="17"/>
      <c r="D899" s="18"/>
      <c r="E899" s="19"/>
      <c r="F899" s="19"/>
    </row>
    <row r="900" spans="3:6" ht="12.75">
      <c r="C900" s="17"/>
      <c r="D900" s="18"/>
      <c r="E900" s="19"/>
      <c r="F900" s="19"/>
    </row>
    <row r="901" spans="3:6" ht="12.75">
      <c r="C901" s="17"/>
      <c r="D901" s="18"/>
      <c r="E901" s="19"/>
      <c r="F901" s="19"/>
    </row>
    <row r="902" spans="3:6" ht="12.75">
      <c r="C902" s="17"/>
      <c r="D902" s="18"/>
      <c r="E902" s="19"/>
      <c r="F902" s="19"/>
    </row>
    <row r="903" spans="3:6" ht="12.75">
      <c r="C903" s="17"/>
      <c r="D903" s="18"/>
      <c r="E903" s="19"/>
      <c r="F903" s="19"/>
    </row>
    <row r="904" spans="3:6" ht="12.75">
      <c r="C904" s="17"/>
      <c r="D904" s="18"/>
      <c r="E904" s="19"/>
      <c r="F904" s="19"/>
    </row>
    <row r="905" spans="3:6" ht="12.75">
      <c r="C905" s="17"/>
      <c r="D905" s="18"/>
      <c r="E905" s="19"/>
      <c r="F905" s="19"/>
    </row>
    <row r="906" spans="3:6" ht="12.75">
      <c r="C906" s="17"/>
      <c r="D906" s="18"/>
      <c r="E906" s="19"/>
      <c r="F906" s="19"/>
    </row>
    <row r="907" spans="3:6" ht="12.75">
      <c r="C907" s="17"/>
      <c r="D907" s="18"/>
      <c r="E907" s="19"/>
      <c r="F907" s="19"/>
    </row>
    <row r="908" spans="3:6" ht="12.75">
      <c r="C908" s="17"/>
      <c r="D908" s="18"/>
      <c r="E908" s="19"/>
      <c r="F908" s="19"/>
    </row>
    <row r="909" spans="3:6" ht="12.75">
      <c r="C909" s="17"/>
      <c r="D909" s="18"/>
      <c r="E909" s="19"/>
      <c r="F909" s="19"/>
    </row>
    <row r="910" spans="3:6" ht="12.75">
      <c r="C910" s="17"/>
      <c r="D910" s="18"/>
      <c r="E910" s="19"/>
      <c r="F910" s="19"/>
    </row>
    <row r="911" spans="3:6" ht="12.75">
      <c r="C911" s="17"/>
      <c r="D911" s="18"/>
      <c r="E911" s="19"/>
      <c r="F911" s="19"/>
    </row>
    <row r="912" spans="3:6" ht="12.75">
      <c r="C912" s="17"/>
      <c r="D912" s="18"/>
      <c r="E912" s="19"/>
      <c r="F912" s="19"/>
    </row>
    <row r="913" spans="3:6" ht="12.75">
      <c r="C913" s="17"/>
      <c r="D913" s="18"/>
      <c r="E913" s="19"/>
      <c r="F913" s="19"/>
    </row>
    <row r="914" spans="3:6" ht="12.75">
      <c r="C914" s="17"/>
      <c r="D914" s="18"/>
      <c r="E914" s="19"/>
      <c r="F914" s="19"/>
    </row>
    <row r="915" spans="3:6" ht="12.75">
      <c r="C915" s="17"/>
      <c r="D915" s="18"/>
      <c r="E915" s="19"/>
      <c r="F915" s="19"/>
    </row>
    <row r="916" spans="3:6" ht="12.75">
      <c r="C916" s="17"/>
      <c r="D916" s="18"/>
      <c r="E916" s="19"/>
      <c r="F916" s="19"/>
    </row>
    <row r="917" spans="3:6" ht="12.75">
      <c r="C917" s="17"/>
      <c r="D917" s="18"/>
      <c r="E917" s="19"/>
      <c r="F917" s="19"/>
    </row>
    <row r="918" spans="3:6" ht="12.75">
      <c r="C918" s="17"/>
      <c r="D918" s="18"/>
      <c r="E918" s="19"/>
      <c r="F918" s="19"/>
    </row>
    <row r="919" spans="3:6" ht="12.75">
      <c r="C919" s="17"/>
      <c r="D919" s="18"/>
      <c r="E919" s="19"/>
      <c r="F919" s="19"/>
    </row>
    <row r="920" spans="3:6" ht="12.75">
      <c r="C920" s="17"/>
      <c r="D920" s="18"/>
      <c r="E920" s="19"/>
      <c r="F920" s="19"/>
    </row>
    <row r="921" spans="3:6" ht="12.75">
      <c r="C921" s="17"/>
      <c r="D921" s="18"/>
      <c r="E921" s="19"/>
      <c r="F921" s="19"/>
    </row>
    <row r="922" spans="3:6" ht="12.75">
      <c r="C922" s="17"/>
      <c r="D922" s="18"/>
      <c r="E922" s="19"/>
      <c r="F922" s="19"/>
    </row>
    <row r="923" spans="3:6" ht="12.75">
      <c r="C923" s="17"/>
      <c r="D923" s="18"/>
      <c r="E923" s="19"/>
      <c r="F923" s="19"/>
    </row>
    <row r="924" spans="3:6" ht="12.75">
      <c r="C924" s="17"/>
      <c r="D924" s="18"/>
      <c r="E924" s="19"/>
      <c r="F924" s="19"/>
    </row>
    <row r="925" spans="3:6" ht="12.75">
      <c r="C925" s="17"/>
      <c r="D925" s="18"/>
      <c r="E925" s="19"/>
      <c r="F925" s="19"/>
    </row>
    <row r="926" spans="3:6" ht="12.75">
      <c r="C926" s="17"/>
      <c r="D926" s="18"/>
      <c r="E926" s="19"/>
      <c r="F926" s="19"/>
    </row>
    <row r="927" spans="3:6" ht="12.75">
      <c r="C927" s="17"/>
      <c r="D927" s="18"/>
      <c r="E927" s="19"/>
      <c r="F927" s="19"/>
    </row>
    <row r="928" spans="3:6" ht="12.75">
      <c r="C928" s="17"/>
      <c r="D928" s="18"/>
      <c r="E928" s="19"/>
      <c r="F928" s="19"/>
    </row>
    <row r="929" spans="3:6" ht="12.75">
      <c r="C929" s="17"/>
      <c r="D929" s="18"/>
      <c r="E929" s="19"/>
      <c r="F929" s="19"/>
    </row>
    <row r="930" spans="3:6" ht="12.75">
      <c r="C930" s="17"/>
      <c r="D930" s="18"/>
      <c r="E930" s="19"/>
      <c r="F930" s="19"/>
    </row>
    <row r="931" spans="3:6" ht="12.75">
      <c r="C931" s="17"/>
      <c r="D931" s="18"/>
      <c r="E931" s="19"/>
      <c r="F931" s="19"/>
    </row>
    <row r="932" spans="3:6" ht="12.75">
      <c r="C932" s="17"/>
      <c r="D932" s="18"/>
      <c r="E932" s="19"/>
      <c r="F932" s="19"/>
    </row>
    <row r="933" spans="3:6" ht="12.75">
      <c r="C933" s="17"/>
      <c r="D933" s="18"/>
      <c r="E933" s="19"/>
      <c r="F933" s="19"/>
    </row>
    <row r="934" spans="3:6" ht="12.75">
      <c r="C934" s="17"/>
      <c r="D934" s="18"/>
      <c r="E934" s="19"/>
      <c r="F934" s="19"/>
    </row>
    <row r="935" spans="3:6" ht="12.75">
      <c r="C935" s="17"/>
      <c r="D935" s="18"/>
      <c r="E935" s="19"/>
      <c r="F935" s="19"/>
    </row>
    <row r="936" spans="3:6" ht="12.75">
      <c r="C936" s="17"/>
      <c r="D936" s="18"/>
      <c r="E936" s="19"/>
      <c r="F936" s="19"/>
    </row>
    <row r="937" spans="3:6" ht="12.75">
      <c r="C937" s="17"/>
      <c r="D937" s="18"/>
      <c r="E937" s="19"/>
      <c r="F937" s="19"/>
    </row>
    <row r="938" spans="3:6" ht="12.75">
      <c r="C938" s="17"/>
      <c r="D938" s="18"/>
      <c r="E938" s="19"/>
      <c r="F938" s="19"/>
    </row>
    <row r="939" spans="3:6" ht="12.75">
      <c r="C939" s="17"/>
      <c r="D939" s="18"/>
      <c r="E939" s="19"/>
      <c r="F939" s="19"/>
    </row>
    <row r="940" spans="3:6" ht="12.75">
      <c r="C940" s="17"/>
      <c r="D940" s="18"/>
      <c r="E940" s="19"/>
      <c r="F940" s="19"/>
    </row>
    <row r="941" spans="3:6" ht="12.75">
      <c r="C941" s="17"/>
      <c r="D941" s="18"/>
      <c r="E941" s="19"/>
      <c r="F941" s="19"/>
    </row>
    <row r="942" spans="3:6" ht="12.75">
      <c r="C942" s="17"/>
      <c r="D942" s="18"/>
      <c r="E942" s="19"/>
      <c r="F942" s="19"/>
    </row>
    <row r="943" spans="3:6" ht="12.75">
      <c r="C943" s="17"/>
      <c r="D943" s="18"/>
      <c r="E943" s="19"/>
      <c r="F943" s="19"/>
    </row>
    <row r="944" spans="3:6" ht="12.75">
      <c r="C944" s="17"/>
      <c r="D944" s="18"/>
      <c r="E944" s="19"/>
      <c r="F944" s="19"/>
    </row>
    <row r="945" spans="3:6" ht="12.75">
      <c r="C945" s="17"/>
      <c r="D945" s="18"/>
      <c r="E945" s="19"/>
      <c r="F945" s="19"/>
    </row>
    <row r="946" spans="3:6" ht="12.75">
      <c r="C946" s="17"/>
      <c r="D946" s="18"/>
      <c r="E946" s="19"/>
      <c r="F946" s="19"/>
    </row>
    <row r="947" spans="3:6" ht="12.75">
      <c r="C947" s="17"/>
      <c r="D947" s="18"/>
      <c r="E947" s="19"/>
      <c r="F947" s="19"/>
    </row>
    <row r="948" spans="3:6" ht="12.75">
      <c r="C948" s="17"/>
      <c r="D948" s="18"/>
      <c r="E948" s="19"/>
      <c r="F948" s="19"/>
    </row>
    <row r="949" spans="3:6" ht="12.75">
      <c r="C949" s="17"/>
      <c r="D949" s="18"/>
      <c r="E949" s="19"/>
      <c r="F949" s="19"/>
    </row>
    <row r="950" spans="3:6" ht="12.75">
      <c r="C950" s="17"/>
      <c r="D950" s="18"/>
      <c r="E950" s="19"/>
      <c r="F950" s="19"/>
    </row>
    <row r="951" spans="3:6" ht="12.75">
      <c r="C951" s="17"/>
      <c r="D951" s="18"/>
      <c r="E951" s="19"/>
      <c r="F951" s="19"/>
    </row>
    <row r="952" spans="3:6" ht="12.75">
      <c r="C952" s="17"/>
      <c r="D952" s="18"/>
      <c r="E952" s="19"/>
      <c r="F952" s="19"/>
    </row>
    <row r="953" spans="3:6" ht="12.75">
      <c r="C953" s="17"/>
      <c r="D953" s="18"/>
      <c r="E953" s="19"/>
      <c r="F953" s="19"/>
    </row>
    <row r="954" spans="3:6" ht="12.75">
      <c r="C954" s="17"/>
      <c r="D954" s="18"/>
      <c r="E954" s="19"/>
      <c r="F954" s="19"/>
    </row>
    <row r="955" spans="3:6" ht="12.75">
      <c r="C955" s="17"/>
      <c r="D955" s="18"/>
      <c r="E955" s="19"/>
      <c r="F955" s="19"/>
    </row>
    <row r="956" spans="3:6" ht="12.75">
      <c r="C956" s="17"/>
      <c r="D956" s="18"/>
      <c r="E956" s="19"/>
      <c r="F956" s="19"/>
    </row>
    <row r="957" spans="3:6" ht="12.75">
      <c r="C957" s="17"/>
      <c r="D957" s="18"/>
      <c r="E957" s="19"/>
      <c r="F957" s="19"/>
    </row>
    <row r="958" spans="3:6" ht="12.75">
      <c r="C958" s="17"/>
      <c r="D958" s="18"/>
      <c r="E958" s="19"/>
      <c r="F958" s="19"/>
    </row>
    <row r="959" spans="3:6" ht="12.75">
      <c r="C959" s="17"/>
      <c r="D959" s="18"/>
      <c r="E959" s="19"/>
      <c r="F959" s="19"/>
    </row>
    <row r="960" spans="3:6" ht="12.75">
      <c r="C960" s="17"/>
      <c r="D960" s="18"/>
      <c r="E960" s="19"/>
      <c r="F960" s="19"/>
    </row>
    <row r="961" spans="3:6" ht="12.75">
      <c r="C961" s="17"/>
      <c r="D961" s="18"/>
      <c r="E961" s="19"/>
      <c r="F961" s="19"/>
    </row>
    <row r="962" spans="3:6" ht="12.75">
      <c r="C962" s="17"/>
      <c r="D962" s="18"/>
      <c r="E962" s="19"/>
      <c r="F962" s="19"/>
    </row>
    <row r="963" spans="3:6" ht="12.75">
      <c r="C963" s="17"/>
      <c r="D963" s="18"/>
      <c r="E963" s="19"/>
      <c r="F963" s="19"/>
    </row>
    <row r="964" spans="3:6" ht="12.75">
      <c r="C964" s="17"/>
      <c r="D964" s="18"/>
      <c r="E964" s="19"/>
      <c r="F964" s="19"/>
    </row>
    <row r="965" spans="3:6" ht="12.75">
      <c r="C965" s="17"/>
      <c r="D965" s="18"/>
      <c r="E965" s="19"/>
      <c r="F965" s="19"/>
    </row>
    <row r="966" spans="3:6" ht="12.75">
      <c r="C966" s="17"/>
      <c r="D966" s="18"/>
      <c r="E966" s="19"/>
      <c r="F966" s="19"/>
    </row>
    <row r="967" spans="3:6" ht="12.75">
      <c r="C967" s="17"/>
      <c r="D967" s="18"/>
      <c r="E967" s="19"/>
      <c r="F967" s="19"/>
    </row>
    <row r="968" spans="3:6" ht="12.75">
      <c r="C968" s="17"/>
      <c r="D968" s="18"/>
      <c r="E968" s="19"/>
      <c r="F968" s="19"/>
    </row>
    <row r="969" spans="3:6" ht="12.75">
      <c r="C969" s="17"/>
      <c r="D969" s="18"/>
      <c r="E969" s="19"/>
      <c r="F969" s="19"/>
    </row>
    <row r="970" spans="3:6" ht="12.75">
      <c r="C970" s="17"/>
      <c r="D970" s="18"/>
      <c r="E970" s="19"/>
      <c r="F970" s="19"/>
    </row>
    <row r="971" spans="3:6" ht="12.75">
      <c r="C971" s="17"/>
      <c r="D971" s="18"/>
      <c r="E971" s="19"/>
      <c r="F971" s="19"/>
    </row>
    <row r="972" spans="3:6" ht="12.75">
      <c r="C972" s="17"/>
      <c r="D972" s="18"/>
      <c r="E972" s="19"/>
      <c r="F972" s="19"/>
    </row>
    <row r="973" spans="3:6" ht="12.75">
      <c r="C973" s="17"/>
      <c r="D973" s="18"/>
      <c r="E973" s="19"/>
      <c r="F973" s="19"/>
    </row>
    <row r="974" spans="3:6" ht="12.75">
      <c r="C974" s="17"/>
      <c r="D974" s="18"/>
      <c r="E974" s="19"/>
      <c r="F974" s="19"/>
    </row>
    <row r="975" spans="3:6" ht="12.75">
      <c r="C975" s="17"/>
      <c r="D975" s="18"/>
      <c r="E975" s="19"/>
      <c r="F975" s="19"/>
    </row>
    <row r="976" spans="3:6" ht="12.75">
      <c r="C976" s="17"/>
      <c r="D976" s="18"/>
      <c r="E976" s="19"/>
      <c r="F976" s="19"/>
    </row>
    <row r="977" spans="3:6" ht="12.75">
      <c r="C977" s="17"/>
      <c r="D977" s="18"/>
      <c r="E977" s="19"/>
      <c r="F977" s="19"/>
    </row>
    <row r="978" spans="3:6" ht="12.75">
      <c r="C978" s="17"/>
      <c r="D978" s="18"/>
      <c r="E978" s="19"/>
      <c r="F978" s="19"/>
    </row>
    <row r="979" spans="3:6" ht="12.75">
      <c r="C979" s="17"/>
      <c r="D979" s="18"/>
      <c r="E979" s="19"/>
      <c r="F979" s="19"/>
    </row>
    <row r="980" spans="3:6" ht="12.75">
      <c r="C980" s="17"/>
      <c r="D980" s="18"/>
      <c r="E980" s="19"/>
      <c r="F980" s="19"/>
    </row>
    <row r="981" spans="3:6" ht="12.75">
      <c r="C981" s="17"/>
      <c r="D981" s="18"/>
      <c r="E981" s="19"/>
      <c r="F981" s="19"/>
    </row>
    <row r="982" spans="3:6" ht="12.75">
      <c r="C982" s="17"/>
      <c r="D982" s="18"/>
      <c r="E982" s="19"/>
      <c r="F982" s="19"/>
    </row>
    <row r="983" spans="3:6" ht="12.75">
      <c r="C983" s="17"/>
      <c r="D983" s="18"/>
      <c r="E983" s="19"/>
      <c r="F983" s="19"/>
    </row>
    <row r="984" spans="3:6" ht="12.75">
      <c r="C984" s="17"/>
      <c r="D984" s="18"/>
      <c r="E984" s="19"/>
      <c r="F984" s="19"/>
    </row>
    <row r="985" spans="3:6" ht="12.75">
      <c r="C985" s="17"/>
      <c r="D985" s="18"/>
      <c r="E985" s="19"/>
      <c r="F985" s="19"/>
    </row>
  </sheetData>
  <mergeCells count="5">
    <mergeCell ref="A1:E1"/>
    <mergeCell ref="B3:D3"/>
    <mergeCell ref="B20:E38"/>
    <mergeCell ref="A3:A12"/>
    <mergeCell ref="A2:E2"/>
  </mergeCells>
  <printOptions/>
  <pageMargins left="0.7" right="0.7" top="0.787401575" bottom="0.787401575" header="0.3" footer="0.3"/>
  <pageSetup horizontalDpi="600" verticalDpi="600" orientation="portrait" paperSize="9" scale="99" r:id="rId1"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V568"/>
  <sheetViews>
    <sheetView showGridLines="0" workbookViewId="0" topLeftCell="A1">
      <pane ySplit="13" topLeftCell="A14" activePane="bottomLeft" state="frozen"/>
      <selection pane="topLeft" activeCell="V29" sqref="V29"/>
      <selection pane="bottomLeft" activeCell="I556" sqref="I556:N558"/>
    </sheetView>
  </sheetViews>
  <sheetFormatPr defaultColWidth="9.140625" defaultRowHeight="15"/>
  <cols>
    <col min="1" max="1" width="5.57421875" style="279" customWidth="1"/>
    <col min="2" max="2" width="4.421875" style="279" customWidth="1"/>
    <col min="3" max="3" width="4.7109375" style="279" customWidth="1"/>
    <col min="4" max="4" width="12.7109375" style="279" customWidth="1"/>
    <col min="5" max="5" width="55.57421875" style="279" customWidth="1"/>
    <col min="6" max="6" width="4.7109375" style="279" customWidth="1"/>
    <col min="7" max="7" width="9.8515625" style="279" customWidth="1"/>
    <col min="8" max="8" width="9.7109375" style="279" customWidth="1"/>
    <col min="9" max="9" width="13.57421875" style="279" customWidth="1"/>
    <col min="10" max="10" width="10.57421875" style="279" hidden="1" customWidth="1"/>
    <col min="11" max="11" width="10.8515625" style="279" hidden="1" customWidth="1"/>
    <col min="12" max="12" width="9.7109375" style="279" hidden="1" customWidth="1"/>
    <col min="13" max="13" width="11.57421875" style="279" hidden="1" customWidth="1"/>
    <col min="14" max="14" width="5.28125" style="279" customWidth="1"/>
    <col min="15" max="15" width="7.00390625" style="279" hidden="1" customWidth="1"/>
    <col min="16" max="16" width="7.28125" style="279" hidden="1" customWidth="1"/>
    <col min="17" max="19" width="9.140625" style="279" hidden="1" customWidth="1"/>
    <col min="20" max="20" width="18.7109375" style="279" hidden="1" customWidth="1"/>
    <col min="21" max="256" width="9.140625" style="279" customWidth="1"/>
    <col min="257" max="257" width="5.57421875" style="279" customWidth="1"/>
    <col min="258" max="258" width="4.421875" style="279" customWidth="1"/>
    <col min="259" max="259" width="4.7109375" style="279" customWidth="1"/>
    <col min="260" max="260" width="12.7109375" style="279" customWidth="1"/>
    <col min="261" max="261" width="55.57421875" style="279" customWidth="1"/>
    <col min="262" max="262" width="4.7109375" style="279" customWidth="1"/>
    <col min="263" max="263" width="9.8515625" style="279" customWidth="1"/>
    <col min="264" max="264" width="9.7109375" style="279" customWidth="1"/>
    <col min="265" max="265" width="13.57421875" style="279" customWidth="1"/>
    <col min="266" max="269" width="9.140625" style="279" hidden="1" customWidth="1"/>
    <col min="270" max="270" width="5.28125" style="279" customWidth="1"/>
    <col min="271" max="276" width="9.140625" style="279" hidden="1" customWidth="1"/>
    <col min="277" max="512" width="9.140625" style="279" customWidth="1"/>
    <col min="513" max="513" width="5.57421875" style="279" customWidth="1"/>
    <col min="514" max="514" width="4.421875" style="279" customWidth="1"/>
    <col min="515" max="515" width="4.7109375" style="279" customWidth="1"/>
    <col min="516" max="516" width="12.7109375" style="279" customWidth="1"/>
    <col min="517" max="517" width="55.57421875" style="279" customWidth="1"/>
    <col min="518" max="518" width="4.7109375" style="279" customWidth="1"/>
    <col min="519" max="519" width="9.8515625" style="279" customWidth="1"/>
    <col min="520" max="520" width="9.7109375" style="279" customWidth="1"/>
    <col min="521" max="521" width="13.57421875" style="279" customWidth="1"/>
    <col min="522" max="525" width="9.140625" style="279" hidden="1" customWidth="1"/>
    <col min="526" max="526" width="5.28125" style="279" customWidth="1"/>
    <col min="527" max="532" width="9.140625" style="279" hidden="1" customWidth="1"/>
    <col min="533" max="768" width="9.140625" style="279" customWidth="1"/>
    <col min="769" max="769" width="5.57421875" style="279" customWidth="1"/>
    <col min="770" max="770" width="4.421875" style="279" customWidth="1"/>
    <col min="771" max="771" width="4.7109375" style="279" customWidth="1"/>
    <col min="772" max="772" width="12.7109375" style="279" customWidth="1"/>
    <col min="773" max="773" width="55.57421875" style="279" customWidth="1"/>
    <col min="774" max="774" width="4.7109375" style="279" customWidth="1"/>
    <col min="775" max="775" width="9.8515625" style="279" customWidth="1"/>
    <col min="776" max="776" width="9.7109375" style="279" customWidth="1"/>
    <col min="777" max="777" width="13.57421875" style="279" customWidth="1"/>
    <col min="778" max="781" width="9.140625" style="279" hidden="1" customWidth="1"/>
    <col min="782" max="782" width="5.28125" style="279" customWidth="1"/>
    <col min="783" max="788" width="9.140625" style="279" hidden="1" customWidth="1"/>
    <col min="789" max="1024" width="9.140625" style="279" customWidth="1"/>
    <col min="1025" max="1025" width="5.57421875" style="279" customWidth="1"/>
    <col min="1026" max="1026" width="4.421875" style="279" customWidth="1"/>
    <col min="1027" max="1027" width="4.7109375" style="279" customWidth="1"/>
    <col min="1028" max="1028" width="12.7109375" style="279" customWidth="1"/>
    <col min="1029" max="1029" width="55.57421875" style="279" customWidth="1"/>
    <col min="1030" max="1030" width="4.7109375" style="279" customWidth="1"/>
    <col min="1031" max="1031" width="9.8515625" style="279" customWidth="1"/>
    <col min="1032" max="1032" width="9.7109375" style="279" customWidth="1"/>
    <col min="1033" max="1033" width="13.57421875" style="279" customWidth="1"/>
    <col min="1034" max="1037" width="9.140625" style="279" hidden="1" customWidth="1"/>
    <col min="1038" max="1038" width="5.28125" style="279" customWidth="1"/>
    <col min="1039" max="1044" width="9.140625" style="279" hidden="1" customWidth="1"/>
    <col min="1045" max="1280" width="9.140625" style="279" customWidth="1"/>
    <col min="1281" max="1281" width="5.57421875" style="279" customWidth="1"/>
    <col min="1282" max="1282" width="4.421875" style="279" customWidth="1"/>
    <col min="1283" max="1283" width="4.7109375" style="279" customWidth="1"/>
    <col min="1284" max="1284" width="12.7109375" style="279" customWidth="1"/>
    <col min="1285" max="1285" width="55.57421875" style="279" customWidth="1"/>
    <col min="1286" max="1286" width="4.7109375" style="279" customWidth="1"/>
    <col min="1287" max="1287" width="9.8515625" style="279" customWidth="1"/>
    <col min="1288" max="1288" width="9.7109375" style="279" customWidth="1"/>
    <col min="1289" max="1289" width="13.57421875" style="279" customWidth="1"/>
    <col min="1290" max="1293" width="9.140625" style="279" hidden="1" customWidth="1"/>
    <col min="1294" max="1294" width="5.28125" style="279" customWidth="1"/>
    <col min="1295" max="1300" width="9.140625" style="279" hidden="1" customWidth="1"/>
    <col min="1301" max="1536" width="9.140625" style="279" customWidth="1"/>
    <col min="1537" max="1537" width="5.57421875" style="279" customWidth="1"/>
    <col min="1538" max="1538" width="4.421875" style="279" customWidth="1"/>
    <col min="1539" max="1539" width="4.7109375" style="279" customWidth="1"/>
    <col min="1540" max="1540" width="12.7109375" style="279" customWidth="1"/>
    <col min="1541" max="1541" width="55.57421875" style="279" customWidth="1"/>
    <col min="1542" max="1542" width="4.7109375" style="279" customWidth="1"/>
    <col min="1543" max="1543" width="9.8515625" style="279" customWidth="1"/>
    <col min="1544" max="1544" width="9.7109375" style="279" customWidth="1"/>
    <col min="1545" max="1545" width="13.57421875" style="279" customWidth="1"/>
    <col min="1546" max="1549" width="9.140625" style="279" hidden="1" customWidth="1"/>
    <col min="1550" max="1550" width="5.28125" style="279" customWidth="1"/>
    <col min="1551" max="1556" width="9.140625" style="279" hidden="1" customWidth="1"/>
    <col min="1557" max="1792" width="9.140625" style="279" customWidth="1"/>
    <col min="1793" max="1793" width="5.57421875" style="279" customWidth="1"/>
    <col min="1794" max="1794" width="4.421875" style="279" customWidth="1"/>
    <col min="1795" max="1795" width="4.7109375" style="279" customWidth="1"/>
    <col min="1796" max="1796" width="12.7109375" style="279" customWidth="1"/>
    <col min="1797" max="1797" width="55.57421875" style="279" customWidth="1"/>
    <col min="1798" max="1798" width="4.7109375" style="279" customWidth="1"/>
    <col min="1799" max="1799" width="9.8515625" style="279" customWidth="1"/>
    <col min="1800" max="1800" width="9.7109375" style="279" customWidth="1"/>
    <col min="1801" max="1801" width="13.57421875" style="279" customWidth="1"/>
    <col min="1802" max="1805" width="9.140625" style="279" hidden="1" customWidth="1"/>
    <col min="1806" max="1806" width="5.28125" style="279" customWidth="1"/>
    <col min="1807" max="1812" width="9.140625" style="279" hidden="1" customWidth="1"/>
    <col min="1813" max="2048" width="9.140625" style="279" customWidth="1"/>
    <col min="2049" max="2049" width="5.57421875" style="279" customWidth="1"/>
    <col min="2050" max="2050" width="4.421875" style="279" customWidth="1"/>
    <col min="2051" max="2051" width="4.7109375" style="279" customWidth="1"/>
    <col min="2052" max="2052" width="12.7109375" style="279" customWidth="1"/>
    <col min="2053" max="2053" width="55.57421875" style="279" customWidth="1"/>
    <col min="2054" max="2054" width="4.7109375" style="279" customWidth="1"/>
    <col min="2055" max="2055" width="9.8515625" style="279" customWidth="1"/>
    <col min="2056" max="2056" width="9.7109375" style="279" customWidth="1"/>
    <col min="2057" max="2057" width="13.57421875" style="279" customWidth="1"/>
    <col min="2058" max="2061" width="9.140625" style="279" hidden="1" customWidth="1"/>
    <col min="2062" max="2062" width="5.28125" style="279" customWidth="1"/>
    <col min="2063" max="2068" width="9.140625" style="279" hidden="1" customWidth="1"/>
    <col min="2069" max="2304" width="9.140625" style="279" customWidth="1"/>
    <col min="2305" max="2305" width="5.57421875" style="279" customWidth="1"/>
    <col min="2306" max="2306" width="4.421875" style="279" customWidth="1"/>
    <col min="2307" max="2307" width="4.7109375" style="279" customWidth="1"/>
    <col min="2308" max="2308" width="12.7109375" style="279" customWidth="1"/>
    <col min="2309" max="2309" width="55.57421875" style="279" customWidth="1"/>
    <col min="2310" max="2310" width="4.7109375" style="279" customWidth="1"/>
    <col min="2311" max="2311" width="9.8515625" style="279" customWidth="1"/>
    <col min="2312" max="2312" width="9.7109375" style="279" customWidth="1"/>
    <col min="2313" max="2313" width="13.57421875" style="279" customWidth="1"/>
    <col min="2314" max="2317" width="9.140625" style="279" hidden="1" customWidth="1"/>
    <col min="2318" max="2318" width="5.28125" style="279" customWidth="1"/>
    <col min="2319" max="2324" width="9.140625" style="279" hidden="1" customWidth="1"/>
    <col min="2325" max="2560" width="9.140625" style="279" customWidth="1"/>
    <col min="2561" max="2561" width="5.57421875" style="279" customWidth="1"/>
    <col min="2562" max="2562" width="4.421875" style="279" customWidth="1"/>
    <col min="2563" max="2563" width="4.7109375" style="279" customWidth="1"/>
    <col min="2564" max="2564" width="12.7109375" style="279" customWidth="1"/>
    <col min="2565" max="2565" width="55.57421875" style="279" customWidth="1"/>
    <col min="2566" max="2566" width="4.7109375" style="279" customWidth="1"/>
    <col min="2567" max="2567" width="9.8515625" style="279" customWidth="1"/>
    <col min="2568" max="2568" width="9.7109375" style="279" customWidth="1"/>
    <col min="2569" max="2569" width="13.57421875" style="279" customWidth="1"/>
    <col min="2570" max="2573" width="9.140625" style="279" hidden="1" customWidth="1"/>
    <col min="2574" max="2574" width="5.28125" style="279" customWidth="1"/>
    <col min="2575" max="2580" width="9.140625" style="279" hidden="1" customWidth="1"/>
    <col min="2581" max="2816" width="9.140625" style="279" customWidth="1"/>
    <col min="2817" max="2817" width="5.57421875" style="279" customWidth="1"/>
    <col min="2818" max="2818" width="4.421875" style="279" customWidth="1"/>
    <col min="2819" max="2819" width="4.7109375" style="279" customWidth="1"/>
    <col min="2820" max="2820" width="12.7109375" style="279" customWidth="1"/>
    <col min="2821" max="2821" width="55.57421875" style="279" customWidth="1"/>
    <col min="2822" max="2822" width="4.7109375" style="279" customWidth="1"/>
    <col min="2823" max="2823" width="9.8515625" style="279" customWidth="1"/>
    <col min="2824" max="2824" width="9.7109375" style="279" customWidth="1"/>
    <col min="2825" max="2825" width="13.57421875" style="279" customWidth="1"/>
    <col min="2826" max="2829" width="9.140625" style="279" hidden="1" customWidth="1"/>
    <col min="2830" max="2830" width="5.28125" style="279" customWidth="1"/>
    <col min="2831" max="2836" width="9.140625" style="279" hidden="1" customWidth="1"/>
    <col min="2837" max="3072" width="9.140625" style="279" customWidth="1"/>
    <col min="3073" max="3073" width="5.57421875" style="279" customWidth="1"/>
    <col min="3074" max="3074" width="4.421875" style="279" customWidth="1"/>
    <col min="3075" max="3075" width="4.7109375" style="279" customWidth="1"/>
    <col min="3076" max="3076" width="12.7109375" style="279" customWidth="1"/>
    <col min="3077" max="3077" width="55.57421875" style="279" customWidth="1"/>
    <col min="3078" max="3078" width="4.7109375" style="279" customWidth="1"/>
    <col min="3079" max="3079" width="9.8515625" style="279" customWidth="1"/>
    <col min="3080" max="3080" width="9.7109375" style="279" customWidth="1"/>
    <col min="3081" max="3081" width="13.57421875" style="279" customWidth="1"/>
    <col min="3082" max="3085" width="9.140625" style="279" hidden="1" customWidth="1"/>
    <col min="3086" max="3086" width="5.28125" style="279" customWidth="1"/>
    <col min="3087" max="3092" width="9.140625" style="279" hidden="1" customWidth="1"/>
    <col min="3093" max="3328" width="9.140625" style="279" customWidth="1"/>
    <col min="3329" max="3329" width="5.57421875" style="279" customWidth="1"/>
    <col min="3330" max="3330" width="4.421875" style="279" customWidth="1"/>
    <col min="3331" max="3331" width="4.7109375" style="279" customWidth="1"/>
    <col min="3332" max="3332" width="12.7109375" style="279" customWidth="1"/>
    <col min="3333" max="3333" width="55.57421875" style="279" customWidth="1"/>
    <col min="3334" max="3334" width="4.7109375" style="279" customWidth="1"/>
    <col min="3335" max="3335" width="9.8515625" style="279" customWidth="1"/>
    <col min="3336" max="3336" width="9.7109375" style="279" customWidth="1"/>
    <col min="3337" max="3337" width="13.57421875" style="279" customWidth="1"/>
    <col min="3338" max="3341" width="9.140625" style="279" hidden="1" customWidth="1"/>
    <col min="3342" max="3342" width="5.28125" style="279" customWidth="1"/>
    <col min="3343" max="3348" width="9.140625" style="279" hidden="1" customWidth="1"/>
    <col min="3349" max="3584" width="9.140625" style="279" customWidth="1"/>
    <col min="3585" max="3585" width="5.57421875" style="279" customWidth="1"/>
    <col min="3586" max="3586" width="4.421875" style="279" customWidth="1"/>
    <col min="3587" max="3587" width="4.7109375" style="279" customWidth="1"/>
    <col min="3588" max="3588" width="12.7109375" style="279" customWidth="1"/>
    <col min="3589" max="3589" width="55.57421875" style="279" customWidth="1"/>
    <col min="3590" max="3590" width="4.7109375" style="279" customWidth="1"/>
    <col min="3591" max="3591" width="9.8515625" style="279" customWidth="1"/>
    <col min="3592" max="3592" width="9.7109375" style="279" customWidth="1"/>
    <col min="3593" max="3593" width="13.57421875" style="279" customWidth="1"/>
    <col min="3594" max="3597" width="9.140625" style="279" hidden="1" customWidth="1"/>
    <col min="3598" max="3598" width="5.28125" style="279" customWidth="1"/>
    <col min="3599" max="3604" width="9.140625" style="279" hidden="1" customWidth="1"/>
    <col min="3605" max="3840" width="9.140625" style="279" customWidth="1"/>
    <col min="3841" max="3841" width="5.57421875" style="279" customWidth="1"/>
    <col min="3842" max="3842" width="4.421875" style="279" customWidth="1"/>
    <col min="3843" max="3843" width="4.7109375" style="279" customWidth="1"/>
    <col min="3844" max="3844" width="12.7109375" style="279" customWidth="1"/>
    <col min="3845" max="3845" width="55.57421875" style="279" customWidth="1"/>
    <col min="3846" max="3846" width="4.7109375" style="279" customWidth="1"/>
    <col min="3847" max="3847" width="9.8515625" style="279" customWidth="1"/>
    <col min="3848" max="3848" width="9.7109375" style="279" customWidth="1"/>
    <col min="3849" max="3849" width="13.57421875" style="279" customWidth="1"/>
    <col min="3850" max="3853" width="9.140625" style="279" hidden="1" customWidth="1"/>
    <col min="3854" max="3854" width="5.28125" style="279" customWidth="1"/>
    <col min="3855" max="3860" width="9.140625" style="279" hidden="1" customWidth="1"/>
    <col min="3861" max="4096" width="9.140625" style="279" customWidth="1"/>
    <col min="4097" max="4097" width="5.57421875" style="279" customWidth="1"/>
    <col min="4098" max="4098" width="4.421875" style="279" customWidth="1"/>
    <col min="4099" max="4099" width="4.7109375" style="279" customWidth="1"/>
    <col min="4100" max="4100" width="12.7109375" style="279" customWidth="1"/>
    <col min="4101" max="4101" width="55.57421875" style="279" customWidth="1"/>
    <col min="4102" max="4102" width="4.7109375" style="279" customWidth="1"/>
    <col min="4103" max="4103" width="9.8515625" style="279" customWidth="1"/>
    <col min="4104" max="4104" width="9.7109375" style="279" customWidth="1"/>
    <col min="4105" max="4105" width="13.57421875" style="279" customWidth="1"/>
    <col min="4106" max="4109" width="9.140625" style="279" hidden="1" customWidth="1"/>
    <col min="4110" max="4110" width="5.28125" style="279" customWidth="1"/>
    <col min="4111" max="4116" width="9.140625" style="279" hidden="1" customWidth="1"/>
    <col min="4117" max="4352" width="9.140625" style="279" customWidth="1"/>
    <col min="4353" max="4353" width="5.57421875" style="279" customWidth="1"/>
    <col min="4354" max="4354" width="4.421875" style="279" customWidth="1"/>
    <col min="4355" max="4355" width="4.7109375" style="279" customWidth="1"/>
    <col min="4356" max="4356" width="12.7109375" style="279" customWidth="1"/>
    <col min="4357" max="4357" width="55.57421875" style="279" customWidth="1"/>
    <col min="4358" max="4358" width="4.7109375" style="279" customWidth="1"/>
    <col min="4359" max="4359" width="9.8515625" style="279" customWidth="1"/>
    <col min="4360" max="4360" width="9.7109375" style="279" customWidth="1"/>
    <col min="4361" max="4361" width="13.57421875" style="279" customWidth="1"/>
    <col min="4362" max="4365" width="9.140625" style="279" hidden="1" customWidth="1"/>
    <col min="4366" max="4366" width="5.28125" style="279" customWidth="1"/>
    <col min="4367" max="4372" width="9.140625" style="279" hidden="1" customWidth="1"/>
    <col min="4373" max="4608" width="9.140625" style="279" customWidth="1"/>
    <col min="4609" max="4609" width="5.57421875" style="279" customWidth="1"/>
    <col min="4610" max="4610" width="4.421875" style="279" customWidth="1"/>
    <col min="4611" max="4611" width="4.7109375" style="279" customWidth="1"/>
    <col min="4612" max="4612" width="12.7109375" style="279" customWidth="1"/>
    <col min="4613" max="4613" width="55.57421875" style="279" customWidth="1"/>
    <col min="4614" max="4614" width="4.7109375" style="279" customWidth="1"/>
    <col min="4615" max="4615" width="9.8515625" style="279" customWidth="1"/>
    <col min="4616" max="4616" width="9.7109375" style="279" customWidth="1"/>
    <col min="4617" max="4617" width="13.57421875" style="279" customWidth="1"/>
    <col min="4618" max="4621" width="9.140625" style="279" hidden="1" customWidth="1"/>
    <col min="4622" max="4622" width="5.28125" style="279" customWidth="1"/>
    <col min="4623" max="4628" width="9.140625" style="279" hidden="1" customWidth="1"/>
    <col min="4629" max="4864" width="9.140625" style="279" customWidth="1"/>
    <col min="4865" max="4865" width="5.57421875" style="279" customWidth="1"/>
    <col min="4866" max="4866" width="4.421875" style="279" customWidth="1"/>
    <col min="4867" max="4867" width="4.7109375" style="279" customWidth="1"/>
    <col min="4868" max="4868" width="12.7109375" style="279" customWidth="1"/>
    <col min="4869" max="4869" width="55.57421875" style="279" customWidth="1"/>
    <col min="4870" max="4870" width="4.7109375" style="279" customWidth="1"/>
    <col min="4871" max="4871" width="9.8515625" style="279" customWidth="1"/>
    <col min="4872" max="4872" width="9.7109375" style="279" customWidth="1"/>
    <col min="4873" max="4873" width="13.57421875" style="279" customWidth="1"/>
    <col min="4874" max="4877" width="9.140625" style="279" hidden="1" customWidth="1"/>
    <col min="4878" max="4878" width="5.28125" style="279" customWidth="1"/>
    <col min="4879" max="4884" width="9.140625" style="279" hidden="1" customWidth="1"/>
    <col min="4885" max="5120" width="9.140625" style="279" customWidth="1"/>
    <col min="5121" max="5121" width="5.57421875" style="279" customWidth="1"/>
    <col min="5122" max="5122" width="4.421875" style="279" customWidth="1"/>
    <col min="5123" max="5123" width="4.7109375" style="279" customWidth="1"/>
    <col min="5124" max="5124" width="12.7109375" style="279" customWidth="1"/>
    <col min="5125" max="5125" width="55.57421875" style="279" customWidth="1"/>
    <col min="5126" max="5126" width="4.7109375" style="279" customWidth="1"/>
    <col min="5127" max="5127" width="9.8515625" style="279" customWidth="1"/>
    <col min="5128" max="5128" width="9.7109375" style="279" customWidth="1"/>
    <col min="5129" max="5129" width="13.57421875" style="279" customWidth="1"/>
    <col min="5130" max="5133" width="9.140625" style="279" hidden="1" customWidth="1"/>
    <col min="5134" max="5134" width="5.28125" style="279" customWidth="1"/>
    <col min="5135" max="5140" width="9.140625" style="279" hidden="1" customWidth="1"/>
    <col min="5141" max="5376" width="9.140625" style="279" customWidth="1"/>
    <col min="5377" max="5377" width="5.57421875" style="279" customWidth="1"/>
    <col min="5378" max="5378" width="4.421875" style="279" customWidth="1"/>
    <col min="5379" max="5379" width="4.7109375" style="279" customWidth="1"/>
    <col min="5380" max="5380" width="12.7109375" style="279" customWidth="1"/>
    <col min="5381" max="5381" width="55.57421875" style="279" customWidth="1"/>
    <col min="5382" max="5382" width="4.7109375" style="279" customWidth="1"/>
    <col min="5383" max="5383" width="9.8515625" style="279" customWidth="1"/>
    <col min="5384" max="5384" width="9.7109375" style="279" customWidth="1"/>
    <col min="5385" max="5385" width="13.57421875" style="279" customWidth="1"/>
    <col min="5386" max="5389" width="9.140625" style="279" hidden="1" customWidth="1"/>
    <col min="5390" max="5390" width="5.28125" style="279" customWidth="1"/>
    <col min="5391" max="5396" width="9.140625" style="279" hidden="1" customWidth="1"/>
    <col min="5397" max="5632" width="9.140625" style="279" customWidth="1"/>
    <col min="5633" max="5633" width="5.57421875" style="279" customWidth="1"/>
    <col min="5634" max="5634" width="4.421875" style="279" customWidth="1"/>
    <col min="5635" max="5635" width="4.7109375" style="279" customWidth="1"/>
    <col min="5636" max="5636" width="12.7109375" style="279" customWidth="1"/>
    <col min="5637" max="5637" width="55.57421875" style="279" customWidth="1"/>
    <col min="5638" max="5638" width="4.7109375" style="279" customWidth="1"/>
    <col min="5639" max="5639" width="9.8515625" style="279" customWidth="1"/>
    <col min="5640" max="5640" width="9.7109375" style="279" customWidth="1"/>
    <col min="5641" max="5641" width="13.57421875" style="279" customWidth="1"/>
    <col min="5642" max="5645" width="9.140625" style="279" hidden="1" customWidth="1"/>
    <col min="5646" max="5646" width="5.28125" style="279" customWidth="1"/>
    <col min="5647" max="5652" width="9.140625" style="279" hidden="1" customWidth="1"/>
    <col min="5653" max="5888" width="9.140625" style="279" customWidth="1"/>
    <col min="5889" max="5889" width="5.57421875" style="279" customWidth="1"/>
    <col min="5890" max="5890" width="4.421875" style="279" customWidth="1"/>
    <col min="5891" max="5891" width="4.7109375" style="279" customWidth="1"/>
    <col min="5892" max="5892" width="12.7109375" style="279" customWidth="1"/>
    <col min="5893" max="5893" width="55.57421875" style="279" customWidth="1"/>
    <col min="5894" max="5894" width="4.7109375" style="279" customWidth="1"/>
    <col min="5895" max="5895" width="9.8515625" style="279" customWidth="1"/>
    <col min="5896" max="5896" width="9.7109375" style="279" customWidth="1"/>
    <col min="5897" max="5897" width="13.57421875" style="279" customWidth="1"/>
    <col min="5898" max="5901" width="9.140625" style="279" hidden="1" customWidth="1"/>
    <col min="5902" max="5902" width="5.28125" style="279" customWidth="1"/>
    <col min="5903" max="5908" width="9.140625" style="279" hidden="1" customWidth="1"/>
    <col min="5909" max="6144" width="9.140625" style="279" customWidth="1"/>
    <col min="6145" max="6145" width="5.57421875" style="279" customWidth="1"/>
    <col min="6146" max="6146" width="4.421875" style="279" customWidth="1"/>
    <col min="6147" max="6147" width="4.7109375" style="279" customWidth="1"/>
    <col min="6148" max="6148" width="12.7109375" style="279" customWidth="1"/>
    <col min="6149" max="6149" width="55.57421875" style="279" customWidth="1"/>
    <col min="6150" max="6150" width="4.7109375" style="279" customWidth="1"/>
    <col min="6151" max="6151" width="9.8515625" style="279" customWidth="1"/>
    <col min="6152" max="6152" width="9.7109375" style="279" customWidth="1"/>
    <col min="6153" max="6153" width="13.57421875" style="279" customWidth="1"/>
    <col min="6154" max="6157" width="9.140625" style="279" hidden="1" customWidth="1"/>
    <col min="6158" max="6158" width="5.28125" style="279" customWidth="1"/>
    <col min="6159" max="6164" width="9.140625" style="279" hidden="1" customWidth="1"/>
    <col min="6165" max="6400" width="9.140625" style="279" customWidth="1"/>
    <col min="6401" max="6401" width="5.57421875" style="279" customWidth="1"/>
    <col min="6402" max="6402" width="4.421875" style="279" customWidth="1"/>
    <col min="6403" max="6403" width="4.7109375" style="279" customWidth="1"/>
    <col min="6404" max="6404" width="12.7109375" style="279" customWidth="1"/>
    <col min="6405" max="6405" width="55.57421875" style="279" customWidth="1"/>
    <col min="6406" max="6406" width="4.7109375" style="279" customWidth="1"/>
    <col min="6407" max="6407" width="9.8515625" style="279" customWidth="1"/>
    <col min="6408" max="6408" width="9.7109375" style="279" customWidth="1"/>
    <col min="6409" max="6409" width="13.57421875" style="279" customWidth="1"/>
    <col min="6410" max="6413" width="9.140625" style="279" hidden="1" customWidth="1"/>
    <col min="6414" max="6414" width="5.28125" style="279" customWidth="1"/>
    <col min="6415" max="6420" width="9.140625" style="279" hidden="1" customWidth="1"/>
    <col min="6421" max="6656" width="9.140625" style="279" customWidth="1"/>
    <col min="6657" max="6657" width="5.57421875" style="279" customWidth="1"/>
    <col min="6658" max="6658" width="4.421875" style="279" customWidth="1"/>
    <col min="6659" max="6659" width="4.7109375" style="279" customWidth="1"/>
    <col min="6660" max="6660" width="12.7109375" style="279" customWidth="1"/>
    <col min="6661" max="6661" width="55.57421875" style="279" customWidth="1"/>
    <col min="6662" max="6662" width="4.7109375" style="279" customWidth="1"/>
    <col min="6663" max="6663" width="9.8515625" style="279" customWidth="1"/>
    <col min="6664" max="6664" width="9.7109375" style="279" customWidth="1"/>
    <col min="6665" max="6665" width="13.57421875" style="279" customWidth="1"/>
    <col min="6666" max="6669" width="9.140625" style="279" hidden="1" customWidth="1"/>
    <col min="6670" max="6670" width="5.28125" style="279" customWidth="1"/>
    <col min="6671" max="6676" width="9.140625" style="279" hidden="1" customWidth="1"/>
    <col min="6677" max="6912" width="9.140625" style="279" customWidth="1"/>
    <col min="6913" max="6913" width="5.57421875" style="279" customWidth="1"/>
    <col min="6914" max="6914" width="4.421875" style="279" customWidth="1"/>
    <col min="6915" max="6915" width="4.7109375" style="279" customWidth="1"/>
    <col min="6916" max="6916" width="12.7109375" style="279" customWidth="1"/>
    <col min="6917" max="6917" width="55.57421875" style="279" customWidth="1"/>
    <col min="6918" max="6918" width="4.7109375" style="279" customWidth="1"/>
    <col min="6919" max="6919" width="9.8515625" style="279" customWidth="1"/>
    <col min="6920" max="6920" width="9.7109375" style="279" customWidth="1"/>
    <col min="6921" max="6921" width="13.57421875" style="279" customWidth="1"/>
    <col min="6922" max="6925" width="9.140625" style="279" hidden="1" customWidth="1"/>
    <col min="6926" max="6926" width="5.28125" style="279" customWidth="1"/>
    <col min="6927" max="6932" width="9.140625" style="279" hidden="1" customWidth="1"/>
    <col min="6933" max="7168" width="9.140625" style="279" customWidth="1"/>
    <col min="7169" max="7169" width="5.57421875" style="279" customWidth="1"/>
    <col min="7170" max="7170" width="4.421875" style="279" customWidth="1"/>
    <col min="7171" max="7171" width="4.7109375" style="279" customWidth="1"/>
    <col min="7172" max="7172" width="12.7109375" style="279" customWidth="1"/>
    <col min="7173" max="7173" width="55.57421875" style="279" customWidth="1"/>
    <col min="7174" max="7174" width="4.7109375" style="279" customWidth="1"/>
    <col min="7175" max="7175" width="9.8515625" style="279" customWidth="1"/>
    <col min="7176" max="7176" width="9.7109375" style="279" customWidth="1"/>
    <col min="7177" max="7177" width="13.57421875" style="279" customWidth="1"/>
    <col min="7178" max="7181" width="9.140625" style="279" hidden="1" customWidth="1"/>
    <col min="7182" max="7182" width="5.28125" style="279" customWidth="1"/>
    <col min="7183" max="7188" width="9.140625" style="279" hidden="1" customWidth="1"/>
    <col min="7189" max="7424" width="9.140625" style="279" customWidth="1"/>
    <col min="7425" max="7425" width="5.57421875" style="279" customWidth="1"/>
    <col min="7426" max="7426" width="4.421875" style="279" customWidth="1"/>
    <col min="7427" max="7427" width="4.7109375" style="279" customWidth="1"/>
    <col min="7428" max="7428" width="12.7109375" style="279" customWidth="1"/>
    <col min="7429" max="7429" width="55.57421875" style="279" customWidth="1"/>
    <col min="7430" max="7430" width="4.7109375" style="279" customWidth="1"/>
    <col min="7431" max="7431" width="9.8515625" style="279" customWidth="1"/>
    <col min="7432" max="7432" width="9.7109375" style="279" customWidth="1"/>
    <col min="7433" max="7433" width="13.57421875" style="279" customWidth="1"/>
    <col min="7434" max="7437" width="9.140625" style="279" hidden="1" customWidth="1"/>
    <col min="7438" max="7438" width="5.28125" style="279" customWidth="1"/>
    <col min="7439" max="7444" width="9.140625" style="279" hidden="1" customWidth="1"/>
    <col min="7445" max="7680" width="9.140625" style="279" customWidth="1"/>
    <col min="7681" max="7681" width="5.57421875" style="279" customWidth="1"/>
    <col min="7682" max="7682" width="4.421875" style="279" customWidth="1"/>
    <col min="7683" max="7683" width="4.7109375" style="279" customWidth="1"/>
    <col min="7684" max="7684" width="12.7109375" style="279" customWidth="1"/>
    <col min="7685" max="7685" width="55.57421875" style="279" customWidth="1"/>
    <col min="7686" max="7686" width="4.7109375" style="279" customWidth="1"/>
    <col min="7687" max="7687" width="9.8515625" style="279" customWidth="1"/>
    <col min="7688" max="7688" width="9.7109375" style="279" customWidth="1"/>
    <col min="7689" max="7689" width="13.57421875" style="279" customWidth="1"/>
    <col min="7690" max="7693" width="9.140625" style="279" hidden="1" customWidth="1"/>
    <col min="7694" max="7694" width="5.28125" style="279" customWidth="1"/>
    <col min="7695" max="7700" width="9.140625" style="279" hidden="1" customWidth="1"/>
    <col min="7701" max="7936" width="9.140625" style="279" customWidth="1"/>
    <col min="7937" max="7937" width="5.57421875" style="279" customWidth="1"/>
    <col min="7938" max="7938" width="4.421875" style="279" customWidth="1"/>
    <col min="7939" max="7939" width="4.7109375" style="279" customWidth="1"/>
    <col min="7940" max="7940" width="12.7109375" style="279" customWidth="1"/>
    <col min="7941" max="7941" width="55.57421875" style="279" customWidth="1"/>
    <col min="7942" max="7942" width="4.7109375" style="279" customWidth="1"/>
    <col min="7943" max="7943" width="9.8515625" style="279" customWidth="1"/>
    <col min="7944" max="7944" width="9.7109375" style="279" customWidth="1"/>
    <col min="7945" max="7945" width="13.57421875" style="279" customWidth="1"/>
    <col min="7946" max="7949" width="9.140625" style="279" hidden="1" customWidth="1"/>
    <col min="7950" max="7950" width="5.28125" style="279" customWidth="1"/>
    <col min="7951" max="7956" width="9.140625" style="279" hidden="1" customWidth="1"/>
    <col min="7957" max="8192" width="9.140625" style="279" customWidth="1"/>
    <col min="8193" max="8193" width="5.57421875" style="279" customWidth="1"/>
    <col min="8194" max="8194" width="4.421875" style="279" customWidth="1"/>
    <col min="8195" max="8195" width="4.7109375" style="279" customWidth="1"/>
    <col min="8196" max="8196" width="12.7109375" style="279" customWidth="1"/>
    <col min="8197" max="8197" width="55.57421875" style="279" customWidth="1"/>
    <col min="8198" max="8198" width="4.7109375" style="279" customWidth="1"/>
    <col min="8199" max="8199" width="9.8515625" style="279" customWidth="1"/>
    <col min="8200" max="8200" width="9.7109375" style="279" customWidth="1"/>
    <col min="8201" max="8201" width="13.57421875" style="279" customWidth="1"/>
    <col min="8202" max="8205" width="9.140625" style="279" hidden="1" customWidth="1"/>
    <col min="8206" max="8206" width="5.28125" style="279" customWidth="1"/>
    <col min="8207" max="8212" width="9.140625" style="279" hidden="1" customWidth="1"/>
    <col min="8213" max="8448" width="9.140625" style="279" customWidth="1"/>
    <col min="8449" max="8449" width="5.57421875" style="279" customWidth="1"/>
    <col min="8450" max="8450" width="4.421875" style="279" customWidth="1"/>
    <col min="8451" max="8451" width="4.7109375" style="279" customWidth="1"/>
    <col min="8452" max="8452" width="12.7109375" style="279" customWidth="1"/>
    <col min="8453" max="8453" width="55.57421875" style="279" customWidth="1"/>
    <col min="8454" max="8454" width="4.7109375" style="279" customWidth="1"/>
    <col min="8455" max="8455" width="9.8515625" style="279" customWidth="1"/>
    <col min="8456" max="8456" width="9.7109375" style="279" customWidth="1"/>
    <col min="8457" max="8457" width="13.57421875" style="279" customWidth="1"/>
    <col min="8458" max="8461" width="9.140625" style="279" hidden="1" customWidth="1"/>
    <col min="8462" max="8462" width="5.28125" style="279" customWidth="1"/>
    <col min="8463" max="8468" width="9.140625" style="279" hidden="1" customWidth="1"/>
    <col min="8469" max="8704" width="9.140625" style="279" customWidth="1"/>
    <col min="8705" max="8705" width="5.57421875" style="279" customWidth="1"/>
    <col min="8706" max="8706" width="4.421875" style="279" customWidth="1"/>
    <col min="8707" max="8707" width="4.7109375" style="279" customWidth="1"/>
    <col min="8708" max="8708" width="12.7109375" style="279" customWidth="1"/>
    <col min="8709" max="8709" width="55.57421875" style="279" customWidth="1"/>
    <col min="8710" max="8710" width="4.7109375" style="279" customWidth="1"/>
    <col min="8711" max="8711" width="9.8515625" style="279" customWidth="1"/>
    <col min="8712" max="8712" width="9.7109375" style="279" customWidth="1"/>
    <col min="8713" max="8713" width="13.57421875" style="279" customWidth="1"/>
    <col min="8714" max="8717" width="9.140625" style="279" hidden="1" customWidth="1"/>
    <col min="8718" max="8718" width="5.28125" style="279" customWidth="1"/>
    <col min="8719" max="8724" width="9.140625" style="279" hidden="1" customWidth="1"/>
    <col min="8725" max="8960" width="9.140625" style="279" customWidth="1"/>
    <col min="8961" max="8961" width="5.57421875" style="279" customWidth="1"/>
    <col min="8962" max="8962" width="4.421875" style="279" customWidth="1"/>
    <col min="8963" max="8963" width="4.7109375" style="279" customWidth="1"/>
    <col min="8964" max="8964" width="12.7109375" style="279" customWidth="1"/>
    <col min="8965" max="8965" width="55.57421875" style="279" customWidth="1"/>
    <col min="8966" max="8966" width="4.7109375" style="279" customWidth="1"/>
    <col min="8967" max="8967" width="9.8515625" style="279" customWidth="1"/>
    <col min="8968" max="8968" width="9.7109375" style="279" customWidth="1"/>
    <col min="8969" max="8969" width="13.57421875" style="279" customWidth="1"/>
    <col min="8970" max="8973" width="9.140625" style="279" hidden="1" customWidth="1"/>
    <col min="8974" max="8974" width="5.28125" style="279" customWidth="1"/>
    <col min="8975" max="8980" width="9.140625" style="279" hidden="1" customWidth="1"/>
    <col min="8981" max="9216" width="9.140625" style="279" customWidth="1"/>
    <col min="9217" max="9217" width="5.57421875" style="279" customWidth="1"/>
    <col min="9218" max="9218" width="4.421875" style="279" customWidth="1"/>
    <col min="9219" max="9219" width="4.7109375" style="279" customWidth="1"/>
    <col min="9220" max="9220" width="12.7109375" style="279" customWidth="1"/>
    <col min="9221" max="9221" width="55.57421875" style="279" customWidth="1"/>
    <col min="9222" max="9222" width="4.7109375" style="279" customWidth="1"/>
    <col min="9223" max="9223" width="9.8515625" style="279" customWidth="1"/>
    <col min="9224" max="9224" width="9.7109375" style="279" customWidth="1"/>
    <col min="9225" max="9225" width="13.57421875" style="279" customWidth="1"/>
    <col min="9226" max="9229" width="9.140625" style="279" hidden="1" customWidth="1"/>
    <col min="9230" max="9230" width="5.28125" style="279" customWidth="1"/>
    <col min="9231" max="9236" width="9.140625" style="279" hidden="1" customWidth="1"/>
    <col min="9237" max="9472" width="9.140625" style="279" customWidth="1"/>
    <col min="9473" max="9473" width="5.57421875" style="279" customWidth="1"/>
    <col min="9474" max="9474" width="4.421875" style="279" customWidth="1"/>
    <col min="9475" max="9475" width="4.7109375" style="279" customWidth="1"/>
    <col min="9476" max="9476" width="12.7109375" style="279" customWidth="1"/>
    <col min="9477" max="9477" width="55.57421875" style="279" customWidth="1"/>
    <col min="9478" max="9478" width="4.7109375" style="279" customWidth="1"/>
    <col min="9479" max="9479" width="9.8515625" style="279" customWidth="1"/>
    <col min="9480" max="9480" width="9.7109375" style="279" customWidth="1"/>
    <col min="9481" max="9481" width="13.57421875" style="279" customWidth="1"/>
    <col min="9482" max="9485" width="9.140625" style="279" hidden="1" customWidth="1"/>
    <col min="9486" max="9486" width="5.28125" style="279" customWidth="1"/>
    <col min="9487" max="9492" width="9.140625" style="279" hidden="1" customWidth="1"/>
    <col min="9493" max="9728" width="9.140625" style="279" customWidth="1"/>
    <col min="9729" max="9729" width="5.57421875" style="279" customWidth="1"/>
    <col min="9730" max="9730" width="4.421875" style="279" customWidth="1"/>
    <col min="9731" max="9731" width="4.7109375" style="279" customWidth="1"/>
    <col min="9732" max="9732" width="12.7109375" style="279" customWidth="1"/>
    <col min="9733" max="9733" width="55.57421875" style="279" customWidth="1"/>
    <col min="9734" max="9734" width="4.7109375" style="279" customWidth="1"/>
    <col min="9735" max="9735" width="9.8515625" style="279" customWidth="1"/>
    <col min="9736" max="9736" width="9.7109375" style="279" customWidth="1"/>
    <col min="9737" max="9737" width="13.57421875" style="279" customWidth="1"/>
    <col min="9738" max="9741" width="9.140625" style="279" hidden="1" customWidth="1"/>
    <col min="9742" max="9742" width="5.28125" style="279" customWidth="1"/>
    <col min="9743" max="9748" width="9.140625" style="279" hidden="1" customWidth="1"/>
    <col min="9749" max="9984" width="9.140625" style="279" customWidth="1"/>
    <col min="9985" max="9985" width="5.57421875" style="279" customWidth="1"/>
    <col min="9986" max="9986" width="4.421875" style="279" customWidth="1"/>
    <col min="9987" max="9987" width="4.7109375" style="279" customWidth="1"/>
    <col min="9988" max="9988" width="12.7109375" style="279" customWidth="1"/>
    <col min="9989" max="9989" width="55.57421875" style="279" customWidth="1"/>
    <col min="9990" max="9990" width="4.7109375" style="279" customWidth="1"/>
    <col min="9991" max="9991" width="9.8515625" style="279" customWidth="1"/>
    <col min="9992" max="9992" width="9.7109375" style="279" customWidth="1"/>
    <col min="9993" max="9993" width="13.57421875" style="279" customWidth="1"/>
    <col min="9994" max="9997" width="9.140625" style="279" hidden="1" customWidth="1"/>
    <col min="9998" max="9998" width="5.28125" style="279" customWidth="1"/>
    <col min="9999" max="10004" width="9.140625" style="279" hidden="1" customWidth="1"/>
    <col min="10005" max="10240" width="9.140625" style="279" customWidth="1"/>
    <col min="10241" max="10241" width="5.57421875" style="279" customWidth="1"/>
    <col min="10242" max="10242" width="4.421875" style="279" customWidth="1"/>
    <col min="10243" max="10243" width="4.7109375" style="279" customWidth="1"/>
    <col min="10244" max="10244" width="12.7109375" style="279" customWidth="1"/>
    <col min="10245" max="10245" width="55.57421875" style="279" customWidth="1"/>
    <col min="10246" max="10246" width="4.7109375" style="279" customWidth="1"/>
    <col min="10247" max="10247" width="9.8515625" style="279" customWidth="1"/>
    <col min="10248" max="10248" width="9.7109375" style="279" customWidth="1"/>
    <col min="10249" max="10249" width="13.57421875" style="279" customWidth="1"/>
    <col min="10250" max="10253" width="9.140625" style="279" hidden="1" customWidth="1"/>
    <col min="10254" max="10254" width="5.28125" style="279" customWidth="1"/>
    <col min="10255" max="10260" width="9.140625" style="279" hidden="1" customWidth="1"/>
    <col min="10261" max="10496" width="9.140625" style="279" customWidth="1"/>
    <col min="10497" max="10497" width="5.57421875" style="279" customWidth="1"/>
    <col min="10498" max="10498" width="4.421875" style="279" customWidth="1"/>
    <col min="10499" max="10499" width="4.7109375" style="279" customWidth="1"/>
    <col min="10500" max="10500" width="12.7109375" style="279" customWidth="1"/>
    <col min="10501" max="10501" width="55.57421875" style="279" customWidth="1"/>
    <col min="10502" max="10502" width="4.7109375" style="279" customWidth="1"/>
    <col min="10503" max="10503" width="9.8515625" style="279" customWidth="1"/>
    <col min="10504" max="10504" width="9.7109375" style="279" customWidth="1"/>
    <col min="10505" max="10505" width="13.57421875" style="279" customWidth="1"/>
    <col min="10506" max="10509" width="9.140625" style="279" hidden="1" customWidth="1"/>
    <col min="10510" max="10510" width="5.28125" style="279" customWidth="1"/>
    <col min="10511" max="10516" width="9.140625" style="279" hidden="1" customWidth="1"/>
    <col min="10517" max="10752" width="9.140625" style="279" customWidth="1"/>
    <col min="10753" max="10753" width="5.57421875" style="279" customWidth="1"/>
    <col min="10754" max="10754" width="4.421875" style="279" customWidth="1"/>
    <col min="10755" max="10755" width="4.7109375" style="279" customWidth="1"/>
    <col min="10756" max="10756" width="12.7109375" style="279" customWidth="1"/>
    <col min="10757" max="10757" width="55.57421875" style="279" customWidth="1"/>
    <col min="10758" max="10758" width="4.7109375" style="279" customWidth="1"/>
    <col min="10759" max="10759" width="9.8515625" style="279" customWidth="1"/>
    <col min="10760" max="10760" width="9.7109375" style="279" customWidth="1"/>
    <col min="10761" max="10761" width="13.57421875" style="279" customWidth="1"/>
    <col min="10762" max="10765" width="9.140625" style="279" hidden="1" customWidth="1"/>
    <col min="10766" max="10766" width="5.28125" style="279" customWidth="1"/>
    <col min="10767" max="10772" width="9.140625" style="279" hidden="1" customWidth="1"/>
    <col min="10773" max="11008" width="9.140625" style="279" customWidth="1"/>
    <col min="11009" max="11009" width="5.57421875" style="279" customWidth="1"/>
    <col min="11010" max="11010" width="4.421875" style="279" customWidth="1"/>
    <col min="11011" max="11011" width="4.7109375" style="279" customWidth="1"/>
    <col min="11012" max="11012" width="12.7109375" style="279" customWidth="1"/>
    <col min="11013" max="11013" width="55.57421875" style="279" customWidth="1"/>
    <col min="11014" max="11014" width="4.7109375" style="279" customWidth="1"/>
    <col min="11015" max="11015" width="9.8515625" style="279" customWidth="1"/>
    <col min="11016" max="11016" width="9.7109375" style="279" customWidth="1"/>
    <col min="11017" max="11017" width="13.57421875" style="279" customWidth="1"/>
    <col min="11018" max="11021" width="9.140625" style="279" hidden="1" customWidth="1"/>
    <col min="11022" max="11022" width="5.28125" style="279" customWidth="1"/>
    <col min="11023" max="11028" width="9.140625" style="279" hidden="1" customWidth="1"/>
    <col min="11029" max="11264" width="9.140625" style="279" customWidth="1"/>
    <col min="11265" max="11265" width="5.57421875" style="279" customWidth="1"/>
    <col min="11266" max="11266" width="4.421875" style="279" customWidth="1"/>
    <col min="11267" max="11267" width="4.7109375" style="279" customWidth="1"/>
    <col min="11268" max="11268" width="12.7109375" style="279" customWidth="1"/>
    <col min="11269" max="11269" width="55.57421875" style="279" customWidth="1"/>
    <col min="11270" max="11270" width="4.7109375" style="279" customWidth="1"/>
    <col min="11271" max="11271" width="9.8515625" style="279" customWidth="1"/>
    <col min="11272" max="11272" width="9.7109375" style="279" customWidth="1"/>
    <col min="11273" max="11273" width="13.57421875" style="279" customWidth="1"/>
    <col min="11274" max="11277" width="9.140625" style="279" hidden="1" customWidth="1"/>
    <col min="11278" max="11278" width="5.28125" style="279" customWidth="1"/>
    <col min="11279" max="11284" width="9.140625" style="279" hidden="1" customWidth="1"/>
    <col min="11285" max="11520" width="9.140625" style="279" customWidth="1"/>
    <col min="11521" max="11521" width="5.57421875" style="279" customWidth="1"/>
    <col min="11522" max="11522" width="4.421875" style="279" customWidth="1"/>
    <col min="11523" max="11523" width="4.7109375" style="279" customWidth="1"/>
    <col min="11524" max="11524" width="12.7109375" style="279" customWidth="1"/>
    <col min="11525" max="11525" width="55.57421875" style="279" customWidth="1"/>
    <col min="11526" max="11526" width="4.7109375" style="279" customWidth="1"/>
    <col min="11527" max="11527" width="9.8515625" style="279" customWidth="1"/>
    <col min="11528" max="11528" width="9.7109375" style="279" customWidth="1"/>
    <col min="11529" max="11529" width="13.57421875" style="279" customWidth="1"/>
    <col min="11530" max="11533" width="9.140625" style="279" hidden="1" customWidth="1"/>
    <col min="11534" max="11534" width="5.28125" style="279" customWidth="1"/>
    <col min="11535" max="11540" width="9.140625" style="279" hidden="1" customWidth="1"/>
    <col min="11541" max="11776" width="9.140625" style="279" customWidth="1"/>
    <col min="11777" max="11777" width="5.57421875" style="279" customWidth="1"/>
    <col min="11778" max="11778" width="4.421875" style="279" customWidth="1"/>
    <col min="11779" max="11779" width="4.7109375" style="279" customWidth="1"/>
    <col min="11780" max="11780" width="12.7109375" style="279" customWidth="1"/>
    <col min="11781" max="11781" width="55.57421875" style="279" customWidth="1"/>
    <col min="11782" max="11782" width="4.7109375" style="279" customWidth="1"/>
    <col min="11783" max="11783" width="9.8515625" style="279" customWidth="1"/>
    <col min="11784" max="11784" width="9.7109375" style="279" customWidth="1"/>
    <col min="11785" max="11785" width="13.57421875" style="279" customWidth="1"/>
    <col min="11786" max="11789" width="9.140625" style="279" hidden="1" customWidth="1"/>
    <col min="11790" max="11790" width="5.28125" style="279" customWidth="1"/>
    <col min="11791" max="11796" width="9.140625" style="279" hidden="1" customWidth="1"/>
    <col min="11797" max="12032" width="9.140625" style="279" customWidth="1"/>
    <col min="12033" max="12033" width="5.57421875" style="279" customWidth="1"/>
    <col min="12034" max="12034" width="4.421875" style="279" customWidth="1"/>
    <col min="12035" max="12035" width="4.7109375" style="279" customWidth="1"/>
    <col min="12036" max="12036" width="12.7109375" style="279" customWidth="1"/>
    <col min="12037" max="12037" width="55.57421875" style="279" customWidth="1"/>
    <col min="12038" max="12038" width="4.7109375" style="279" customWidth="1"/>
    <col min="12039" max="12039" width="9.8515625" style="279" customWidth="1"/>
    <col min="12040" max="12040" width="9.7109375" style="279" customWidth="1"/>
    <col min="12041" max="12041" width="13.57421875" style="279" customWidth="1"/>
    <col min="12042" max="12045" width="9.140625" style="279" hidden="1" customWidth="1"/>
    <col min="12046" max="12046" width="5.28125" style="279" customWidth="1"/>
    <col min="12047" max="12052" width="9.140625" style="279" hidden="1" customWidth="1"/>
    <col min="12053" max="12288" width="9.140625" style="279" customWidth="1"/>
    <col min="12289" max="12289" width="5.57421875" style="279" customWidth="1"/>
    <col min="12290" max="12290" width="4.421875" style="279" customWidth="1"/>
    <col min="12291" max="12291" width="4.7109375" style="279" customWidth="1"/>
    <col min="12292" max="12292" width="12.7109375" style="279" customWidth="1"/>
    <col min="12293" max="12293" width="55.57421875" style="279" customWidth="1"/>
    <col min="12294" max="12294" width="4.7109375" style="279" customWidth="1"/>
    <col min="12295" max="12295" width="9.8515625" style="279" customWidth="1"/>
    <col min="12296" max="12296" width="9.7109375" style="279" customWidth="1"/>
    <col min="12297" max="12297" width="13.57421875" style="279" customWidth="1"/>
    <col min="12298" max="12301" width="9.140625" style="279" hidden="1" customWidth="1"/>
    <col min="12302" max="12302" width="5.28125" style="279" customWidth="1"/>
    <col min="12303" max="12308" width="9.140625" style="279" hidden="1" customWidth="1"/>
    <col min="12309" max="12544" width="9.140625" style="279" customWidth="1"/>
    <col min="12545" max="12545" width="5.57421875" style="279" customWidth="1"/>
    <col min="12546" max="12546" width="4.421875" style="279" customWidth="1"/>
    <col min="12547" max="12547" width="4.7109375" style="279" customWidth="1"/>
    <col min="12548" max="12548" width="12.7109375" style="279" customWidth="1"/>
    <col min="12549" max="12549" width="55.57421875" style="279" customWidth="1"/>
    <col min="12550" max="12550" width="4.7109375" style="279" customWidth="1"/>
    <col min="12551" max="12551" width="9.8515625" style="279" customWidth="1"/>
    <col min="12552" max="12552" width="9.7109375" style="279" customWidth="1"/>
    <col min="12553" max="12553" width="13.57421875" style="279" customWidth="1"/>
    <col min="12554" max="12557" width="9.140625" style="279" hidden="1" customWidth="1"/>
    <col min="12558" max="12558" width="5.28125" style="279" customWidth="1"/>
    <col min="12559" max="12564" width="9.140625" style="279" hidden="1" customWidth="1"/>
    <col min="12565" max="12800" width="9.140625" style="279" customWidth="1"/>
    <col min="12801" max="12801" width="5.57421875" style="279" customWidth="1"/>
    <col min="12802" max="12802" width="4.421875" style="279" customWidth="1"/>
    <col min="12803" max="12803" width="4.7109375" style="279" customWidth="1"/>
    <col min="12804" max="12804" width="12.7109375" style="279" customWidth="1"/>
    <col min="12805" max="12805" width="55.57421875" style="279" customWidth="1"/>
    <col min="12806" max="12806" width="4.7109375" style="279" customWidth="1"/>
    <col min="12807" max="12807" width="9.8515625" style="279" customWidth="1"/>
    <col min="12808" max="12808" width="9.7109375" style="279" customWidth="1"/>
    <col min="12809" max="12809" width="13.57421875" style="279" customWidth="1"/>
    <col min="12810" max="12813" width="9.140625" style="279" hidden="1" customWidth="1"/>
    <col min="12814" max="12814" width="5.28125" style="279" customWidth="1"/>
    <col min="12815" max="12820" width="9.140625" style="279" hidden="1" customWidth="1"/>
    <col min="12821" max="13056" width="9.140625" style="279" customWidth="1"/>
    <col min="13057" max="13057" width="5.57421875" style="279" customWidth="1"/>
    <col min="13058" max="13058" width="4.421875" style="279" customWidth="1"/>
    <col min="13059" max="13059" width="4.7109375" style="279" customWidth="1"/>
    <col min="13060" max="13060" width="12.7109375" style="279" customWidth="1"/>
    <col min="13061" max="13061" width="55.57421875" style="279" customWidth="1"/>
    <col min="13062" max="13062" width="4.7109375" style="279" customWidth="1"/>
    <col min="13063" max="13063" width="9.8515625" style="279" customWidth="1"/>
    <col min="13064" max="13064" width="9.7109375" style="279" customWidth="1"/>
    <col min="13065" max="13065" width="13.57421875" style="279" customWidth="1"/>
    <col min="13066" max="13069" width="9.140625" style="279" hidden="1" customWidth="1"/>
    <col min="13070" max="13070" width="5.28125" style="279" customWidth="1"/>
    <col min="13071" max="13076" width="9.140625" style="279" hidden="1" customWidth="1"/>
    <col min="13077" max="13312" width="9.140625" style="279" customWidth="1"/>
    <col min="13313" max="13313" width="5.57421875" style="279" customWidth="1"/>
    <col min="13314" max="13314" width="4.421875" style="279" customWidth="1"/>
    <col min="13315" max="13315" width="4.7109375" style="279" customWidth="1"/>
    <col min="13316" max="13316" width="12.7109375" style="279" customWidth="1"/>
    <col min="13317" max="13317" width="55.57421875" style="279" customWidth="1"/>
    <col min="13318" max="13318" width="4.7109375" style="279" customWidth="1"/>
    <col min="13319" max="13319" width="9.8515625" style="279" customWidth="1"/>
    <col min="13320" max="13320" width="9.7109375" style="279" customWidth="1"/>
    <col min="13321" max="13321" width="13.57421875" style="279" customWidth="1"/>
    <col min="13322" max="13325" width="9.140625" style="279" hidden="1" customWidth="1"/>
    <col min="13326" max="13326" width="5.28125" style="279" customWidth="1"/>
    <col min="13327" max="13332" width="9.140625" style="279" hidden="1" customWidth="1"/>
    <col min="13333" max="13568" width="9.140625" style="279" customWidth="1"/>
    <col min="13569" max="13569" width="5.57421875" style="279" customWidth="1"/>
    <col min="13570" max="13570" width="4.421875" style="279" customWidth="1"/>
    <col min="13571" max="13571" width="4.7109375" style="279" customWidth="1"/>
    <col min="13572" max="13572" width="12.7109375" style="279" customWidth="1"/>
    <col min="13573" max="13573" width="55.57421875" style="279" customWidth="1"/>
    <col min="13574" max="13574" width="4.7109375" style="279" customWidth="1"/>
    <col min="13575" max="13575" width="9.8515625" style="279" customWidth="1"/>
    <col min="13576" max="13576" width="9.7109375" style="279" customWidth="1"/>
    <col min="13577" max="13577" width="13.57421875" style="279" customWidth="1"/>
    <col min="13578" max="13581" width="9.140625" style="279" hidden="1" customWidth="1"/>
    <col min="13582" max="13582" width="5.28125" style="279" customWidth="1"/>
    <col min="13583" max="13588" width="9.140625" style="279" hidden="1" customWidth="1"/>
    <col min="13589" max="13824" width="9.140625" style="279" customWidth="1"/>
    <col min="13825" max="13825" width="5.57421875" style="279" customWidth="1"/>
    <col min="13826" max="13826" width="4.421875" style="279" customWidth="1"/>
    <col min="13827" max="13827" width="4.7109375" style="279" customWidth="1"/>
    <col min="13828" max="13828" width="12.7109375" style="279" customWidth="1"/>
    <col min="13829" max="13829" width="55.57421875" style="279" customWidth="1"/>
    <col min="13830" max="13830" width="4.7109375" style="279" customWidth="1"/>
    <col min="13831" max="13831" width="9.8515625" style="279" customWidth="1"/>
    <col min="13832" max="13832" width="9.7109375" style="279" customWidth="1"/>
    <col min="13833" max="13833" width="13.57421875" style="279" customWidth="1"/>
    <col min="13834" max="13837" width="9.140625" style="279" hidden="1" customWidth="1"/>
    <col min="13838" max="13838" width="5.28125" style="279" customWidth="1"/>
    <col min="13839" max="13844" width="9.140625" style="279" hidden="1" customWidth="1"/>
    <col min="13845" max="14080" width="9.140625" style="279" customWidth="1"/>
    <col min="14081" max="14081" width="5.57421875" style="279" customWidth="1"/>
    <col min="14082" max="14082" width="4.421875" style="279" customWidth="1"/>
    <col min="14083" max="14083" width="4.7109375" style="279" customWidth="1"/>
    <col min="14084" max="14084" width="12.7109375" style="279" customWidth="1"/>
    <col min="14085" max="14085" width="55.57421875" style="279" customWidth="1"/>
    <col min="14086" max="14086" width="4.7109375" style="279" customWidth="1"/>
    <col min="14087" max="14087" width="9.8515625" style="279" customWidth="1"/>
    <col min="14088" max="14088" width="9.7109375" style="279" customWidth="1"/>
    <col min="14089" max="14089" width="13.57421875" style="279" customWidth="1"/>
    <col min="14090" max="14093" width="9.140625" style="279" hidden="1" customWidth="1"/>
    <col min="14094" max="14094" width="5.28125" style="279" customWidth="1"/>
    <col min="14095" max="14100" width="9.140625" style="279" hidden="1" customWidth="1"/>
    <col min="14101" max="14336" width="9.140625" style="279" customWidth="1"/>
    <col min="14337" max="14337" width="5.57421875" style="279" customWidth="1"/>
    <col min="14338" max="14338" width="4.421875" style="279" customWidth="1"/>
    <col min="14339" max="14339" width="4.7109375" style="279" customWidth="1"/>
    <col min="14340" max="14340" width="12.7109375" style="279" customWidth="1"/>
    <col min="14341" max="14341" width="55.57421875" style="279" customWidth="1"/>
    <col min="14342" max="14342" width="4.7109375" style="279" customWidth="1"/>
    <col min="14343" max="14343" width="9.8515625" style="279" customWidth="1"/>
    <col min="14344" max="14344" width="9.7109375" style="279" customWidth="1"/>
    <col min="14345" max="14345" width="13.57421875" style="279" customWidth="1"/>
    <col min="14346" max="14349" width="9.140625" style="279" hidden="1" customWidth="1"/>
    <col min="14350" max="14350" width="5.28125" style="279" customWidth="1"/>
    <col min="14351" max="14356" width="9.140625" style="279" hidden="1" customWidth="1"/>
    <col min="14357" max="14592" width="9.140625" style="279" customWidth="1"/>
    <col min="14593" max="14593" width="5.57421875" style="279" customWidth="1"/>
    <col min="14594" max="14594" width="4.421875" style="279" customWidth="1"/>
    <col min="14595" max="14595" width="4.7109375" style="279" customWidth="1"/>
    <col min="14596" max="14596" width="12.7109375" style="279" customWidth="1"/>
    <col min="14597" max="14597" width="55.57421875" style="279" customWidth="1"/>
    <col min="14598" max="14598" width="4.7109375" style="279" customWidth="1"/>
    <col min="14599" max="14599" width="9.8515625" style="279" customWidth="1"/>
    <col min="14600" max="14600" width="9.7109375" style="279" customWidth="1"/>
    <col min="14601" max="14601" width="13.57421875" style="279" customWidth="1"/>
    <col min="14602" max="14605" width="9.140625" style="279" hidden="1" customWidth="1"/>
    <col min="14606" max="14606" width="5.28125" style="279" customWidth="1"/>
    <col min="14607" max="14612" width="9.140625" style="279" hidden="1" customWidth="1"/>
    <col min="14613" max="14848" width="9.140625" style="279" customWidth="1"/>
    <col min="14849" max="14849" width="5.57421875" style="279" customWidth="1"/>
    <col min="14850" max="14850" width="4.421875" style="279" customWidth="1"/>
    <col min="14851" max="14851" width="4.7109375" style="279" customWidth="1"/>
    <col min="14852" max="14852" width="12.7109375" style="279" customWidth="1"/>
    <col min="14853" max="14853" width="55.57421875" style="279" customWidth="1"/>
    <col min="14854" max="14854" width="4.7109375" style="279" customWidth="1"/>
    <col min="14855" max="14855" width="9.8515625" style="279" customWidth="1"/>
    <col min="14856" max="14856" width="9.7109375" style="279" customWidth="1"/>
    <col min="14857" max="14857" width="13.57421875" style="279" customWidth="1"/>
    <col min="14858" max="14861" width="9.140625" style="279" hidden="1" customWidth="1"/>
    <col min="14862" max="14862" width="5.28125" style="279" customWidth="1"/>
    <col min="14863" max="14868" width="9.140625" style="279" hidden="1" customWidth="1"/>
    <col min="14869" max="15104" width="9.140625" style="279" customWidth="1"/>
    <col min="15105" max="15105" width="5.57421875" style="279" customWidth="1"/>
    <col min="15106" max="15106" width="4.421875" style="279" customWidth="1"/>
    <col min="15107" max="15107" width="4.7109375" style="279" customWidth="1"/>
    <col min="15108" max="15108" width="12.7109375" style="279" customWidth="1"/>
    <col min="15109" max="15109" width="55.57421875" style="279" customWidth="1"/>
    <col min="15110" max="15110" width="4.7109375" style="279" customWidth="1"/>
    <col min="15111" max="15111" width="9.8515625" style="279" customWidth="1"/>
    <col min="15112" max="15112" width="9.7109375" style="279" customWidth="1"/>
    <col min="15113" max="15113" width="13.57421875" style="279" customWidth="1"/>
    <col min="15114" max="15117" width="9.140625" style="279" hidden="1" customWidth="1"/>
    <col min="15118" max="15118" width="5.28125" style="279" customWidth="1"/>
    <col min="15119" max="15124" width="9.140625" style="279" hidden="1" customWidth="1"/>
    <col min="15125" max="15360" width="9.140625" style="279" customWidth="1"/>
    <col min="15361" max="15361" width="5.57421875" style="279" customWidth="1"/>
    <col min="15362" max="15362" width="4.421875" style="279" customWidth="1"/>
    <col min="15363" max="15363" width="4.7109375" style="279" customWidth="1"/>
    <col min="15364" max="15364" width="12.7109375" style="279" customWidth="1"/>
    <col min="15365" max="15365" width="55.57421875" style="279" customWidth="1"/>
    <col min="15366" max="15366" width="4.7109375" style="279" customWidth="1"/>
    <col min="15367" max="15367" width="9.8515625" style="279" customWidth="1"/>
    <col min="15368" max="15368" width="9.7109375" style="279" customWidth="1"/>
    <col min="15369" max="15369" width="13.57421875" style="279" customWidth="1"/>
    <col min="15370" max="15373" width="9.140625" style="279" hidden="1" customWidth="1"/>
    <col min="15374" max="15374" width="5.28125" style="279" customWidth="1"/>
    <col min="15375" max="15380" width="9.140625" style="279" hidden="1" customWidth="1"/>
    <col min="15381" max="15616" width="9.140625" style="279" customWidth="1"/>
    <col min="15617" max="15617" width="5.57421875" style="279" customWidth="1"/>
    <col min="15618" max="15618" width="4.421875" style="279" customWidth="1"/>
    <col min="15619" max="15619" width="4.7109375" style="279" customWidth="1"/>
    <col min="15620" max="15620" width="12.7109375" style="279" customWidth="1"/>
    <col min="15621" max="15621" width="55.57421875" style="279" customWidth="1"/>
    <col min="15622" max="15622" width="4.7109375" style="279" customWidth="1"/>
    <col min="15623" max="15623" width="9.8515625" style="279" customWidth="1"/>
    <col min="15624" max="15624" width="9.7109375" style="279" customWidth="1"/>
    <col min="15625" max="15625" width="13.57421875" style="279" customWidth="1"/>
    <col min="15626" max="15629" width="9.140625" style="279" hidden="1" customWidth="1"/>
    <col min="15630" max="15630" width="5.28125" style="279" customWidth="1"/>
    <col min="15631" max="15636" width="9.140625" style="279" hidden="1" customWidth="1"/>
    <col min="15637" max="15872" width="9.140625" style="279" customWidth="1"/>
    <col min="15873" max="15873" width="5.57421875" style="279" customWidth="1"/>
    <col min="15874" max="15874" width="4.421875" style="279" customWidth="1"/>
    <col min="15875" max="15875" width="4.7109375" style="279" customWidth="1"/>
    <col min="15876" max="15876" width="12.7109375" style="279" customWidth="1"/>
    <col min="15877" max="15877" width="55.57421875" style="279" customWidth="1"/>
    <col min="15878" max="15878" width="4.7109375" style="279" customWidth="1"/>
    <col min="15879" max="15879" width="9.8515625" style="279" customWidth="1"/>
    <col min="15880" max="15880" width="9.7109375" style="279" customWidth="1"/>
    <col min="15881" max="15881" width="13.57421875" style="279" customWidth="1"/>
    <col min="15882" max="15885" width="9.140625" style="279" hidden="1" customWidth="1"/>
    <col min="15886" max="15886" width="5.28125" style="279" customWidth="1"/>
    <col min="15887" max="15892" width="9.140625" style="279" hidden="1" customWidth="1"/>
    <col min="15893" max="16128" width="9.140625" style="279" customWidth="1"/>
    <col min="16129" max="16129" width="5.57421875" style="279" customWidth="1"/>
    <col min="16130" max="16130" width="4.421875" style="279" customWidth="1"/>
    <col min="16131" max="16131" width="4.7109375" style="279" customWidth="1"/>
    <col min="16132" max="16132" width="12.7109375" style="279" customWidth="1"/>
    <col min="16133" max="16133" width="55.57421875" style="279" customWidth="1"/>
    <col min="16134" max="16134" width="4.7109375" style="279" customWidth="1"/>
    <col min="16135" max="16135" width="9.8515625" style="279" customWidth="1"/>
    <col min="16136" max="16136" width="9.7109375" style="279" customWidth="1"/>
    <col min="16137" max="16137" width="13.57421875" style="279" customWidth="1"/>
    <col min="16138" max="16141" width="9.140625" style="279" hidden="1" customWidth="1"/>
    <col min="16142" max="16142" width="5.28125" style="279" customWidth="1"/>
    <col min="16143" max="16148" width="9.140625" style="279" hidden="1" customWidth="1"/>
    <col min="16149" max="16384" width="9.140625" style="279" customWidth="1"/>
  </cols>
  <sheetData>
    <row r="1" spans="1:20" ht="18">
      <c r="A1" s="276" t="s">
        <v>1316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8"/>
      <c r="P1" s="278"/>
      <c r="Q1" s="277"/>
      <c r="R1" s="277"/>
      <c r="S1" s="277"/>
      <c r="T1" s="277"/>
    </row>
    <row r="2" spans="1:20" ht="15">
      <c r="A2" s="280" t="s">
        <v>77</v>
      </c>
      <c r="B2" s="281"/>
      <c r="C2" s="282" t="str">
        <f>'[3]Krycí list'!E5</f>
        <v>Oprava stávajících pokojů Bertiných lázní Třeboň- A</v>
      </c>
      <c r="D2" s="283"/>
      <c r="E2" s="283"/>
      <c r="F2" s="281"/>
      <c r="G2" s="281"/>
      <c r="H2" s="281"/>
      <c r="I2" s="281"/>
      <c r="J2" s="281"/>
      <c r="K2" s="281"/>
      <c r="L2" s="277"/>
      <c r="M2" s="277"/>
      <c r="N2" s="277"/>
      <c r="O2" s="278"/>
      <c r="P2" s="278"/>
      <c r="Q2" s="277"/>
      <c r="R2" s="277"/>
      <c r="S2" s="277"/>
      <c r="T2" s="277"/>
    </row>
    <row r="3" spans="1:20" ht="15">
      <c r="A3" s="280" t="s">
        <v>78</v>
      </c>
      <c r="B3" s="281"/>
      <c r="C3" s="282" t="str">
        <f>'[3]Krycí list'!E7</f>
        <v xml:space="preserve"> </v>
      </c>
      <c r="D3" s="283"/>
      <c r="E3" s="283"/>
      <c r="F3" s="281"/>
      <c r="G3" s="281"/>
      <c r="H3" s="281"/>
      <c r="I3" s="282"/>
      <c r="J3" s="283"/>
      <c r="K3" s="283"/>
      <c r="L3" s="277"/>
      <c r="M3" s="277"/>
      <c r="N3" s="277"/>
      <c r="O3" s="278"/>
      <c r="P3" s="278"/>
      <c r="Q3" s="277"/>
      <c r="R3" s="277"/>
      <c r="S3" s="277"/>
      <c r="T3" s="277"/>
    </row>
    <row r="4" spans="1:20" ht="15">
      <c r="A4" s="280" t="s">
        <v>79</v>
      </c>
      <c r="B4" s="281"/>
      <c r="C4" s="282" t="str">
        <f>'[3]Krycí list'!E9</f>
        <v xml:space="preserve"> </v>
      </c>
      <c r="D4" s="283"/>
      <c r="E4" s="283"/>
      <c r="F4" s="281"/>
      <c r="G4" s="281"/>
      <c r="H4" s="281"/>
      <c r="I4" s="282"/>
      <c r="J4" s="283"/>
      <c r="K4" s="283"/>
      <c r="L4" s="277"/>
      <c r="M4" s="277"/>
      <c r="N4" s="277"/>
      <c r="O4" s="278"/>
      <c r="P4" s="278"/>
      <c r="Q4" s="277"/>
      <c r="R4" s="277"/>
      <c r="S4" s="277"/>
      <c r="T4" s="277"/>
    </row>
    <row r="5" spans="1:20" ht="15">
      <c r="A5" s="281" t="s">
        <v>80</v>
      </c>
      <c r="B5" s="281"/>
      <c r="C5" s="282" t="str">
        <f>'[3]Krycí list'!P5</f>
        <v xml:space="preserve"> </v>
      </c>
      <c r="D5" s="283"/>
      <c r="E5" s="283"/>
      <c r="F5" s="281"/>
      <c r="G5" s="281"/>
      <c r="H5" s="281"/>
      <c r="I5" s="282"/>
      <c r="J5" s="283"/>
      <c r="K5" s="283"/>
      <c r="L5" s="277"/>
      <c r="M5" s="277"/>
      <c r="N5" s="277"/>
      <c r="O5" s="278"/>
      <c r="P5" s="278"/>
      <c r="Q5" s="277"/>
      <c r="R5" s="277"/>
      <c r="S5" s="277"/>
      <c r="T5" s="277"/>
    </row>
    <row r="6" spans="1:20" ht="6" customHeight="1">
      <c r="A6" s="281"/>
      <c r="B6" s="281"/>
      <c r="C6" s="282"/>
      <c r="D6" s="283"/>
      <c r="E6" s="283"/>
      <c r="F6" s="281"/>
      <c r="G6" s="281"/>
      <c r="H6" s="281"/>
      <c r="I6" s="282"/>
      <c r="J6" s="283"/>
      <c r="K6" s="283"/>
      <c r="L6" s="277"/>
      <c r="M6" s="277"/>
      <c r="N6" s="277"/>
      <c r="O6" s="278"/>
      <c r="P6" s="278"/>
      <c r="Q6" s="277"/>
      <c r="R6" s="277"/>
      <c r="S6" s="277"/>
      <c r="T6" s="277"/>
    </row>
    <row r="7" spans="1:20" ht="15">
      <c r="A7" s="281" t="s">
        <v>81</v>
      </c>
      <c r="B7" s="281"/>
      <c r="C7" s="282" t="str">
        <f>'[3]Krycí list'!E26</f>
        <v xml:space="preserve"> </v>
      </c>
      <c r="D7" s="283"/>
      <c r="E7" s="283"/>
      <c r="F7" s="281"/>
      <c r="G7" s="281"/>
      <c r="H7" s="281"/>
      <c r="I7" s="282"/>
      <c r="J7" s="283"/>
      <c r="K7" s="283"/>
      <c r="L7" s="277"/>
      <c r="M7" s="277"/>
      <c r="N7" s="277"/>
      <c r="O7" s="278"/>
      <c r="P7" s="278"/>
      <c r="Q7" s="277"/>
      <c r="R7" s="277"/>
      <c r="S7" s="277"/>
      <c r="T7" s="277"/>
    </row>
    <row r="8" spans="1:20" ht="15">
      <c r="A8" s="281" t="s">
        <v>82</v>
      </c>
      <c r="B8" s="281"/>
      <c r="C8" s="282" t="str">
        <f>'[3]Krycí list'!E28</f>
        <v xml:space="preserve"> </v>
      </c>
      <c r="D8" s="283"/>
      <c r="E8" s="283"/>
      <c r="F8" s="281"/>
      <c r="G8" s="281"/>
      <c r="H8" s="281"/>
      <c r="I8" s="282"/>
      <c r="J8" s="283"/>
      <c r="K8" s="283"/>
      <c r="L8" s="277"/>
      <c r="M8" s="277"/>
      <c r="N8" s="277"/>
      <c r="O8" s="278"/>
      <c r="P8" s="278"/>
      <c r="Q8" s="277"/>
      <c r="R8" s="277"/>
      <c r="S8" s="277"/>
      <c r="T8" s="277"/>
    </row>
    <row r="9" spans="1:20" ht="15">
      <c r="A9" s="281" t="s">
        <v>83</v>
      </c>
      <c r="B9" s="281"/>
      <c r="C9" s="282" t="s">
        <v>118</v>
      </c>
      <c r="D9" s="283"/>
      <c r="E9" s="283"/>
      <c r="F9" s="281"/>
      <c r="G9" s="281"/>
      <c r="H9" s="281"/>
      <c r="I9" s="282"/>
      <c r="J9" s="283"/>
      <c r="K9" s="283"/>
      <c r="L9" s="277"/>
      <c r="M9" s="277"/>
      <c r="N9" s="277"/>
      <c r="O9" s="278"/>
      <c r="P9" s="278"/>
      <c r="Q9" s="277"/>
      <c r="R9" s="277"/>
      <c r="S9" s="277"/>
      <c r="T9" s="277"/>
    </row>
    <row r="10" spans="1:20" ht="5.25" customHeight="1">
      <c r="A10" s="277"/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8"/>
      <c r="P10" s="278"/>
      <c r="Q10" s="277"/>
      <c r="R10" s="277"/>
      <c r="S10" s="277"/>
      <c r="T10" s="277"/>
    </row>
    <row r="11" spans="1:21" ht="22.5">
      <c r="A11" s="284" t="s">
        <v>84</v>
      </c>
      <c r="B11" s="285" t="s">
        <v>85</v>
      </c>
      <c r="C11" s="285" t="s">
        <v>86</v>
      </c>
      <c r="D11" s="285" t="s">
        <v>87</v>
      </c>
      <c r="E11" s="285" t="s">
        <v>0</v>
      </c>
      <c r="F11" s="285" t="s">
        <v>1</v>
      </c>
      <c r="G11" s="285" t="s">
        <v>88</v>
      </c>
      <c r="H11" s="285" t="s">
        <v>89</v>
      </c>
      <c r="I11" s="285" t="s">
        <v>90</v>
      </c>
      <c r="J11" s="285" t="s">
        <v>3</v>
      </c>
      <c r="K11" s="285" t="s">
        <v>91</v>
      </c>
      <c r="L11" s="285" t="s">
        <v>92</v>
      </c>
      <c r="M11" s="285" t="s">
        <v>93</v>
      </c>
      <c r="N11" s="285" t="s">
        <v>4</v>
      </c>
      <c r="O11" s="286" t="s">
        <v>94</v>
      </c>
      <c r="P11" s="287" t="s">
        <v>95</v>
      </c>
      <c r="Q11" s="285"/>
      <c r="R11" s="285"/>
      <c r="S11" s="285"/>
      <c r="T11" s="288" t="s">
        <v>96</v>
      </c>
      <c r="U11" s="289"/>
    </row>
    <row r="12" spans="1:21" ht="15">
      <c r="A12" s="290">
        <v>1</v>
      </c>
      <c r="B12" s="291">
        <v>2</v>
      </c>
      <c r="C12" s="291">
        <v>3</v>
      </c>
      <c r="D12" s="291">
        <v>4</v>
      </c>
      <c r="E12" s="291">
        <v>5</v>
      </c>
      <c r="F12" s="291">
        <v>6</v>
      </c>
      <c r="G12" s="291">
        <v>7</v>
      </c>
      <c r="H12" s="291"/>
      <c r="I12" s="291">
        <v>9</v>
      </c>
      <c r="J12" s="291"/>
      <c r="K12" s="291"/>
      <c r="L12" s="291"/>
      <c r="M12" s="291"/>
      <c r="N12" s="291">
        <v>10</v>
      </c>
      <c r="O12" s="292">
        <v>11</v>
      </c>
      <c r="P12" s="293">
        <v>12</v>
      </c>
      <c r="Q12" s="291"/>
      <c r="R12" s="291"/>
      <c r="S12" s="291"/>
      <c r="T12" s="294">
        <v>11</v>
      </c>
      <c r="U12" s="289"/>
    </row>
    <row r="13" spans="1:20" ht="4.5" customHeight="1">
      <c r="A13" s="277"/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95"/>
      <c r="O13" s="296"/>
      <c r="P13" s="297"/>
      <c r="Q13" s="295"/>
      <c r="R13" s="295"/>
      <c r="S13" s="295"/>
      <c r="T13" s="295"/>
    </row>
    <row r="14" spans="1:16" s="302" customFormat="1" ht="11.25" customHeight="1">
      <c r="A14" s="298"/>
      <c r="B14" s="299" t="s">
        <v>97</v>
      </c>
      <c r="C14" s="298"/>
      <c r="D14" s="298" t="s">
        <v>98</v>
      </c>
      <c r="E14" s="298" t="s">
        <v>99</v>
      </c>
      <c r="F14" s="298"/>
      <c r="G14" s="298"/>
      <c r="H14" s="298"/>
      <c r="I14" s="300">
        <f>I15+I49+I56+I64+I118+I134+I138+I139+I331+I343+I354</f>
        <v>0</v>
      </c>
      <c r="J14" s="298"/>
      <c r="K14" s="301">
        <f>K15+K49+K56+K64+K118+K134+K138+K139+K331+K343+K354</f>
        <v>61.75960756</v>
      </c>
      <c r="L14" s="298"/>
      <c r="M14" s="301">
        <f>M15+M49+M56+M64+M118+M134+M138+M139+M331+M343+M354</f>
        <v>91.512878</v>
      </c>
      <c r="N14" s="298"/>
      <c r="P14" s="302" t="s">
        <v>100</v>
      </c>
    </row>
    <row r="15" spans="2:16" s="303" customFormat="1" ht="11.25" customHeight="1">
      <c r="B15" s="304" t="s">
        <v>97</v>
      </c>
      <c r="D15" s="303" t="s">
        <v>111</v>
      </c>
      <c r="E15" s="303" t="s">
        <v>119</v>
      </c>
      <c r="I15" s="305">
        <f>SUM(I16:I48)</f>
        <v>0</v>
      </c>
      <c r="K15" s="306">
        <f>SUM(K16:K48)</f>
        <v>12.73185338</v>
      </c>
      <c r="M15" s="306">
        <f>SUM(M16:M48)</f>
        <v>0</v>
      </c>
      <c r="P15" s="303" t="s">
        <v>101</v>
      </c>
    </row>
    <row r="16" spans="1:16" s="315" customFormat="1" ht="22.5" customHeight="1">
      <c r="A16" s="307">
        <v>1</v>
      </c>
      <c r="B16" s="307" t="s">
        <v>102</v>
      </c>
      <c r="C16" s="307" t="s">
        <v>125</v>
      </c>
      <c r="D16" s="308" t="s">
        <v>126</v>
      </c>
      <c r="E16" s="309" t="s">
        <v>127</v>
      </c>
      <c r="F16" s="307" t="s">
        <v>6</v>
      </c>
      <c r="G16" s="310">
        <v>14.128</v>
      </c>
      <c r="H16" s="351">
        <v>0</v>
      </c>
      <c r="I16" s="311">
        <f>ROUND(G16*H16,2)</f>
        <v>0</v>
      </c>
      <c r="J16" s="312">
        <v>0.10359</v>
      </c>
      <c r="K16" s="310">
        <f>G16*J16</f>
        <v>1.46351952</v>
      </c>
      <c r="L16" s="312">
        <v>0</v>
      </c>
      <c r="M16" s="310">
        <f>G16*L16</f>
        <v>0</v>
      </c>
      <c r="N16" s="313">
        <v>21</v>
      </c>
      <c r="O16" s="314">
        <v>4</v>
      </c>
      <c r="P16" s="315" t="s">
        <v>103</v>
      </c>
    </row>
    <row r="17" spans="1:19" s="317" customFormat="1" ht="11.25" customHeight="1">
      <c r="A17" s="316"/>
      <c r="B17" s="316"/>
      <c r="C17" s="316"/>
      <c r="D17" s="317" t="s">
        <v>121</v>
      </c>
      <c r="E17" s="318" t="s">
        <v>289</v>
      </c>
      <c r="G17" s="319">
        <v>0</v>
      </c>
      <c r="P17" s="317">
        <v>2</v>
      </c>
      <c r="Q17" s="317" t="s">
        <v>100</v>
      </c>
      <c r="R17" s="317" t="s">
        <v>122</v>
      </c>
      <c r="S17" s="317" t="s">
        <v>100</v>
      </c>
    </row>
    <row r="18" spans="1:19" s="320" customFormat="1" ht="11.25" customHeight="1">
      <c r="A18" s="316"/>
      <c r="B18" s="316"/>
      <c r="C18" s="316"/>
      <c r="D18" s="320" t="s">
        <v>121</v>
      </c>
      <c r="E18" s="321" t="s">
        <v>290</v>
      </c>
      <c r="G18" s="322">
        <v>14.128</v>
      </c>
      <c r="P18" s="320">
        <v>2</v>
      </c>
      <c r="Q18" s="320" t="s">
        <v>100</v>
      </c>
      <c r="R18" s="320" t="s">
        <v>122</v>
      </c>
      <c r="S18" s="320" t="s">
        <v>100</v>
      </c>
    </row>
    <row r="19" spans="1:19" s="323" customFormat="1" ht="11.25" customHeight="1">
      <c r="A19" s="316"/>
      <c r="B19" s="316"/>
      <c r="C19" s="316"/>
      <c r="D19" s="323" t="s">
        <v>121</v>
      </c>
      <c r="E19" s="324" t="s">
        <v>124</v>
      </c>
      <c r="G19" s="325">
        <v>14.128</v>
      </c>
      <c r="P19" s="323">
        <v>2</v>
      </c>
      <c r="Q19" s="323" t="s">
        <v>100</v>
      </c>
      <c r="R19" s="323" t="s">
        <v>122</v>
      </c>
      <c r="S19" s="323" t="s">
        <v>101</v>
      </c>
    </row>
    <row r="20" spans="1:16" s="315" customFormat="1" ht="22.5" customHeight="1">
      <c r="A20" s="307">
        <v>2</v>
      </c>
      <c r="B20" s="307" t="s">
        <v>102</v>
      </c>
      <c r="C20" s="307" t="s">
        <v>125</v>
      </c>
      <c r="D20" s="308" t="s">
        <v>291</v>
      </c>
      <c r="E20" s="309" t="s">
        <v>292</v>
      </c>
      <c r="F20" s="307" t="s">
        <v>6</v>
      </c>
      <c r="G20" s="310">
        <v>20.586</v>
      </c>
      <c r="H20" s="351">
        <v>0</v>
      </c>
      <c r="I20" s="311">
        <f>ROUND(G20*H20,2)</f>
        <v>0</v>
      </c>
      <c r="J20" s="312">
        <v>0.06951</v>
      </c>
      <c r="K20" s="310">
        <f>G20*J20</f>
        <v>1.43093286</v>
      </c>
      <c r="L20" s="312">
        <v>0</v>
      </c>
      <c r="M20" s="310">
        <f>G20*L20</f>
        <v>0</v>
      </c>
      <c r="N20" s="313">
        <v>21</v>
      </c>
      <c r="O20" s="314">
        <v>4</v>
      </c>
      <c r="P20" s="315" t="s">
        <v>103</v>
      </c>
    </row>
    <row r="21" spans="1:19" s="317" customFormat="1" ht="11.25" customHeight="1">
      <c r="A21" s="316"/>
      <c r="B21" s="316"/>
      <c r="C21" s="316"/>
      <c r="D21" s="317" t="s">
        <v>121</v>
      </c>
      <c r="E21" s="318" t="s">
        <v>293</v>
      </c>
      <c r="G21" s="319">
        <v>0</v>
      </c>
      <c r="P21" s="317">
        <v>2</v>
      </c>
      <c r="Q21" s="317" t="s">
        <v>100</v>
      </c>
      <c r="R21" s="317" t="s">
        <v>122</v>
      </c>
      <c r="S21" s="317" t="s">
        <v>100</v>
      </c>
    </row>
    <row r="22" spans="1:19" s="320" customFormat="1" ht="11.25" customHeight="1">
      <c r="A22" s="316"/>
      <c r="B22" s="316"/>
      <c r="C22" s="316"/>
      <c r="D22" s="320" t="s">
        <v>121</v>
      </c>
      <c r="E22" s="321" t="s">
        <v>294</v>
      </c>
      <c r="G22" s="322">
        <v>6.147</v>
      </c>
      <c r="P22" s="320">
        <v>2</v>
      </c>
      <c r="Q22" s="320" t="s">
        <v>100</v>
      </c>
      <c r="R22" s="320" t="s">
        <v>122</v>
      </c>
      <c r="S22" s="320" t="s">
        <v>100</v>
      </c>
    </row>
    <row r="23" spans="1:19" s="317" customFormat="1" ht="11.25" customHeight="1">
      <c r="A23" s="316"/>
      <c r="B23" s="316"/>
      <c r="C23" s="316"/>
      <c r="D23" s="317" t="s">
        <v>121</v>
      </c>
      <c r="E23" s="318" t="s">
        <v>295</v>
      </c>
      <c r="G23" s="319">
        <v>0</v>
      </c>
      <c r="P23" s="317">
        <v>2</v>
      </c>
      <c r="Q23" s="317" t="s">
        <v>100</v>
      </c>
      <c r="R23" s="317" t="s">
        <v>122</v>
      </c>
      <c r="S23" s="317" t="s">
        <v>100</v>
      </c>
    </row>
    <row r="24" spans="1:19" s="320" customFormat="1" ht="11.25" customHeight="1">
      <c r="A24" s="316"/>
      <c r="B24" s="316"/>
      <c r="C24" s="316"/>
      <c r="D24" s="320" t="s">
        <v>121</v>
      </c>
      <c r="E24" s="321" t="s">
        <v>296</v>
      </c>
      <c r="G24" s="322">
        <v>10.511</v>
      </c>
      <c r="P24" s="320">
        <v>2</v>
      </c>
      <c r="Q24" s="320" t="s">
        <v>100</v>
      </c>
      <c r="R24" s="320" t="s">
        <v>122</v>
      </c>
      <c r="S24" s="320" t="s">
        <v>100</v>
      </c>
    </row>
    <row r="25" spans="1:19" s="317" customFormat="1" ht="11.25" customHeight="1">
      <c r="A25" s="316"/>
      <c r="B25" s="316"/>
      <c r="C25" s="316"/>
      <c r="D25" s="317" t="s">
        <v>121</v>
      </c>
      <c r="E25" s="318" t="s">
        <v>297</v>
      </c>
      <c r="G25" s="319">
        <v>0</v>
      </c>
      <c r="P25" s="317">
        <v>2</v>
      </c>
      <c r="Q25" s="317" t="s">
        <v>100</v>
      </c>
      <c r="R25" s="317" t="s">
        <v>122</v>
      </c>
      <c r="S25" s="317" t="s">
        <v>100</v>
      </c>
    </row>
    <row r="26" spans="1:19" s="320" customFormat="1" ht="11.25" customHeight="1">
      <c r="A26" s="316"/>
      <c r="B26" s="316"/>
      <c r="C26" s="316"/>
      <c r="D26" s="320" t="s">
        <v>121</v>
      </c>
      <c r="E26" s="321" t="s">
        <v>298</v>
      </c>
      <c r="G26" s="322">
        <v>3.928</v>
      </c>
      <c r="P26" s="320">
        <v>2</v>
      </c>
      <c r="Q26" s="320" t="s">
        <v>100</v>
      </c>
      <c r="R26" s="320" t="s">
        <v>122</v>
      </c>
      <c r="S26" s="320" t="s">
        <v>100</v>
      </c>
    </row>
    <row r="27" spans="1:19" s="323" customFormat="1" ht="11.25" customHeight="1">
      <c r="A27" s="316"/>
      <c r="B27" s="316"/>
      <c r="C27" s="316"/>
      <c r="D27" s="323" t="s">
        <v>121</v>
      </c>
      <c r="E27" s="324" t="s">
        <v>124</v>
      </c>
      <c r="G27" s="325">
        <v>20.586</v>
      </c>
      <c r="P27" s="323">
        <v>2</v>
      </c>
      <c r="Q27" s="323" t="s">
        <v>100</v>
      </c>
      <c r="R27" s="323" t="s">
        <v>122</v>
      </c>
      <c r="S27" s="323" t="s">
        <v>101</v>
      </c>
    </row>
    <row r="28" spans="1:16" s="315" customFormat="1" ht="11.25" customHeight="1">
      <c r="A28" s="307">
        <v>3</v>
      </c>
      <c r="B28" s="307" t="s">
        <v>102</v>
      </c>
      <c r="C28" s="307" t="s">
        <v>120</v>
      </c>
      <c r="D28" s="308" t="s">
        <v>129</v>
      </c>
      <c r="E28" s="309" t="s">
        <v>299</v>
      </c>
      <c r="F28" s="307" t="s">
        <v>8</v>
      </c>
      <c r="G28" s="310">
        <v>2.16</v>
      </c>
      <c r="H28" s="351">
        <v>0</v>
      </c>
      <c r="I28" s="311">
        <f>ROUND(G28*H28,2)</f>
        <v>0</v>
      </c>
      <c r="J28" s="312">
        <v>1.07965</v>
      </c>
      <c r="K28" s="310">
        <f>G28*J28</f>
        <v>2.3320440000000002</v>
      </c>
      <c r="L28" s="312">
        <v>0</v>
      </c>
      <c r="M28" s="310">
        <f>G28*L28</f>
        <v>0</v>
      </c>
      <c r="N28" s="313">
        <v>21</v>
      </c>
      <c r="O28" s="314">
        <v>4</v>
      </c>
      <c r="P28" s="315" t="s">
        <v>103</v>
      </c>
    </row>
    <row r="29" spans="1:19" s="320" customFormat="1" ht="11.25" customHeight="1">
      <c r="A29" s="316"/>
      <c r="B29" s="316"/>
      <c r="C29" s="316"/>
      <c r="D29" s="320" t="s">
        <v>121</v>
      </c>
      <c r="E29" s="321" t="s">
        <v>300</v>
      </c>
      <c r="G29" s="322">
        <v>2.16</v>
      </c>
      <c r="P29" s="320">
        <v>2</v>
      </c>
      <c r="Q29" s="320" t="s">
        <v>100</v>
      </c>
      <c r="R29" s="320" t="s">
        <v>122</v>
      </c>
      <c r="S29" s="320" t="s">
        <v>100</v>
      </c>
    </row>
    <row r="30" spans="1:19" s="323" customFormat="1" ht="11.25" customHeight="1">
      <c r="A30" s="316"/>
      <c r="B30" s="316"/>
      <c r="C30" s="316"/>
      <c r="D30" s="323" t="s">
        <v>121</v>
      </c>
      <c r="E30" s="324" t="s">
        <v>124</v>
      </c>
      <c r="G30" s="325">
        <v>2.16</v>
      </c>
      <c r="P30" s="323">
        <v>2</v>
      </c>
      <c r="Q30" s="323" t="s">
        <v>100</v>
      </c>
      <c r="R30" s="323" t="s">
        <v>122</v>
      </c>
      <c r="S30" s="323" t="s">
        <v>101</v>
      </c>
    </row>
    <row r="31" spans="1:16" s="315" customFormat="1" ht="11.25" customHeight="1">
      <c r="A31" s="307">
        <v>4</v>
      </c>
      <c r="B31" s="307" t="s">
        <v>102</v>
      </c>
      <c r="C31" s="307" t="s">
        <v>120</v>
      </c>
      <c r="D31" s="308" t="s">
        <v>128</v>
      </c>
      <c r="E31" s="309" t="s">
        <v>301</v>
      </c>
      <c r="F31" s="307" t="s">
        <v>8</v>
      </c>
      <c r="G31" s="310">
        <v>3</v>
      </c>
      <c r="H31" s="351">
        <v>0</v>
      </c>
      <c r="I31" s="311">
        <f>ROUND(G31*H31,2)</f>
        <v>0</v>
      </c>
      <c r="J31" s="312">
        <v>1.8775</v>
      </c>
      <c r="K31" s="310">
        <f>G31*J31</f>
        <v>5.6325</v>
      </c>
      <c r="L31" s="312">
        <v>0</v>
      </c>
      <c r="M31" s="310">
        <f>G31*L31</f>
        <v>0</v>
      </c>
      <c r="N31" s="313">
        <v>21</v>
      </c>
      <c r="O31" s="314">
        <v>4</v>
      </c>
      <c r="P31" s="315" t="s">
        <v>103</v>
      </c>
    </row>
    <row r="32" spans="1:19" s="320" customFormat="1" ht="11.25" customHeight="1">
      <c r="A32" s="316"/>
      <c r="B32" s="316"/>
      <c r="C32" s="316"/>
      <c r="D32" s="320" t="s">
        <v>121</v>
      </c>
      <c r="E32" s="321" t="s">
        <v>267</v>
      </c>
      <c r="G32" s="322">
        <v>3</v>
      </c>
      <c r="P32" s="320">
        <v>2</v>
      </c>
      <c r="Q32" s="320" t="s">
        <v>100</v>
      </c>
      <c r="R32" s="320" t="s">
        <v>122</v>
      </c>
      <c r="S32" s="320" t="s">
        <v>100</v>
      </c>
    </row>
    <row r="33" spans="1:19" s="323" customFormat="1" ht="11.25" customHeight="1">
      <c r="A33" s="316"/>
      <c r="B33" s="316"/>
      <c r="C33" s="316"/>
      <c r="D33" s="323" t="s">
        <v>121</v>
      </c>
      <c r="E33" s="324" t="s">
        <v>124</v>
      </c>
      <c r="G33" s="325">
        <v>3</v>
      </c>
      <c r="P33" s="323">
        <v>2</v>
      </c>
      <c r="Q33" s="323" t="s">
        <v>100</v>
      </c>
      <c r="R33" s="323" t="s">
        <v>122</v>
      </c>
      <c r="S33" s="323" t="s">
        <v>101</v>
      </c>
    </row>
    <row r="34" spans="1:16" s="315" customFormat="1" ht="22.5" customHeight="1">
      <c r="A34" s="307">
        <v>5</v>
      </c>
      <c r="B34" s="307" t="s">
        <v>102</v>
      </c>
      <c r="C34" s="307" t="s">
        <v>125</v>
      </c>
      <c r="D34" s="308" t="s">
        <v>302</v>
      </c>
      <c r="E34" s="309" t="s">
        <v>303</v>
      </c>
      <c r="F34" s="307" t="s">
        <v>5</v>
      </c>
      <c r="G34" s="310">
        <v>3</v>
      </c>
      <c r="H34" s="351">
        <v>0</v>
      </c>
      <c r="I34" s="311">
        <f>ROUND(G34*H34,2)</f>
        <v>0</v>
      </c>
      <c r="J34" s="312">
        <v>0.02684</v>
      </c>
      <c r="K34" s="310">
        <f>G34*J34</f>
        <v>0.08052</v>
      </c>
      <c r="L34" s="312">
        <v>0</v>
      </c>
      <c r="M34" s="310">
        <f>G34*L34</f>
        <v>0</v>
      </c>
      <c r="N34" s="313">
        <v>21</v>
      </c>
      <c r="O34" s="314">
        <v>4</v>
      </c>
      <c r="P34" s="315" t="s">
        <v>103</v>
      </c>
    </row>
    <row r="35" spans="1:19" s="320" customFormat="1" ht="11.25" customHeight="1">
      <c r="A35" s="316"/>
      <c r="B35" s="316"/>
      <c r="C35" s="316"/>
      <c r="D35" s="320" t="s">
        <v>121</v>
      </c>
      <c r="E35" s="321" t="s">
        <v>111</v>
      </c>
      <c r="G35" s="322">
        <v>3</v>
      </c>
      <c r="P35" s="320">
        <v>2</v>
      </c>
      <c r="Q35" s="320" t="s">
        <v>100</v>
      </c>
      <c r="R35" s="320" t="s">
        <v>122</v>
      </c>
      <c r="S35" s="320" t="s">
        <v>100</v>
      </c>
    </row>
    <row r="36" spans="1:19" s="323" customFormat="1" ht="11.25" customHeight="1">
      <c r="A36" s="316"/>
      <c r="B36" s="316"/>
      <c r="C36" s="316"/>
      <c r="D36" s="323" t="s">
        <v>121</v>
      </c>
      <c r="E36" s="324" t="s">
        <v>124</v>
      </c>
      <c r="G36" s="325">
        <v>3</v>
      </c>
      <c r="P36" s="323">
        <v>2</v>
      </c>
      <c r="Q36" s="323" t="s">
        <v>100</v>
      </c>
      <c r="R36" s="323" t="s">
        <v>122</v>
      </c>
      <c r="S36" s="323" t="s">
        <v>101</v>
      </c>
    </row>
    <row r="37" spans="1:16" s="315" customFormat="1" ht="11.25" customHeight="1">
      <c r="A37" s="307">
        <v>6</v>
      </c>
      <c r="B37" s="307" t="s">
        <v>102</v>
      </c>
      <c r="C37" s="307" t="s">
        <v>120</v>
      </c>
      <c r="D37" s="308" t="s">
        <v>11</v>
      </c>
      <c r="E37" s="309" t="s">
        <v>12</v>
      </c>
      <c r="F37" s="307" t="s">
        <v>8</v>
      </c>
      <c r="G37" s="310">
        <v>0.25</v>
      </c>
      <c r="H37" s="351">
        <v>0</v>
      </c>
      <c r="I37" s="311">
        <f>ROUND(G37*H37,2)</f>
        <v>0</v>
      </c>
      <c r="J37" s="312">
        <v>1.94302</v>
      </c>
      <c r="K37" s="310">
        <f>G37*J37</f>
        <v>0.485755</v>
      </c>
      <c r="L37" s="312">
        <v>0</v>
      </c>
      <c r="M37" s="310">
        <f>G37*L37</f>
        <v>0</v>
      </c>
      <c r="N37" s="313">
        <v>21</v>
      </c>
      <c r="O37" s="314">
        <v>4</v>
      </c>
      <c r="P37" s="315" t="s">
        <v>103</v>
      </c>
    </row>
    <row r="38" spans="1:19" s="320" customFormat="1" ht="11.25" customHeight="1">
      <c r="A38" s="316"/>
      <c r="B38" s="316"/>
      <c r="C38" s="316"/>
      <c r="D38" s="320" t="s">
        <v>121</v>
      </c>
      <c r="E38" s="321" t="s">
        <v>304</v>
      </c>
      <c r="G38" s="322">
        <v>0.25</v>
      </c>
      <c r="P38" s="320">
        <v>2</v>
      </c>
      <c r="Q38" s="320" t="s">
        <v>100</v>
      </c>
      <c r="R38" s="320" t="s">
        <v>122</v>
      </c>
      <c r="S38" s="320" t="s">
        <v>100</v>
      </c>
    </row>
    <row r="39" spans="1:19" s="323" customFormat="1" ht="11.25" customHeight="1">
      <c r="A39" s="316"/>
      <c r="B39" s="316"/>
      <c r="C39" s="316"/>
      <c r="D39" s="323" t="s">
        <v>121</v>
      </c>
      <c r="E39" s="324" t="s">
        <v>124</v>
      </c>
      <c r="G39" s="325">
        <v>0.25</v>
      </c>
      <c r="P39" s="323">
        <v>2</v>
      </c>
      <c r="Q39" s="323" t="s">
        <v>100</v>
      </c>
      <c r="R39" s="323" t="s">
        <v>122</v>
      </c>
      <c r="S39" s="323" t="s">
        <v>101</v>
      </c>
    </row>
    <row r="40" spans="1:16" s="315" customFormat="1" ht="11.25" customHeight="1">
      <c r="A40" s="307">
        <v>7</v>
      </c>
      <c r="B40" s="307" t="s">
        <v>102</v>
      </c>
      <c r="C40" s="307" t="s">
        <v>120</v>
      </c>
      <c r="D40" s="308" t="s">
        <v>130</v>
      </c>
      <c r="E40" s="309" t="s">
        <v>305</v>
      </c>
      <c r="F40" s="307" t="s">
        <v>9</v>
      </c>
      <c r="G40" s="310">
        <v>0.198</v>
      </c>
      <c r="H40" s="351">
        <v>0</v>
      </c>
      <c r="I40" s="311">
        <f>ROUND(G40*H40,2)</f>
        <v>0</v>
      </c>
      <c r="J40" s="312">
        <v>1.09</v>
      </c>
      <c r="K40" s="310">
        <f>G40*J40</f>
        <v>0.21582000000000004</v>
      </c>
      <c r="L40" s="312">
        <v>0</v>
      </c>
      <c r="M40" s="310">
        <f>G40*L40</f>
        <v>0</v>
      </c>
      <c r="N40" s="313">
        <v>21</v>
      </c>
      <c r="O40" s="314">
        <v>4</v>
      </c>
      <c r="P40" s="315" t="s">
        <v>103</v>
      </c>
    </row>
    <row r="41" spans="1:19" s="320" customFormat="1" ht="11.25" customHeight="1">
      <c r="A41" s="316"/>
      <c r="B41" s="316"/>
      <c r="C41" s="316"/>
      <c r="D41" s="320" t="s">
        <v>121</v>
      </c>
      <c r="E41" s="321" t="s">
        <v>306</v>
      </c>
      <c r="G41" s="322">
        <v>0.198</v>
      </c>
      <c r="P41" s="320">
        <v>2</v>
      </c>
      <c r="Q41" s="320" t="s">
        <v>100</v>
      </c>
      <c r="R41" s="320" t="s">
        <v>122</v>
      </c>
      <c r="S41" s="320" t="s">
        <v>100</v>
      </c>
    </row>
    <row r="42" spans="1:19" s="323" customFormat="1" ht="11.25" customHeight="1">
      <c r="A42" s="316"/>
      <c r="B42" s="316"/>
      <c r="C42" s="316"/>
      <c r="D42" s="323" t="s">
        <v>121</v>
      </c>
      <c r="E42" s="324" t="s">
        <v>124</v>
      </c>
      <c r="G42" s="325">
        <v>0.198</v>
      </c>
      <c r="P42" s="323">
        <v>2</v>
      </c>
      <c r="Q42" s="323" t="s">
        <v>100</v>
      </c>
      <c r="R42" s="323" t="s">
        <v>122</v>
      </c>
      <c r="S42" s="323" t="s">
        <v>101</v>
      </c>
    </row>
    <row r="43" spans="1:16" s="315" customFormat="1" ht="11.25" customHeight="1">
      <c r="A43" s="307">
        <v>8</v>
      </c>
      <c r="B43" s="307" t="s">
        <v>102</v>
      </c>
      <c r="C43" s="307" t="s">
        <v>125</v>
      </c>
      <c r="D43" s="308" t="s">
        <v>131</v>
      </c>
      <c r="E43" s="309" t="s">
        <v>307</v>
      </c>
      <c r="F43" s="307" t="s">
        <v>7</v>
      </c>
      <c r="G43" s="310">
        <v>27.6</v>
      </c>
      <c r="H43" s="351">
        <v>0</v>
      </c>
      <c r="I43" s="311">
        <f>ROUND(G43*H43,2)</f>
        <v>0</v>
      </c>
      <c r="J43" s="312">
        <v>0.00014</v>
      </c>
      <c r="K43" s="310">
        <f>G43*J43</f>
        <v>0.003864</v>
      </c>
      <c r="L43" s="312">
        <v>0</v>
      </c>
      <c r="M43" s="310">
        <f>G43*L43</f>
        <v>0</v>
      </c>
      <c r="N43" s="313">
        <v>21</v>
      </c>
      <c r="O43" s="314">
        <v>4</v>
      </c>
      <c r="P43" s="315" t="s">
        <v>103</v>
      </c>
    </row>
    <row r="44" spans="1:19" s="320" customFormat="1" ht="11.25" customHeight="1">
      <c r="A44" s="316"/>
      <c r="B44" s="316"/>
      <c r="C44" s="316"/>
      <c r="D44" s="320" t="s">
        <v>121</v>
      </c>
      <c r="E44" s="321" t="s">
        <v>308</v>
      </c>
      <c r="G44" s="322">
        <v>27.6</v>
      </c>
      <c r="P44" s="320">
        <v>2</v>
      </c>
      <c r="Q44" s="320" t="s">
        <v>100</v>
      </c>
      <c r="R44" s="320" t="s">
        <v>122</v>
      </c>
      <c r="S44" s="320" t="s">
        <v>100</v>
      </c>
    </row>
    <row r="45" spans="1:19" s="323" customFormat="1" ht="11.25" customHeight="1">
      <c r="A45" s="316"/>
      <c r="B45" s="316"/>
      <c r="C45" s="316"/>
      <c r="D45" s="323" t="s">
        <v>121</v>
      </c>
      <c r="E45" s="324" t="s">
        <v>124</v>
      </c>
      <c r="G45" s="325">
        <v>27.6</v>
      </c>
      <c r="P45" s="323">
        <v>2</v>
      </c>
      <c r="Q45" s="323" t="s">
        <v>100</v>
      </c>
      <c r="R45" s="323" t="s">
        <v>122</v>
      </c>
      <c r="S45" s="323" t="s">
        <v>101</v>
      </c>
    </row>
    <row r="46" spans="1:16" s="315" customFormat="1" ht="11.25" customHeight="1">
      <c r="A46" s="307">
        <v>9</v>
      </c>
      <c r="B46" s="307" t="s">
        <v>102</v>
      </c>
      <c r="C46" s="307" t="s">
        <v>125</v>
      </c>
      <c r="D46" s="308" t="s">
        <v>13</v>
      </c>
      <c r="E46" s="309" t="s">
        <v>14</v>
      </c>
      <c r="F46" s="307" t="s">
        <v>6</v>
      </c>
      <c r="G46" s="310">
        <v>6.1</v>
      </c>
      <c r="H46" s="351">
        <v>0</v>
      </c>
      <c r="I46" s="311">
        <f>ROUND(G46*H46,2)</f>
        <v>0</v>
      </c>
      <c r="J46" s="312">
        <v>0.17818</v>
      </c>
      <c r="K46" s="310">
        <f>G46*J46</f>
        <v>1.086898</v>
      </c>
      <c r="L46" s="312">
        <v>0</v>
      </c>
      <c r="M46" s="310">
        <f>G46*L46</f>
        <v>0</v>
      </c>
      <c r="N46" s="313">
        <v>21</v>
      </c>
      <c r="O46" s="314">
        <v>4</v>
      </c>
      <c r="P46" s="315" t="s">
        <v>103</v>
      </c>
    </row>
    <row r="47" spans="1:19" s="320" customFormat="1" ht="11.25" customHeight="1">
      <c r="A47" s="316"/>
      <c r="B47" s="316"/>
      <c r="C47" s="316"/>
      <c r="D47" s="320" t="s">
        <v>121</v>
      </c>
      <c r="E47" s="321" t="s">
        <v>309</v>
      </c>
      <c r="G47" s="322">
        <v>6.1</v>
      </c>
      <c r="P47" s="320">
        <v>2</v>
      </c>
      <c r="Q47" s="320" t="s">
        <v>100</v>
      </c>
      <c r="R47" s="320" t="s">
        <v>122</v>
      </c>
      <c r="S47" s="320" t="s">
        <v>100</v>
      </c>
    </row>
    <row r="48" spans="1:19" s="323" customFormat="1" ht="11.25" customHeight="1">
      <c r="A48" s="316"/>
      <c r="B48" s="316"/>
      <c r="C48" s="316"/>
      <c r="D48" s="323" t="s">
        <v>121</v>
      </c>
      <c r="E48" s="324" t="s">
        <v>124</v>
      </c>
      <c r="G48" s="325">
        <v>6.1</v>
      </c>
      <c r="P48" s="323">
        <v>2</v>
      </c>
      <c r="Q48" s="323" t="s">
        <v>100</v>
      </c>
      <c r="R48" s="323" t="s">
        <v>122</v>
      </c>
      <c r="S48" s="323" t="s">
        <v>101</v>
      </c>
    </row>
    <row r="49" spans="2:16" s="303" customFormat="1" ht="11.25" customHeight="1">
      <c r="B49" s="304" t="s">
        <v>97</v>
      </c>
      <c r="D49" s="303" t="s">
        <v>112</v>
      </c>
      <c r="E49" s="303" t="s">
        <v>132</v>
      </c>
      <c r="I49" s="305">
        <f>SUM(I50:I55)</f>
        <v>0</v>
      </c>
      <c r="K49" s="306">
        <f>SUM(K50:K55)</f>
        <v>14.876640000000002</v>
      </c>
      <c r="M49" s="306">
        <f>SUM(M50:M55)</f>
        <v>0</v>
      </c>
      <c r="P49" s="303" t="s">
        <v>101</v>
      </c>
    </row>
    <row r="50" spans="1:16" s="315" customFormat="1" ht="11.25" customHeight="1">
      <c r="A50" s="307">
        <v>10</v>
      </c>
      <c r="B50" s="307" t="s">
        <v>102</v>
      </c>
      <c r="C50" s="307" t="s">
        <v>120</v>
      </c>
      <c r="D50" s="308" t="s">
        <v>133</v>
      </c>
      <c r="E50" s="309" t="s">
        <v>310</v>
      </c>
      <c r="F50" s="307" t="s">
        <v>8</v>
      </c>
      <c r="G50" s="310">
        <v>6</v>
      </c>
      <c r="H50" s="351">
        <v>0</v>
      </c>
      <c r="I50" s="311">
        <f>ROUND(G50*H50,2)</f>
        <v>0</v>
      </c>
      <c r="J50" s="312">
        <v>2.34276</v>
      </c>
      <c r="K50" s="310">
        <f>G50*J50</f>
        <v>14.056560000000001</v>
      </c>
      <c r="L50" s="312">
        <v>0</v>
      </c>
      <c r="M50" s="310">
        <f>G50*L50</f>
        <v>0</v>
      </c>
      <c r="N50" s="313">
        <v>21</v>
      </c>
      <c r="O50" s="314">
        <v>4</v>
      </c>
      <c r="P50" s="315" t="s">
        <v>103</v>
      </c>
    </row>
    <row r="51" spans="1:19" s="320" customFormat="1" ht="11.25" customHeight="1">
      <c r="A51" s="316"/>
      <c r="B51" s="316"/>
      <c r="C51" s="316"/>
      <c r="D51" s="320" t="s">
        <v>121</v>
      </c>
      <c r="E51" s="321" t="s">
        <v>116</v>
      </c>
      <c r="G51" s="322">
        <v>6</v>
      </c>
      <c r="P51" s="320">
        <v>2</v>
      </c>
      <c r="Q51" s="320" t="s">
        <v>100</v>
      </c>
      <c r="R51" s="320" t="s">
        <v>122</v>
      </c>
      <c r="S51" s="320" t="s">
        <v>100</v>
      </c>
    </row>
    <row r="52" spans="1:19" s="323" customFormat="1" ht="11.25" customHeight="1">
      <c r="A52" s="316"/>
      <c r="B52" s="316"/>
      <c r="C52" s="316"/>
      <c r="D52" s="323" t="s">
        <v>121</v>
      </c>
      <c r="E52" s="324" t="s">
        <v>124</v>
      </c>
      <c r="G52" s="325">
        <v>6</v>
      </c>
      <c r="P52" s="323">
        <v>2</v>
      </c>
      <c r="Q52" s="323" t="s">
        <v>100</v>
      </c>
      <c r="R52" s="323" t="s">
        <v>122</v>
      </c>
      <c r="S52" s="323" t="s">
        <v>101</v>
      </c>
    </row>
    <row r="53" spans="1:16" s="315" customFormat="1" ht="11.25" customHeight="1">
      <c r="A53" s="307">
        <v>11</v>
      </c>
      <c r="B53" s="307" t="s">
        <v>102</v>
      </c>
      <c r="C53" s="307" t="s">
        <v>120</v>
      </c>
      <c r="D53" s="308" t="s">
        <v>134</v>
      </c>
      <c r="E53" s="309" t="s">
        <v>311</v>
      </c>
      <c r="F53" s="307" t="s">
        <v>5</v>
      </c>
      <c r="G53" s="310">
        <v>36</v>
      </c>
      <c r="H53" s="351">
        <v>0</v>
      </c>
      <c r="I53" s="311">
        <f>ROUND(G53*H53,2)</f>
        <v>0</v>
      </c>
      <c r="J53" s="312">
        <v>0.02278</v>
      </c>
      <c r="K53" s="310">
        <f>G53*J53</f>
        <v>0.82008</v>
      </c>
      <c r="L53" s="312">
        <v>0</v>
      </c>
      <c r="M53" s="310">
        <f>G53*L53</f>
        <v>0</v>
      </c>
      <c r="N53" s="313">
        <v>21</v>
      </c>
      <c r="O53" s="314">
        <v>4</v>
      </c>
      <c r="P53" s="315" t="s">
        <v>103</v>
      </c>
    </row>
    <row r="54" spans="1:19" s="320" customFormat="1" ht="11.25" customHeight="1">
      <c r="A54" s="316"/>
      <c r="B54" s="316"/>
      <c r="C54" s="316"/>
      <c r="D54" s="320" t="s">
        <v>121</v>
      </c>
      <c r="E54" s="321" t="s">
        <v>312</v>
      </c>
      <c r="G54" s="322">
        <v>36</v>
      </c>
      <c r="P54" s="320">
        <v>2</v>
      </c>
      <c r="Q54" s="320" t="s">
        <v>100</v>
      </c>
      <c r="R54" s="320" t="s">
        <v>122</v>
      </c>
      <c r="S54" s="320" t="s">
        <v>100</v>
      </c>
    </row>
    <row r="55" spans="1:19" s="323" customFormat="1" ht="11.25" customHeight="1">
      <c r="A55" s="316"/>
      <c r="B55" s="316"/>
      <c r="C55" s="316"/>
      <c r="D55" s="323" t="s">
        <v>121</v>
      </c>
      <c r="E55" s="324" t="s">
        <v>124</v>
      </c>
      <c r="G55" s="325">
        <v>36</v>
      </c>
      <c r="P55" s="323">
        <v>2</v>
      </c>
      <c r="Q55" s="323" t="s">
        <v>100</v>
      </c>
      <c r="R55" s="323" t="s">
        <v>122</v>
      </c>
      <c r="S55" s="323" t="s">
        <v>101</v>
      </c>
    </row>
    <row r="56" spans="2:16" s="303" customFormat="1" ht="11.25" customHeight="1">
      <c r="B56" s="304" t="s">
        <v>97</v>
      </c>
      <c r="D56" s="303" t="s">
        <v>135</v>
      </c>
      <c r="E56" s="303" t="s">
        <v>136</v>
      </c>
      <c r="I56" s="305">
        <f>SUM(I57:I63)</f>
        <v>0</v>
      </c>
      <c r="K56" s="306">
        <f>SUM(K57:K63)</f>
        <v>9.74061978</v>
      </c>
      <c r="M56" s="306">
        <f>SUM(M57:M63)</f>
        <v>0</v>
      </c>
      <c r="P56" s="303" t="s">
        <v>101</v>
      </c>
    </row>
    <row r="57" spans="1:16" s="315" customFormat="1" ht="22.5" customHeight="1">
      <c r="A57" s="307">
        <v>12</v>
      </c>
      <c r="B57" s="307" t="s">
        <v>102</v>
      </c>
      <c r="C57" s="307" t="s">
        <v>125</v>
      </c>
      <c r="D57" s="308" t="s">
        <v>21</v>
      </c>
      <c r="E57" s="309" t="s">
        <v>22</v>
      </c>
      <c r="F57" s="307" t="s">
        <v>8</v>
      </c>
      <c r="G57" s="310">
        <v>3.317</v>
      </c>
      <c r="H57" s="351">
        <v>0</v>
      </c>
      <c r="I57" s="311">
        <f>ROUND(G57*H57,2)</f>
        <v>0</v>
      </c>
      <c r="J57" s="312">
        <v>2.25634</v>
      </c>
      <c r="K57" s="310">
        <f>G57*J57</f>
        <v>7.48427978</v>
      </c>
      <c r="L57" s="312">
        <v>0</v>
      </c>
      <c r="M57" s="310">
        <f>G57*L57</f>
        <v>0</v>
      </c>
      <c r="N57" s="313">
        <v>21</v>
      </c>
      <c r="O57" s="314">
        <v>4</v>
      </c>
      <c r="P57" s="315" t="s">
        <v>103</v>
      </c>
    </row>
    <row r="58" spans="1:19" s="317" customFormat="1" ht="11.25" customHeight="1">
      <c r="A58" s="316"/>
      <c r="B58" s="316"/>
      <c r="C58" s="316"/>
      <c r="D58" s="317" t="s">
        <v>121</v>
      </c>
      <c r="E58" s="318" t="s">
        <v>313</v>
      </c>
      <c r="G58" s="319">
        <v>0</v>
      </c>
      <c r="P58" s="317">
        <v>2</v>
      </c>
      <c r="Q58" s="317" t="s">
        <v>100</v>
      </c>
      <c r="R58" s="317" t="s">
        <v>122</v>
      </c>
      <c r="S58" s="317" t="s">
        <v>100</v>
      </c>
    </row>
    <row r="59" spans="1:19" s="320" customFormat="1" ht="11.25" customHeight="1">
      <c r="A59" s="316"/>
      <c r="B59" s="316"/>
      <c r="C59" s="316"/>
      <c r="D59" s="320" t="s">
        <v>121</v>
      </c>
      <c r="E59" s="321" t="s">
        <v>314</v>
      </c>
      <c r="G59" s="322">
        <v>3.317</v>
      </c>
      <c r="P59" s="320">
        <v>2</v>
      </c>
      <c r="Q59" s="320" t="s">
        <v>100</v>
      </c>
      <c r="R59" s="320" t="s">
        <v>122</v>
      </c>
      <c r="S59" s="320" t="s">
        <v>100</v>
      </c>
    </row>
    <row r="60" spans="1:19" s="323" customFormat="1" ht="11.25" customHeight="1">
      <c r="A60" s="316"/>
      <c r="B60" s="316"/>
      <c r="C60" s="316"/>
      <c r="D60" s="323" t="s">
        <v>121</v>
      </c>
      <c r="E60" s="324" t="s">
        <v>124</v>
      </c>
      <c r="G60" s="325">
        <v>3.317</v>
      </c>
      <c r="P60" s="323">
        <v>2</v>
      </c>
      <c r="Q60" s="323" t="s">
        <v>100</v>
      </c>
      <c r="R60" s="323" t="s">
        <v>122</v>
      </c>
      <c r="S60" s="323" t="s">
        <v>101</v>
      </c>
    </row>
    <row r="61" spans="1:16" s="315" customFormat="1" ht="22.5" customHeight="1">
      <c r="A61" s="307">
        <v>13</v>
      </c>
      <c r="B61" s="307" t="s">
        <v>102</v>
      </c>
      <c r="C61" s="307" t="s">
        <v>120</v>
      </c>
      <c r="D61" s="308" t="s">
        <v>268</v>
      </c>
      <c r="E61" s="309" t="s">
        <v>315</v>
      </c>
      <c r="F61" s="307" t="s">
        <v>8</v>
      </c>
      <c r="G61" s="310">
        <v>1</v>
      </c>
      <c r="H61" s="351">
        <v>0</v>
      </c>
      <c r="I61" s="311">
        <f>ROUND(G61*H61,2)</f>
        <v>0</v>
      </c>
      <c r="J61" s="312">
        <v>2.25634</v>
      </c>
      <c r="K61" s="310">
        <f>G61*J61</f>
        <v>2.25634</v>
      </c>
      <c r="L61" s="312">
        <v>0</v>
      </c>
      <c r="M61" s="310">
        <f>G61*L61</f>
        <v>0</v>
      </c>
      <c r="N61" s="313">
        <v>21</v>
      </c>
      <c r="O61" s="314">
        <v>4</v>
      </c>
      <c r="P61" s="315" t="s">
        <v>103</v>
      </c>
    </row>
    <row r="62" spans="1:19" s="320" customFormat="1" ht="11.25" customHeight="1">
      <c r="A62" s="316"/>
      <c r="B62" s="316"/>
      <c r="C62" s="316"/>
      <c r="D62" s="320" t="s">
        <v>121</v>
      </c>
      <c r="E62" s="321" t="s">
        <v>123</v>
      </c>
      <c r="G62" s="322">
        <v>1</v>
      </c>
      <c r="P62" s="320">
        <v>2</v>
      </c>
      <c r="Q62" s="320" t="s">
        <v>100</v>
      </c>
      <c r="R62" s="320" t="s">
        <v>122</v>
      </c>
      <c r="S62" s="320" t="s">
        <v>100</v>
      </c>
    </row>
    <row r="63" spans="1:19" s="323" customFormat="1" ht="11.25" customHeight="1">
      <c r="A63" s="316"/>
      <c r="B63" s="316"/>
      <c r="C63" s="316"/>
      <c r="D63" s="323" t="s">
        <v>121</v>
      </c>
      <c r="E63" s="324" t="s">
        <v>124</v>
      </c>
      <c r="G63" s="325">
        <v>1</v>
      </c>
      <c r="P63" s="323">
        <v>2</v>
      </c>
      <c r="Q63" s="323" t="s">
        <v>100</v>
      </c>
      <c r="R63" s="323" t="s">
        <v>122</v>
      </c>
      <c r="S63" s="323" t="s">
        <v>101</v>
      </c>
    </row>
    <row r="64" spans="2:16" s="303" customFormat="1" ht="11.25" customHeight="1">
      <c r="B64" s="304" t="s">
        <v>97</v>
      </c>
      <c r="D64" s="303" t="s">
        <v>115</v>
      </c>
      <c r="E64" s="303" t="s">
        <v>137</v>
      </c>
      <c r="I64" s="305">
        <f>SUM(I65:I117)</f>
        <v>0</v>
      </c>
      <c r="K64" s="306">
        <f>SUM(K65:K117)</f>
        <v>23.482125200000002</v>
      </c>
      <c r="M64" s="306">
        <f>SUM(M65:M117)</f>
        <v>0</v>
      </c>
      <c r="P64" s="303" t="s">
        <v>101</v>
      </c>
    </row>
    <row r="65" spans="1:16" s="315" customFormat="1" ht="11.25" customHeight="1">
      <c r="A65" s="307">
        <v>14</v>
      </c>
      <c r="B65" s="307" t="s">
        <v>102</v>
      </c>
      <c r="C65" s="307" t="s">
        <v>125</v>
      </c>
      <c r="D65" s="308" t="s">
        <v>15</v>
      </c>
      <c r="E65" s="309" t="s">
        <v>16</v>
      </c>
      <c r="F65" s="307" t="s">
        <v>6</v>
      </c>
      <c r="G65" s="310">
        <v>118.36</v>
      </c>
      <c r="H65" s="351">
        <v>0</v>
      </c>
      <c r="I65" s="311">
        <f>ROUND(G65*H65,2)</f>
        <v>0</v>
      </c>
      <c r="J65" s="312">
        <v>0.003</v>
      </c>
      <c r="K65" s="310">
        <f>G65*J65</f>
        <v>0.35508</v>
      </c>
      <c r="L65" s="312">
        <v>0</v>
      </c>
      <c r="M65" s="310">
        <f>G65*L65</f>
        <v>0</v>
      </c>
      <c r="N65" s="313">
        <v>21</v>
      </c>
      <c r="O65" s="314">
        <v>4</v>
      </c>
      <c r="P65" s="315" t="s">
        <v>103</v>
      </c>
    </row>
    <row r="66" spans="1:19" s="317" customFormat="1" ht="11.25" customHeight="1">
      <c r="A66" s="316"/>
      <c r="B66" s="316"/>
      <c r="C66" s="316"/>
      <c r="D66" s="317" t="s">
        <v>121</v>
      </c>
      <c r="E66" s="318" t="s">
        <v>316</v>
      </c>
      <c r="G66" s="319">
        <v>0</v>
      </c>
      <c r="P66" s="317">
        <v>2</v>
      </c>
      <c r="Q66" s="317" t="s">
        <v>100</v>
      </c>
      <c r="R66" s="317" t="s">
        <v>122</v>
      </c>
      <c r="S66" s="317" t="s">
        <v>100</v>
      </c>
    </row>
    <row r="67" spans="1:19" s="320" customFormat="1" ht="11.25" customHeight="1">
      <c r="A67" s="316"/>
      <c r="B67" s="316"/>
      <c r="C67" s="316"/>
      <c r="D67" s="320" t="s">
        <v>121</v>
      </c>
      <c r="E67" s="321" t="s">
        <v>317</v>
      </c>
      <c r="G67" s="322">
        <v>11.84</v>
      </c>
      <c r="P67" s="320">
        <v>2</v>
      </c>
      <c r="Q67" s="320" t="s">
        <v>100</v>
      </c>
      <c r="R67" s="320" t="s">
        <v>122</v>
      </c>
      <c r="S67" s="320" t="s">
        <v>100</v>
      </c>
    </row>
    <row r="68" spans="1:19" s="317" customFormat="1" ht="11.25" customHeight="1">
      <c r="A68" s="316"/>
      <c r="B68" s="316"/>
      <c r="C68" s="316"/>
      <c r="D68" s="317" t="s">
        <v>121</v>
      </c>
      <c r="E68" s="318" t="s">
        <v>293</v>
      </c>
      <c r="G68" s="319">
        <v>0</v>
      </c>
      <c r="P68" s="317">
        <v>2</v>
      </c>
      <c r="Q68" s="317" t="s">
        <v>100</v>
      </c>
      <c r="R68" s="317" t="s">
        <v>122</v>
      </c>
      <c r="S68" s="317" t="s">
        <v>100</v>
      </c>
    </row>
    <row r="69" spans="1:19" s="320" customFormat="1" ht="11.25" customHeight="1">
      <c r="A69" s="316"/>
      <c r="B69" s="316"/>
      <c r="C69" s="316"/>
      <c r="D69" s="320" t="s">
        <v>121</v>
      </c>
      <c r="E69" s="321" t="s">
        <v>318</v>
      </c>
      <c r="G69" s="322">
        <v>12.81</v>
      </c>
      <c r="P69" s="320">
        <v>2</v>
      </c>
      <c r="Q69" s="320" t="s">
        <v>100</v>
      </c>
      <c r="R69" s="320" t="s">
        <v>122</v>
      </c>
      <c r="S69" s="320" t="s">
        <v>100</v>
      </c>
    </row>
    <row r="70" spans="1:19" s="317" customFormat="1" ht="11.25" customHeight="1">
      <c r="A70" s="316"/>
      <c r="B70" s="316"/>
      <c r="C70" s="316"/>
      <c r="D70" s="317" t="s">
        <v>121</v>
      </c>
      <c r="E70" s="318" t="s">
        <v>319</v>
      </c>
      <c r="G70" s="319">
        <v>0</v>
      </c>
      <c r="P70" s="317">
        <v>2</v>
      </c>
      <c r="Q70" s="317" t="s">
        <v>100</v>
      </c>
      <c r="R70" s="317" t="s">
        <v>122</v>
      </c>
      <c r="S70" s="317" t="s">
        <v>100</v>
      </c>
    </row>
    <row r="71" spans="1:19" s="320" customFormat="1" ht="11.25" customHeight="1">
      <c r="A71" s="316"/>
      <c r="B71" s="316"/>
      <c r="C71" s="316"/>
      <c r="D71" s="320" t="s">
        <v>121</v>
      </c>
      <c r="E71" s="321" t="s">
        <v>320</v>
      </c>
      <c r="G71" s="322">
        <v>14.21</v>
      </c>
      <c r="P71" s="320">
        <v>2</v>
      </c>
      <c r="Q71" s="320" t="s">
        <v>100</v>
      </c>
      <c r="R71" s="320" t="s">
        <v>122</v>
      </c>
      <c r="S71" s="320" t="s">
        <v>100</v>
      </c>
    </row>
    <row r="72" spans="1:19" s="317" customFormat="1" ht="11.25" customHeight="1">
      <c r="A72" s="316"/>
      <c r="B72" s="316"/>
      <c r="C72" s="316"/>
      <c r="D72" s="317" t="s">
        <v>121</v>
      </c>
      <c r="E72" s="318" t="s">
        <v>321</v>
      </c>
      <c r="G72" s="319">
        <v>0</v>
      </c>
      <c r="P72" s="317">
        <v>2</v>
      </c>
      <c r="Q72" s="317" t="s">
        <v>100</v>
      </c>
      <c r="R72" s="317" t="s">
        <v>122</v>
      </c>
      <c r="S72" s="317" t="s">
        <v>100</v>
      </c>
    </row>
    <row r="73" spans="1:19" s="320" customFormat="1" ht="11.25" customHeight="1">
      <c r="A73" s="316"/>
      <c r="B73" s="316"/>
      <c r="C73" s="316"/>
      <c r="D73" s="320" t="s">
        <v>121</v>
      </c>
      <c r="E73" s="321" t="s">
        <v>322</v>
      </c>
      <c r="G73" s="322">
        <v>16.51</v>
      </c>
      <c r="P73" s="320">
        <v>2</v>
      </c>
      <c r="Q73" s="320" t="s">
        <v>100</v>
      </c>
      <c r="R73" s="320" t="s">
        <v>122</v>
      </c>
      <c r="S73" s="320" t="s">
        <v>100</v>
      </c>
    </row>
    <row r="74" spans="1:19" s="317" customFormat="1" ht="11.25" customHeight="1">
      <c r="A74" s="316"/>
      <c r="B74" s="316"/>
      <c r="C74" s="316"/>
      <c r="D74" s="317" t="s">
        <v>121</v>
      </c>
      <c r="E74" s="318" t="s">
        <v>323</v>
      </c>
      <c r="G74" s="319">
        <v>0</v>
      </c>
      <c r="P74" s="317">
        <v>2</v>
      </c>
      <c r="Q74" s="317" t="s">
        <v>100</v>
      </c>
      <c r="R74" s="317" t="s">
        <v>122</v>
      </c>
      <c r="S74" s="317" t="s">
        <v>100</v>
      </c>
    </row>
    <row r="75" spans="1:19" s="320" customFormat="1" ht="11.25" customHeight="1">
      <c r="A75" s="316"/>
      <c r="B75" s="316"/>
      <c r="C75" s="316"/>
      <c r="D75" s="320" t="s">
        <v>121</v>
      </c>
      <c r="E75" s="321" t="s">
        <v>324</v>
      </c>
      <c r="G75" s="322">
        <v>19.3</v>
      </c>
      <c r="P75" s="320">
        <v>2</v>
      </c>
      <c r="Q75" s="320" t="s">
        <v>100</v>
      </c>
      <c r="R75" s="320" t="s">
        <v>122</v>
      </c>
      <c r="S75" s="320" t="s">
        <v>100</v>
      </c>
    </row>
    <row r="76" spans="1:19" s="317" customFormat="1" ht="11.25" customHeight="1">
      <c r="A76" s="316"/>
      <c r="B76" s="316"/>
      <c r="C76" s="316"/>
      <c r="D76" s="317" t="s">
        <v>121</v>
      </c>
      <c r="E76" s="318" t="s">
        <v>325</v>
      </c>
      <c r="G76" s="319">
        <v>0</v>
      </c>
      <c r="P76" s="317">
        <v>2</v>
      </c>
      <c r="Q76" s="317" t="s">
        <v>100</v>
      </c>
      <c r="R76" s="317" t="s">
        <v>122</v>
      </c>
      <c r="S76" s="317" t="s">
        <v>100</v>
      </c>
    </row>
    <row r="77" spans="1:19" s="320" customFormat="1" ht="11.25" customHeight="1">
      <c r="A77" s="316"/>
      <c r="B77" s="316"/>
      <c r="C77" s="316"/>
      <c r="D77" s="320" t="s">
        <v>121</v>
      </c>
      <c r="E77" s="321" t="s">
        <v>326</v>
      </c>
      <c r="G77" s="322">
        <v>20.13</v>
      </c>
      <c r="P77" s="320">
        <v>2</v>
      </c>
      <c r="Q77" s="320" t="s">
        <v>100</v>
      </c>
      <c r="R77" s="320" t="s">
        <v>122</v>
      </c>
      <c r="S77" s="320" t="s">
        <v>100</v>
      </c>
    </row>
    <row r="78" spans="1:19" s="317" customFormat="1" ht="11.25" customHeight="1">
      <c r="A78" s="316"/>
      <c r="B78" s="316"/>
      <c r="C78" s="316"/>
      <c r="D78" s="317" t="s">
        <v>121</v>
      </c>
      <c r="E78" s="318" t="s">
        <v>295</v>
      </c>
      <c r="G78" s="319">
        <v>0</v>
      </c>
      <c r="P78" s="317">
        <v>2</v>
      </c>
      <c r="Q78" s="317" t="s">
        <v>100</v>
      </c>
      <c r="R78" s="317" t="s">
        <v>122</v>
      </c>
      <c r="S78" s="317" t="s">
        <v>100</v>
      </c>
    </row>
    <row r="79" spans="1:19" s="320" customFormat="1" ht="11.25" customHeight="1">
      <c r="A79" s="316"/>
      <c r="B79" s="316"/>
      <c r="C79" s="316"/>
      <c r="D79" s="320" t="s">
        <v>121</v>
      </c>
      <c r="E79" s="321" t="s">
        <v>327</v>
      </c>
      <c r="G79" s="322">
        <v>18.87</v>
      </c>
      <c r="P79" s="320">
        <v>2</v>
      </c>
      <c r="Q79" s="320" t="s">
        <v>100</v>
      </c>
      <c r="R79" s="320" t="s">
        <v>122</v>
      </c>
      <c r="S79" s="320" t="s">
        <v>100</v>
      </c>
    </row>
    <row r="80" spans="1:19" s="317" customFormat="1" ht="11.25" customHeight="1">
      <c r="A80" s="316"/>
      <c r="B80" s="316"/>
      <c r="C80" s="316"/>
      <c r="D80" s="317" t="s">
        <v>121</v>
      </c>
      <c r="E80" s="318" t="s">
        <v>297</v>
      </c>
      <c r="G80" s="319">
        <v>0</v>
      </c>
      <c r="P80" s="317">
        <v>2</v>
      </c>
      <c r="Q80" s="317" t="s">
        <v>100</v>
      </c>
      <c r="R80" s="317" t="s">
        <v>122</v>
      </c>
      <c r="S80" s="317" t="s">
        <v>100</v>
      </c>
    </row>
    <row r="81" spans="1:19" s="320" customFormat="1" ht="11.25" customHeight="1">
      <c r="A81" s="316"/>
      <c r="B81" s="316"/>
      <c r="C81" s="316"/>
      <c r="D81" s="320" t="s">
        <v>121</v>
      </c>
      <c r="E81" s="321" t="s">
        <v>328</v>
      </c>
      <c r="G81" s="322">
        <v>17.79</v>
      </c>
      <c r="P81" s="320">
        <v>2</v>
      </c>
      <c r="Q81" s="320" t="s">
        <v>100</v>
      </c>
      <c r="R81" s="320" t="s">
        <v>122</v>
      </c>
      <c r="S81" s="320" t="s">
        <v>100</v>
      </c>
    </row>
    <row r="82" spans="1:19" s="326" customFormat="1" ht="11.25" customHeight="1">
      <c r="A82" s="316"/>
      <c r="B82" s="316"/>
      <c r="C82" s="316"/>
      <c r="D82" s="326" t="s">
        <v>121</v>
      </c>
      <c r="E82" s="327" t="s">
        <v>175</v>
      </c>
      <c r="G82" s="328">
        <v>131.46</v>
      </c>
      <c r="P82" s="326">
        <v>2</v>
      </c>
      <c r="Q82" s="326" t="s">
        <v>100</v>
      </c>
      <c r="R82" s="326" t="s">
        <v>122</v>
      </c>
      <c r="S82" s="326" t="s">
        <v>100</v>
      </c>
    </row>
    <row r="83" spans="1:19" s="320" customFormat="1" ht="11.25" customHeight="1">
      <c r="A83" s="316"/>
      <c r="B83" s="316"/>
      <c r="C83" s="316"/>
      <c r="D83" s="320" t="s">
        <v>121</v>
      </c>
      <c r="E83" s="321" t="s">
        <v>329</v>
      </c>
      <c r="G83" s="322">
        <v>-13.1</v>
      </c>
      <c r="P83" s="320">
        <v>2</v>
      </c>
      <c r="Q83" s="320" t="s">
        <v>100</v>
      </c>
      <c r="R83" s="320" t="s">
        <v>122</v>
      </c>
      <c r="S83" s="320" t="s">
        <v>100</v>
      </c>
    </row>
    <row r="84" spans="1:19" s="323" customFormat="1" ht="11.25" customHeight="1">
      <c r="A84" s="316"/>
      <c r="B84" s="316"/>
      <c r="C84" s="316"/>
      <c r="D84" s="323" t="s">
        <v>121</v>
      </c>
      <c r="E84" s="324" t="s">
        <v>124</v>
      </c>
      <c r="G84" s="325">
        <v>118.36</v>
      </c>
      <c r="P84" s="323">
        <v>2</v>
      </c>
      <c r="Q84" s="323" t="s">
        <v>100</v>
      </c>
      <c r="R84" s="323" t="s">
        <v>122</v>
      </c>
      <c r="S84" s="323" t="s">
        <v>101</v>
      </c>
    </row>
    <row r="85" spans="1:16" s="315" customFormat="1" ht="11.25" customHeight="1">
      <c r="A85" s="307">
        <v>15</v>
      </c>
      <c r="B85" s="307" t="s">
        <v>102</v>
      </c>
      <c r="C85" s="307" t="s">
        <v>125</v>
      </c>
      <c r="D85" s="308" t="s">
        <v>17</v>
      </c>
      <c r="E85" s="309" t="s">
        <v>18</v>
      </c>
      <c r="F85" s="307" t="s">
        <v>6</v>
      </c>
      <c r="G85" s="310">
        <v>55.28</v>
      </c>
      <c r="H85" s="351">
        <v>0</v>
      </c>
      <c r="I85" s="311">
        <f>ROUND(G85*H85,2)</f>
        <v>0</v>
      </c>
      <c r="J85" s="312">
        <v>0.00489</v>
      </c>
      <c r="K85" s="310">
        <f>G85*J85</f>
        <v>0.27031920000000004</v>
      </c>
      <c r="L85" s="312">
        <v>0</v>
      </c>
      <c r="M85" s="310">
        <f>G85*L85</f>
        <v>0</v>
      </c>
      <c r="N85" s="313">
        <v>21</v>
      </c>
      <c r="O85" s="314">
        <v>4</v>
      </c>
      <c r="P85" s="315" t="s">
        <v>103</v>
      </c>
    </row>
    <row r="86" spans="1:19" s="320" customFormat="1" ht="11.25" customHeight="1">
      <c r="A86" s="316"/>
      <c r="B86" s="316"/>
      <c r="C86" s="316"/>
      <c r="D86" s="320" t="s">
        <v>121</v>
      </c>
      <c r="E86" s="321" t="s">
        <v>330</v>
      </c>
      <c r="G86" s="322">
        <v>55.28</v>
      </c>
      <c r="P86" s="320">
        <v>2</v>
      </c>
      <c r="Q86" s="320" t="s">
        <v>100</v>
      </c>
      <c r="R86" s="320" t="s">
        <v>122</v>
      </c>
      <c r="S86" s="320" t="s">
        <v>100</v>
      </c>
    </row>
    <row r="87" spans="1:19" s="323" customFormat="1" ht="11.25" customHeight="1">
      <c r="A87" s="316"/>
      <c r="B87" s="316"/>
      <c r="C87" s="316"/>
      <c r="D87" s="323" t="s">
        <v>121</v>
      </c>
      <c r="E87" s="324" t="s">
        <v>124</v>
      </c>
      <c r="G87" s="325">
        <v>55.28</v>
      </c>
      <c r="P87" s="323">
        <v>2</v>
      </c>
      <c r="Q87" s="323" t="s">
        <v>100</v>
      </c>
      <c r="R87" s="323" t="s">
        <v>122</v>
      </c>
      <c r="S87" s="323" t="s">
        <v>101</v>
      </c>
    </row>
    <row r="88" spans="1:16" s="315" customFormat="1" ht="22.5" customHeight="1">
      <c r="A88" s="307">
        <v>16</v>
      </c>
      <c r="B88" s="307" t="s">
        <v>102</v>
      </c>
      <c r="C88" s="307" t="s">
        <v>125</v>
      </c>
      <c r="D88" s="308" t="s">
        <v>19</v>
      </c>
      <c r="E88" s="309" t="s">
        <v>331</v>
      </c>
      <c r="F88" s="307" t="s">
        <v>6</v>
      </c>
      <c r="G88" s="310">
        <v>747.59</v>
      </c>
      <c r="H88" s="351">
        <v>0</v>
      </c>
      <c r="I88" s="311">
        <f>ROUND(G88*H88,2)</f>
        <v>0</v>
      </c>
      <c r="J88" s="312">
        <v>0.003</v>
      </c>
      <c r="K88" s="310">
        <f>G88*J88</f>
        <v>2.24277</v>
      </c>
      <c r="L88" s="312">
        <v>0</v>
      </c>
      <c r="M88" s="310">
        <f>G88*L88</f>
        <v>0</v>
      </c>
      <c r="N88" s="313">
        <v>21</v>
      </c>
      <c r="O88" s="314">
        <v>4</v>
      </c>
      <c r="P88" s="315" t="s">
        <v>103</v>
      </c>
    </row>
    <row r="89" spans="1:19" s="317" customFormat="1" ht="11.25" customHeight="1">
      <c r="A89" s="316"/>
      <c r="B89" s="316"/>
      <c r="C89" s="316"/>
      <c r="D89" s="317" t="s">
        <v>121</v>
      </c>
      <c r="E89" s="318" t="s">
        <v>332</v>
      </c>
      <c r="G89" s="319">
        <v>0</v>
      </c>
      <c r="P89" s="317">
        <v>2</v>
      </c>
      <c r="Q89" s="317" t="s">
        <v>100</v>
      </c>
      <c r="R89" s="317" t="s">
        <v>122</v>
      </c>
      <c r="S89" s="317" t="s">
        <v>100</v>
      </c>
    </row>
    <row r="90" spans="1:19" s="320" customFormat="1" ht="11.25" customHeight="1">
      <c r="A90" s="316"/>
      <c r="B90" s="316"/>
      <c r="C90" s="316"/>
      <c r="D90" s="320" t="s">
        <v>121</v>
      </c>
      <c r="E90" s="321" t="s">
        <v>333</v>
      </c>
      <c r="G90" s="322">
        <v>576.79</v>
      </c>
      <c r="P90" s="320">
        <v>2</v>
      </c>
      <c r="Q90" s="320" t="s">
        <v>100</v>
      </c>
      <c r="R90" s="320" t="s">
        <v>122</v>
      </c>
      <c r="S90" s="320" t="s">
        <v>100</v>
      </c>
    </row>
    <row r="91" spans="1:19" s="320" customFormat="1" ht="11.25" customHeight="1">
      <c r="A91" s="316"/>
      <c r="B91" s="316"/>
      <c r="C91" s="316"/>
      <c r="D91" s="320" t="s">
        <v>121</v>
      </c>
      <c r="E91" s="321" t="s">
        <v>334</v>
      </c>
      <c r="G91" s="322">
        <v>253.8</v>
      </c>
      <c r="P91" s="320">
        <v>2</v>
      </c>
      <c r="Q91" s="320" t="s">
        <v>100</v>
      </c>
      <c r="R91" s="320" t="s">
        <v>122</v>
      </c>
      <c r="S91" s="320" t="s">
        <v>100</v>
      </c>
    </row>
    <row r="92" spans="1:19" s="326" customFormat="1" ht="11.25" customHeight="1">
      <c r="A92" s="316"/>
      <c r="B92" s="316"/>
      <c r="C92" s="316"/>
      <c r="D92" s="326" t="s">
        <v>121</v>
      </c>
      <c r="E92" s="327" t="s">
        <v>175</v>
      </c>
      <c r="G92" s="328">
        <v>830.59</v>
      </c>
      <c r="P92" s="326">
        <v>2</v>
      </c>
      <c r="Q92" s="326" t="s">
        <v>100</v>
      </c>
      <c r="R92" s="326" t="s">
        <v>122</v>
      </c>
      <c r="S92" s="326" t="s">
        <v>100</v>
      </c>
    </row>
    <row r="93" spans="1:19" s="317" customFormat="1" ht="11.25" customHeight="1">
      <c r="A93" s="316"/>
      <c r="B93" s="316"/>
      <c r="C93" s="316"/>
      <c r="D93" s="317" t="s">
        <v>121</v>
      </c>
      <c r="E93" s="318" t="s">
        <v>335</v>
      </c>
      <c r="G93" s="319">
        <v>0</v>
      </c>
      <c r="P93" s="317">
        <v>2</v>
      </c>
      <c r="Q93" s="317" t="s">
        <v>100</v>
      </c>
      <c r="R93" s="317" t="s">
        <v>122</v>
      </c>
      <c r="S93" s="317" t="s">
        <v>100</v>
      </c>
    </row>
    <row r="94" spans="1:19" s="320" customFormat="1" ht="11.25" customHeight="1">
      <c r="A94" s="316"/>
      <c r="B94" s="316"/>
      <c r="C94" s="316"/>
      <c r="D94" s="320" t="s">
        <v>121</v>
      </c>
      <c r="E94" s="321" t="s">
        <v>336</v>
      </c>
      <c r="G94" s="322">
        <v>-83</v>
      </c>
      <c r="P94" s="320">
        <v>2</v>
      </c>
      <c r="Q94" s="320" t="s">
        <v>100</v>
      </c>
      <c r="R94" s="320" t="s">
        <v>122</v>
      </c>
      <c r="S94" s="320" t="s">
        <v>100</v>
      </c>
    </row>
    <row r="95" spans="1:19" s="323" customFormat="1" ht="11.25" customHeight="1">
      <c r="A95" s="316"/>
      <c r="B95" s="316"/>
      <c r="C95" s="316"/>
      <c r="D95" s="323" t="s">
        <v>121</v>
      </c>
      <c r="E95" s="324" t="s">
        <v>124</v>
      </c>
      <c r="G95" s="325">
        <v>747.59</v>
      </c>
      <c r="P95" s="323">
        <v>2</v>
      </c>
      <c r="Q95" s="323" t="s">
        <v>100</v>
      </c>
      <c r="R95" s="323" t="s">
        <v>122</v>
      </c>
      <c r="S95" s="323" t="s">
        <v>101</v>
      </c>
    </row>
    <row r="96" spans="1:16" s="315" customFormat="1" ht="22.5" customHeight="1">
      <c r="A96" s="307">
        <v>17</v>
      </c>
      <c r="B96" s="307" t="s">
        <v>102</v>
      </c>
      <c r="C96" s="307" t="s">
        <v>125</v>
      </c>
      <c r="D96" s="308" t="s">
        <v>20</v>
      </c>
      <c r="E96" s="309" t="s">
        <v>139</v>
      </c>
      <c r="F96" s="307" t="s">
        <v>6</v>
      </c>
      <c r="G96" s="310">
        <v>203.1</v>
      </c>
      <c r="H96" s="351">
        <v>0</v>
      </c>
      <c r="I96" s="311">
        <f>ROUND(G96*H96,2)</f>
        <v>0</v>
      </c>
      <c r="J96" s="312">
        <v>0.0154</v>
      </c>
      <c r="K96" s="310">
        <f>G96*J96</f>
        <v>3.12774</v>
      </c>
      <c r="L96" s="312">
        <v>0</v>
      </c>
      <c r="M96" s="310">
        <f>G96*L96</f>
        <v>0</v>
      </c>
      <c r="N96" s="313">
        <v>21</v>
      </c>
      <c r="O96" s="314">
        <v>4</v>
      </c>
      <c r="P96" s="315" t="s">
        <v>103</v>
      </c>
    </row>
    <row r="97" spans="1:19" s="317" customFormat="1" ht="11.25" customHeight="1">
      <c r="A97" s="316"/>
      <c r="B97" s="316"/>
      <c r="C97" s="316"/>
      <c r="D97" s="317" t="s">
        <v>121</v>
      </c>
      <c r="E97" s="318" t="s">
        <v>337</v>
      </c>
      <c r="G97" s="319">
        <v>0</v>
      </c>
      <c r="P97" s="317">
        <v>2</v>
      </c>
      <c r="Q97" s="317" t="s">
        <v>100</v>
      </c>
      <c r="R97" s="317" t="s">
        <v>122</v>
      </c>
      <c r="S97" s="317" t="s">
        <v>100</v>
      </c>
    </row>
    <row r="98" spans="1:19" s="320" customFormat="1" ht="11.25" customHeight="1">
      <c r="A98" s="316"/>
      <c r="B98" s="316"/>
      <c r="C98" s="316"/>
      <c r="D98" s="320" t="s">
        <v>121</v>
      </c>
      <c r="E98" s="321" t="s">
        <v>338</v>
      </c>
      <c r="G98" s="322">
        <v>203.1</v>
      </c>
      <c r="P98" s="320">
        <v>2</v>
      </c>
      <c r="Q98" s="320" t="s">
        <v>100</v>
      </c>
      <c r="R98" s="320" t="s">
        <v>122</v>
      </c>
      <c r="S98" s="320" t="s">
        <v>100</v>
      </c>
    </row>
    <row r="99" spans="1:19" s="323" customFormat="1" ht="11.25" customHeight="1">
      <c r="A99" s="316"/>
      <c r="B99" s="316"/>
      <c r="C99" s="316"/>
      <c r="D99" s="323" t="s">
        <v>121</v>
      </c>
      <c r="E99" s="324" t="s">
        <v>124</v>
      </c>
      <c r="G99" s="325">
        <v>203.1</v>
      </c>
      <c r="P99" s="323">
        <v>2</v>
      </c>
      <c r="Q99" s="323" t="s">
        <v>100</v>
      </c>
      <c r="R99" s="323" t="s">
        <v>122</v>
      </c>
      <c r="S99" s="323" t="s">
        <v>101</v>
      </c>
    </row>
    <row r="100" spans="1:16" s="315" customFormat="1" ht="22.5" customHeight="1">
      <c r="A100" s="307">
        <v>18</v>
      </c>
      <c r="B100" s="307" t="s">
        <v>102</v>
      </c>
      <c r="C100" s="307" t="s">
        <v>120</v>
      </c>
      <c r="D100" s="308" t="s">
        <v>140</v>
      </c>
      <c r="E100" s="309" t="s">
        <v>141</v>
      </c>
      <c r="F100" s="307" t="s">
        <v>6</v>
      </c>
      <c r="G100" s="310">
        <v>827.58</v>
      </c>
      <c r="H100" s="351">
        <v>0</v>
      </c>
      <c r="I100" s="311">
        <f>ROUND(G100*H100,2)</f>
        <v>0</v>
      </c>
      <c r="J100" s="312">
        <v>0.017</v>
      </c>
      <c r="K100" s="310">
        <f>G100*J100</f>
        <v>14.068860000000003</v>
      </c>
      <c r="L100" s="312">
        <v>0</v>
      </c>
      <c r="M100" s="310">
        <f>G100*L100</f>
        <v>0</v>
      </c>
      <c r="N100" s="313">
        <v>21</v>
      </c>
      <c r="O100" s="314">
        <v>4</v>
      </c>
      <c r="P100" s="315" t="s">
        <v>103</v>
      </c>
    </row>
    <row r="101" spans="1:19" s="317" customFormat="1" ht="11.25" customHeight="1">
      <c r="A101" s="316"/>
      <c r="B101" s="316"/>
      <c r="C101" s="316"/>
      <c r="D101" s="317" t="s">
        <v>121</v>
      </c>
      <c r="E101" s="318" t="s">
        <v>339</v>
      </c>
      <c r="G101" s="319">
        <v>0</v>
      </c>
      <c r="P101" s="317">
        <v>2</v>
      </c>
      <c r="Q101" s="317" t="s">
        <v>100</v>
      </c>
      <c r="R101" s="317" t="s">
        <v>122</v>
      </c>
      <c r="S101" s="317" t="s">
        <v>100</v>
      </c>
    </row>
    <row r="102" spans="1:19" s="320" customFormat="1" ht="11.25" customHeight="1">
      <c r="A102" s="316"/>
      <c r="B102" s="316"/>
      <c r="C102" s="316"/>
      <c r="D102" s="320" t="s">
        <v>121</v>
      </c>
      <c r="E102" s="321" t="s">
        <v>340</v>
      </c>
      <c r="G102" s="322">
        <v>253.8</v>
      </c>
      <c r="P102" s="320">
        <v>2</v>
      </c>
      <c r="Q102" s="320" t="s">
        <v>100</v>
      </c>
      <c r="R102" s="320" t="s">
        <v>122</v>
      </c>
      <c r="S102" s="320" t="s">
        <v>100</v>
      </c>
    </row>
    <row r="103" spans="1:19" s="317" customFormat="1" ht="11.25" customHeight="1">
      <c r="A103" s="316"/>
      <c r="B103" s="316"/>
      <c r="C103" s="316"/>
      <c r="D103" s="317" t="s">
        <v>121</v>
      </c>
      <c r="E103" s="318" t="s">
        <v>341</v>
      </c>
      <c r="G103" s="319">
        <v>0</v>
      </c>
      <c r="P103" s="317">
        <v>2</v>
      </c>
      <c r="Q103" s="317" t="s">
        <v>100</v>
      </c>
      <c r="R103" s="317" t="s">
        <v>122</v>
      </c>
      <c r="S103" s="317" t="s">
        <v>100</v>
      </c>
    </row>
    <row r="104" spans="1:19" s="320" customFormat="1" ht="11.25" customHeight="1">
      <c r="A104" s="316"/>
      <c r="B104" s="316"/>
      <c r="C104" s="316"/>
      <c r="D104" s="320" t="s">
        <v>121</v>
      </c>
      <c r="E104" s="321" t="s">
        <v>342</v>
      </c>
      <c r="G104" s="322">
        <v>573.78</v>
      </c>
      <c r="P104" s="320">
        <v>2</v>
      </c>
      <c r="Q104" s="320" t="s">
        <v>100</v>
      </c>
      <c r="R104" s="320" t="s">
        <v>122</v>
      </c>
      <c r="S104" s="320" t="s">
        <v>100</v>
      </c>
    </row>
    <row r="105" spans="1:19" s="323" customFormat="1" ht="11.25" customHeight="1">
      <c r="A105" s="316"/>
      <c r="B105" s="316"/>
      <c r="C105" s="316"/>
      <c r="D105" s="323" t="s">
        <v>121</v>
      </c>
      <c r="E105" s="324" t="s">
        <v>124</v>
      </c>
      <c r="G105" s="325">
        <v>827.58</v>
      </c>
      <c r="P105" s="323">
        <v>2</v>
      </c>
      <c r="Q105" s="323" t="s">
        <v>100</v>
      </c>
      <c r="R105" s="323" t="s">
        <v>122</v>
      </c>
      <c r="S105" s="323" t="s">
        <v>101</v>
      </c>
    </row>
    <row r="106" spans="1:16" s="315" customFormat="1" ht="22.5" customHeight="1">
      <c r="A106" s="307">
        <v>19</v>
      </c>
      <c r="B106" s="307" t="s">
        <v>102</v>
      </c>
      <c r="C106" s="307" t="s">
        <v>120</v>
      </c>
      <c r="D106" s="308" t="s">
        <v>143</v>
      </c>
      <c r="E106" s="309" t="s">
        <v>343</v>
      </c>
      <c r="F106" s="307" t="s">
        <v>6</v>
      </c>
      <c r="G106" s="310">
        <v>131.46</v>
      </c>
      <c r="H106" s="351">
        <v>0</v>
      </c>
      <c r="I106" s="311">
        <f>ROUND(G106*H106,2)</f>
        <v>0</v>
      </c>
      <c r="J106" s="312">
        <v>0.017</v>
      </c>
      <c r="K106" s="310">
        <f>G106*J106</f>
        <v>2.2348200000000005</v>
      </c>
      <c r="L106" s="312">
        <v>0</v>
      </c>
      <c r="M106" s="310">
        <f>G106*L106</f>
        <v>0</v>
      </c>
      <c r="N106" s="313">
        <v>21</v>
      </c>
      <c r="O106" s="314">
        <v>4</v>
      </c>
      <c r="P106" s="315" t="s">
        <v>103</v>
      </c>
    </row>
    <row r="107" spans="1:16" s="315" customFormat="1" ht="11.25" customHeight="1">
      <c r="A107" s="307">
        <v>20</v>
      </c>
      <c r="B107" s="307" t="s">
        <v>102</v>
      </c>
      <c r="C107" s="307" t="s">
        <v>120</v>
      </c>
      <c r="D107" s="308" t="s">
        <v>269</v>
      </c>
      <c r="E107" s="309" t="s">
        <v>270</v>
      </c>
      <c r="F107" s="307" t="s">
        <v>8</v>
      </c>
      <c r="G107" s="310">
        <v>0.4</v>
      </c>
      <c r="H107" s="351">
        <v>0</v>
      </c>
      <c r="I107" s="311">
        <f>ROUND(G107*H107,2)</f>
        <v>0</v>
      </c>
      <c r="J107" s="312">
        <v>2.25634</v>
      </c>
      <c r="K107" s="310">
        <f>G107*J107</f>
        <v>0.902536</v>
      </c>
      <c r="L107" s="312">
        <v>0</v>
      </c>
      <c r="M107" s="310">
        <f>G107*L107</f>
        <v>0</v>
      </c>
      <c r="N107" s="313">
        <v>21</v>
      </c>
      <c r="O107" s="314">
        <v>4</v>
      </c>
      <c r="P107" s="315" t="s">
        <v>103</v>
      </c>
    </row>
    <row r="108" spans="1:19" s="317" customFormat="1" ht="11.25" customHeight="1">
      <c r="A108" s="316"/>
      <c r="B108" s="316"/>
      <c r="C108" s="316"/>
      <c r="D108" s="317" t="s">
        <v>121</v>
      </c>
      <c r="E108" s="318" t="s">
        <v>271</v>
      </c>
      <c r="G108" s="319">
        <v>0</v>
      </c>
      <c r="P108" s="317">
        <v>2</v>
      </c>
      <c r="Q108" s="317" t="s">
        <v>100</v>
      </c>
      <c r="R108" s="317" t="s">
        <v>122</v>
      </c>
      <c r="S108" s="317" t="s">
        <v>100</v>
      </c>
    </row>
    <row r="109" spans="1:19" s="320" customFormat="1" ht="11.25" customHeight="1">
      <c r="A109" s="316"/>
      <c r="B109" s="316"/>
      <c r="C109" s="316"/>
      <c r="D109" s="320" t="s">
        <v>121</v>
      </c>
      <c r="E109" s="321" t="s">
        <v>344</v>
      </c>
      <c r="G109" s="322">
        <v>0.4</v>
      </c>
      <c r="P109" s="320">
        <v>2</v>
      </c>
      <c r="Q109" s="320" t="s">
        <v>100</v>
      </c>
      <c r="R109" s="320" t="s">
        <v>122</v>
      </c>
      <c r="S109" s="320" t="s">
        <v>100</v>
      </c>
    </row>
    <row r="110" spans="1:19" s="323" customFormat="1" ht="11.25" customHeight="1">
      <c r="A110" s="316"/>
      <c r="B110" s="316"/>
      <c r="C110" s="316"/>
      <c r="D110" s="323" t="s">
        <v>121</v>
      </c>
      <c r="E110" s="324" t="s">
        <v>124</v>
      </c>
      <c r="G110" s="325">
        <v>0.4</v>
      </c>
      <c r="P110" s="323">
        <v>2</v>
      </c>
      <c r="Q110" s="323" t="s">
        <v>100</v>
      </c>
      <c r="R110" s="323" t="s">
        <v>122</v>
      </c>
      <c r="S110" s="323" t="s">
        <v>101</v>
      </c>
    </row>
    <row r="111" spans="1:16" s="315" customFormat="1" ht="11.25" customHeight="1">
      <c r="A111" s="307">
        <v>21</v>
      </c>
      <c r="B111" s="307" t="s">
        <v>102</v>
      </c>
      <c r="C111" s="307" t="s">
        <v>120</v>
      </c>
      <c r="D111" s="308" t="s">
        <v>274</v>
      </c>
      <c r="E111" s="309" t="s">
        <v>275</v>
      </c>
      <c r="F111" s="307" t="s">
        <v>6</v>
      </c>
      <c r="G111" s="310">
        <v>3</v>
      </c>
      <c r="H111" s="351">
        <v>0</v>
      </c>
      <c r="I111" s="311">
        <f>ROUND(G111*H111,2)</f>
        <v>0</v>
      </c>
      <c r="J111" s="312">
        <v>0.04</v>
      </c>
      <c r="K111" s="310">
        <f>G111*J111</f>
        <v>0.12</v>
      </c>
      <c r="L111" s="312">
        <v>0</v>
      </c>
      <c r="M111" s="310">
        <f>G111*L111</f>
        <v>0</v>
      </c>
      <c r="N111" s="313">
        <v>21</v>
      </c>
      <c r="O111" s="314">
        <v>4</v>
      </c>
      <c r="P111" s="315" t="s">
        <v>103</v>
      </c>
    </row>
    <row r="112" spans="1:19" s="317" customFormat="1" ht="11.25" customHeight="1">
      <c r="A112" s="316"/>
      <c r="B112" s="316"/>
      <c r="C112" s="316"/>
      <c r="D112" s="317" t="s">
        <v>121</v>
      </c>
      <c r="E112" s="318" t="s">
        <v>271</v>
      </c>
      <c r="G112" s="319">
        <v>0</v>
      </c>
      <c r="P112" s="317">
        <v>2</v>
      </c>
      <c r="Q112" s="317" t="s">
        <v>100</v>
      </c>
      <c r="R112" s="317" t="s">
        <v>122</v>
      </c>
      <c r="S112" s="317" t="s">
        <v>100</v>
      </c>
    </row>
    <row r="113" spans="1:19" s="320" customFormat="1" ht="11.25" customHeight="1">
      <c r="A113" s="316"/>
      <c r="B113" s="316"/>
      <c r="C113" s="316"/>
      <c r="D113" s="320" t="s">
        <v>121</v>
      </c>
      <c r="E113" s="321" t="s">
        <v>267</v>
      </c>
      <c r="G113" s="322">
        <v>3</v>
      </c>
      <c r="P113" s="320">
        <v>2</v>
      </c>
      <c r="Q113" s="320" t="s">
        <v>100</v>
      </c>
      <c r="R113" s="320" t="s">
        <v>122</v>
      </c>
      <c r="S113" s="320" t="s">
        <v>100</v>
      </c>
    </row>
    <row r="114" spans="1:19" s="323" customFormat="1" ht="11.25" customHeight="1">
      <c r="A114" s="316"/>
      <c r="B114" s="316"/>
      <c r="C114" s="316"/>
      <c r="D114" s="323" t="s">
        <v>121</v>
      </c>
      <c r="E114" s="324" t="s">
        <v>124</v>
      </c>
      <c r="G114" s="325">
        <v>3</v>
      </c>
      <c r="P114" s="323">
        <v>2</v>
      </c>
      <c r="Q114" s="323" t="s">
        <v>100</v>
      </c>
      <c r="R114" s="323" t="s">
        <v>122</v>
      </c>
      <c r="S114" s="323" t="s">
        <v>101</v>
      </c>
    </row>
    <row r="115" spans="1:16" s="315" customFormat="1" ht="11.25" customHeight="1">
      <c r="A115" s="307">
        <v>22</v>
      </c>
      <c r="B115" s="307" t="s">
        <v>102</v>
      </c>
      <c r="C115" s="307" t="s">
        <v>120</v>
      </c>
      <c r="D115" s="308" t="s">
        <v>272</v>
      </c>
      <c r="E115" s="309" t="s">
        <v>273</v>
      </c>
      <c r="F115" s="307" t="s">
        <v>6</v>
      </c>
      <c r="G115" s="310">
        <v>4</v>
      </c>
      <c r="H115" s="351">
        <v>0</v>
      </c>
      <c r="I115" s="311">
        <f>ROUND(G115*H115,2)</f>
        <v>0</v>
      </c>
      <c r="J115" s="312">
        <v>0.04</v>
      </c>
      <c r="K115" s="310">
        <f>G115*J115</f>
        <v>0.16</v>
      </c>
      <c r="L115" s="312">
        <v>0</v>
      </c>
      <c r="M115" s="310">
        <f>G115*L115</f>
        <v>0</v>
      </c>
      <c r="N115" s="313">
        <v>21</v>
      </c>
      <c r="O115" s="314">
        <v>4</v>
      </c>
      <c r="P115" s="315" t="s">
        <v>103</v>
      </c>
    </row>
    <row r="116" spans="1:19" s="320" customFormat="1" ht="11.25" customHeight="1">
      <c r="A116" s="316"/>
      <c r="B116" s="316"/>
      <c r="C116" s="316"/>
      <c r="D116" s="320" t="s">
        <v>121</v>
      </c>
      <c r="E116" s="321" t="s">
        <v>345</v>
      </c>
      <c r="G116" s="322">
        <v>4</v>
      </c>
      <c r="P116" s="320">
        <v>2</v>
      </c>
      <c r="Q116" s="320" t="s">
        <v>100</v>
      </c>
      <c r="R116" s="320" t="s">
        <v>122</v>
      </c>
      <c r="S116" s="320" t="s">
        <v>100</v>
      </c>
    </row>
    <row r="117" spans="1:19" s="323" customFormat="1" ht="11.25" customHeight="1">
      <c r="A117" s="316"/>
      <c r="B117" s="316"/>
      <c r="C117" s="316"/>
      <c r="D117" s="323" t="s">
        <v>121</v>
      </c>
      <c r="E117" s="324" t="s">
        <v>124</v>
      </c>
      <c r="G117" s="325">
        <v>4</v>
      </c>
      <c r="P117" s="323">
        <v>2</v>
      </c>
      <c r="Q117" s="323" t="s">
        <v>100</v>
      </c>
      <c r="R117" s="323" t="s">
        <v>122</v>
      </c>
      <c r="S117" s="323" t="s">
        <v>101</v>
      </c>
    </row>
    <row r="118" spans="2:16" s="303" customFormat="1" ht="11.25" customHeight="1">
      <c r="B118" s="304" t="s">
        <v>97</v>
      </c>
      <c r="D118" s="303" t="s">
        <v>144</v>
      </c>
      <c r="E118" s="303" t="s">
        <v>145</v>
      </c>
      <c r="I118" s="305">
        <f>SUM(I119:I133)</f>
        <v>0</v>
      </c>
      <c r="K118" s="306">
        <f>SUM(K119:K133)</f>
        <v>0.8027399999999999</v>
      </c>
      <c r="M118" s="306">
        <f>SUM(M119:M133)</f>
        <v>0</v>
      </c>
      <c r="P118" s="303" t="s">
        <v>101</v>
      </c>
    </row>
    <row r="119" spans="1:16" s="315" customFormat="1" ht="22.5" customHeight="1">
      <c r="A119" s="307">
        <v>23</v>
      </c>
      <c r="B119" s="307" t="s">
        <v>102</v>
      </c>
      <c r="C119" s="307" t="s">
        <v>125</v>
      </c>
      <c r="D119" s="308" t="s">
        <v>146</v>
      </c>
      <c r="E119" s="309" t="s">
        <v>147</v>
      </c>
      <c r="F119" s="307" t="s">
        <v>5</v>
      </c>
      <c r="G119" s="310">
        <v>17</v>
      </c>
      <c r="H119" s="351">
        <v>0</v>
      </c>
      <c r="I119" s="311">
        <f>ROUND(G119*H119,2)</f>
        <v>0</v>
      </c>
      <c r="J119" s="312">
        <v>0.01698</v>
      </c>
      <c r="K119" s="310">
        <f>G119*J119</f>
        <v>0.28865999999999997</v>
      </c>
      <c r="L119" s="312">
        <v>0</v>
      </c>
      <c r="M119" s="310">
        <f>G119*L119</f>
        <v>0</v>
      </c>
      <c r="N119" s="313">
        <v>21</v>
      </c>
      <c r="O119" s="314">
        <v>4</v>
      </c>
      <c r="P119" s="315" t="s">
        <v>103</v>
      </c>
    </row>
    <row r="120" spans="1:22" s="320" customFormat="1" ht="11.25" customHeight="1">
      <c r="A120" s="316"/>
      <c r="B120" s="316"/>
      <c r="C120" s="316"/>
      <c r="D120" s="320" t="s">
        <v>121</v>
      </c>
      <c r="E120" s="321" t="s">
        <v>346</v>
      </c>
      <c r="G120" s="322">
        <v>17</v>
      </c>
      <c r="P120" s="320">
        <v>2</v>
      </c>
      <c r="Q120" s="320" t="s">
        <v>100</v>
      </c>
      <c r="R120" s="320" t="s">
        <v>122</v>
      </c>
      <c r="S120" s="320" t="s">
        <v>100</v>
      </c>
      <c r="U120" s="367"/>
      <c r="V120" s="367"/>
    </row>
    <row r="121" spans="1:22" s="323" customFormat="1" ht="11.25" customHeight="1">
      <c r="A121" s="316"/>
      <c r="B121" s="316"/>
      <c r="C121" s="316"/>
      <c r="D121" s="323" t="s">
        <v>121</v>
      </c>
      <c r="E121" s="324" t="s">
        <v>124</v>
      </c>
      <c r="G121" s="325">
        <v>17</v>
      </c>
      <c r="P121" s="323">
        <v>2</v>
      </c>
      <c r="Q121" s="323" t="s">
        <v>100</v>
      </c>
      <c r="R121" s="323" t="s">
        <v>122</v>
      </c>
      <c r="S121" s="323" t="s">
        <v>101</v>
      </c>
      <c r="U121" s="368"/>
      <c r="V121" s="368"/>
    </row>
    <row r="122" spans="1:22" s="332" customFormat="1" ht="22.5" customHeight="1">
      <c r="A122" s="353">
        <v>24</v>
      </c>
      <c r="B122" s="353" t="s">
        <v>104</v>
      </c>
      <c r="C122" s="353" t="s">
        <v>105</v>
      </c>
      <c r="D122" s="354" t="s">
        <v>347</v>
      </c>
      <c r="E122" s="355" t="s">
        <v>348</v>
      </c>
      <c r="F122" s="353" t="s">
        <v>5</v>
      </c>
      <c r="G122" s="356">
        <v>2</v>
      </c>
      <c r="H122" s="351">
        <v>0</v>
      </c>
      <c r="I122" s="357">
        <f>ROUND(G122*H122,2)</f>
        <v>0</v>
      </c>
      <c r="J122" s="358">
        <v>0.03024</v>
      </c>
      <c r="K122" s="356">
        <f>G122*J122</f>
        <v>0.06048</v>
      </c>
      <c r="L122" s="358">
        <v>0</v>
      </c>
      <c r="M122" s="356">
        <f>G122*L122</f>
        <v>0</v>
      </c>
      <c r="N122" s="359">
        <v>21</v>
      </c>
      <c r="O122" s="331">
        <v>8</v>
      </c>
      <c r="P122" s="332" t="s">
        <v>103</v>
      </c>
      <c r="U122" s="369"/>
      <c r="V122" s="369"/>
    </row>
    <row r="123" spans="1:22" s="320" customFormat="1" ht="11.25" customHeight="1">
      <c r="A123" s="360"/>
      <c r="B123" s="360"/>
      <c r="C123" s="360"/>
      <c r="D123" s="361" t="s">
        <v>121</v>
      </c>
      <c r="E123" s="362" t="s">
        <v>103</v>
      </c>
      <c r="F123" s="361"/>
      <c r="G123" s="363">
        <v>2</v>
      </c>
      <c r="H123" s="361"/>
      <c r="I123" s="361"/>
      <c r="J123" s="361"/>
      <c r="K123" s="361"/>
      <c r="L123" s="361"/>
      <c r="M123" s="361"/>
      <c r="N123" s="361"/>
      <c r="P123" s="320">
        <v>2</v>
      </c>
      <c r="Q123" s="320" t="s">
        <v>100</v>
      </c>
      <c r="R123" s="320" t="s">
        <v>122</v>
      </c>
      <c r="S123" s="320" t="s">
        <v>100</v>
      </c>
      <c r="U123" s="367"/>
      <c r="V123" s="367"/>
    </row>
    <row r="124" spans="1:22" s="323" customFormat="1" ht="11.25" customHeight="1">
      <c r="A124" s="360"/>
      <c r="B124" s="360"/>
      <c r="C124" s="360"/>
      <c r="D124" s="364" t="s">
        <v>121</v>
      </c>
      <c r="E124" s="365" t="s">
        <v>124</v>
      </c>
      <c r="F124" s="364"/>
      <c r="G124" s="366">
        <v>2</v>
      </c>
      <c r="H124" s="364"/>
      <c r="I124" s="364"/>
      <c r="J124" s="364"/>
      <c r="K124" s="364"/>
      <c r="L124" s="364"/>
      <c r="M124" s="364"/>
      <c r="N124" s="364"/>
      <c r="P124" s="323">
        <v>2</v>
      </c>
      <c r="Q124" s="323" t="s">
        <v>100</v>
      </c>
      <c r="R124" s="323" t="s">
        <v>122</v>
      </c>
      <c r="S124" s="323" t="s">
        <v>101</v>
      </c>
      <c r="U124" s="368"/>
      <c r="V124" s="368"/>
    </row>
    <row r="125" spans="1:22" s="332" customFormat="1" ht="22.5" customHeight="1">
      <c r="A125" s="353">
        <v>25</v>
      </c>
      <c r="B125" s="353" t="s">
        <v>104</v>
      </c>
      <c r="C125" s="353" t="s">
        <v>105</v>
      </c>
      <c r="D125" s="354" t="s">
        <v>148</v>
      </c>
      <c r="E125" s="355" t="s">
        <v>349</v>
      </c>
      <c r="F125" s="353" t="s">
        <v>5</v>
      </c>
      <c r="G125" s="356">
        <v>7</v>
      </c>
      <c r="H125" s="351">
        <v>0</v>
      </c>
      <c r="I125" s="357">
        <f>ROUND(G125*H125,2)</f>
        <v>0</v>
      </c>
      <c r="J125" s="358">
        <v>0.03024</v>
      </c>
      <c r="K125" s="356">
        <f>G125*J125</f>
        <v>0.21168</v>
      </c>
      <c r="L125" s="358">
        <v>0</v>
      </c>
      <c r="M125" s="356">
        <f>G125*L125</f>
        <v>0</v>
      </c>
      <c r="N125" s="359">
        <v>21</v>
      </c>
      <c r="O125" s="331">
        <v>8</v>
      </c>
      <c r="P125" s="332" t="s">
        <v>103</v>
      </c>
      <c r="U125" s="369"/>
      <c r="V125" s="369"/>
    </row>
    <row r="126" spans="1:19" s="320" customFormat="1" ht="11.25" customHeight="1">
      <c r="A126" s="360"/>
      <c r="B126" s="360"/>
      <c r="C126" s="360"/>
      <c r="D126" s="361" t="s">
        <v>121</v>
      </c>
      <c r="E126" s="362" t="s">
        <v>350</v>
      </c>
      <c r="F126" s="361"/>
      <c r="G126" s="363">
        <v>7</v>
      </c>
      <c r="H126" s="361"/>
      <c r="I126" s="361"/>
      <c r="J126" s="361"/>
      <c r="K126" s="361"/>
      <c r="L126" s="361"/>
      <c r="M126" s="361"/>
      <c r="N126" s="361"/>
      <c r="P126" s="320">
        <v>2</v>
      </c>
      <c r="Q126" s="320" t="s">
        <v>100</v>
      </c>
      <c r="R126" s="320" t="s">
        <v>122</v>
      </c>
      <c r="S126" s="320" t="s">
        <v>100</v>
      </c>
    </row>
    <row r="127" spans="1:19" s="323" customFormat="1" ht="11.25" customHeight="1">
      <c r="A127" s="360"/>
      <c r="B127" s="360"/>
      <c r="C127" s="360"/>
      <c r="D127" s="364" t="s">
        <v>121</v>
      </c>
      <c r="E127" s="365" t="s">
        <v>124</v>
      </c>
      <c r="F127" s="364"/>
      <c r="G127" s="366">
        <v>7</v>
      </c>
      <c r="H127" s="364"/>
      <c r="I127" s="364"/>
      <c r="J127" s="364"/>
      <c r="K127" s="364"/>
      <c r="L127" s="364"/>
      <c r="M127" s="364"/>
      <c r="N127" s="364"/>
      <c r="P127" s="323">
        <v>2</v>
      </c>
      <c r="Q127" s="323" t="s">
        <v>100</v>
      </c>
      <c r="R127" s="323" t="s">
        <v>122</v>
      </c>
      <c r="S127" s="323" t="s">
        <v>101</v>
      </c>
    </row>
    <row r="128" spans="1:16" s="332" customFormat="1" ht="22.5" customHeight="1">
      <c r="A128" s="353">
        <v>26</v>
      </c>
      <c r="B128" s="353" t="s">
        <v>104</v>
      </c>
      <c r="C128" s="353" t="s">
        <v>105</v>
      </c>
      <c r="D128" s="354" t="s">
        <v>351</v>
      </c>
      <c r="E128" s="355" t="s">
        <v>352</v>
      </c>
      <c r="F128" s="353" t="s">
        <v>5</v>
      </c>
      <c r="G128" s="356">
        <v>6</v>
      </c>
      <c r="H128" s="351">
        <v>0</v>
      </c>
      <c r="I128" s="357">
        <f>ROUND(G128*H128,2)</f>
        <v>0</v>
      </c>
      <c r="J128" s="358">
        <v>0.03024</v>
      </c>
      <c r="K128" s="356">
        <f>G128*J128</f>
        <v>0.18144</v>
      </c>
      <c r="L128" s="358">
        <v>0</v>
      </c>
      <c r="M128" s="356">
        <f>G128*L128</f>
        <v>0</v>
      </c>
      <c r="N128" s="359">
        <v>21</v>
      </c>
      <c r="O128" s="331">
        <v>8</v>
      </c>
      <c r="P128" s="332" t="s">
        <v>103</v>
      </c>
    </row>
    <row r="129" spans="1:19" s="320" customFormat="1" ht="11.25" customHeight="1">
      <c r="A129" s="360"/>
      <c r="B129" s="360"/>
      <c r="C129" s="360"/>
      <c r="D129" s="361" t="s">
        <v>121</v>
      </c>
      <c r="E129" s="362" t="s">
        <v>116</v>
      </c>
      <c r="F129" s="361"/>
      <c r="G129" s="363">
        <v>6</v>
      </c>
      <c r="H129" s="361"/>
      <c r="I129" s="361"/>
      <c r="J129" s="361"/>
      <c r="K129" s="361"/>
      <c r="L129" s="361"/>
      <c r="M129" s="361"/>
      <c r="N129" s="361"/>
      <c r="P129" s="320">
        <v>2</v>
      </c>
      <c r="Q129" s="320" t="s">
        <v>100</v>
      </c>
      <c r="R129" s="320" t="s">
        <v>122</v>
      </c>
      <c r="S129" s="320" t="s">
        <v>100</v>
      </c>
    </row>
    <row r="130" spans="1:19" s="323" customFormat="1" ht="11.25" customHeight="1">
      <c r="A130" s="360"/>
      <c r="B130" s="360"/>
      <c r="C130" s="360"/>
      <c r="D130" s="364" t="s">
        <v>121</v>
      </c>
      <c r="E130" s="365" t="s">
        <v>124</v>
      </c>
      <c r="F130" s="364"/>
      <c r="G130" s="366">
        <v>6</v>
      </c>
      <c r="H130" s="364"/>
      <c r="I130" s="364"/>
      <c r="J130" s="364"/>
      <c r="K130" s="364"/>
      <c r="L130" s="364"/>
      <c r="M130" s="364"/>
      <c r="N130" s="364"/>
      <c r="P130" s="323">
        <v>2</v>
      </c>
      <c r="Q130" s="323" t="s">
        <v>100</v>
      </c>
      <c r="R130" s="323" t="s">
        <v>122</v>
      </c>
      <c r="S130" s="323" t="s">
        <v>101</v>
      </c>
    </row>
    <row r="131" spans="1:16" s="332" customFormat="1" ht="22.5" customHeight="1">
      <c r="A131" s="353">
        <v>27</v>
      </c>
      <c r="B131" s="353" t="s">
        <v>104</v>
      </c>
      <c r="C131" s="353" t="s">
        <v>105</v>
      </c>
      <c r="D131" s="354" t="s">
        <v>149</v>
      </c>
      <c r="E131" s="355" t="s">
        <v>353</v>
      </c>
      <c r="F131" s="353" t="s">
        <v>5</v>
      </c>
      <c r="G131" s="356">
        <v>2</v>
      </c>
      <c r="H131" s="351">
        <v>0</v>
      </c>
      <c r="I131" s="357">
        <f>ROUND(G131*H131,2)</f>
        <v>0</v>
      </c>
      <c r="J131" s="358">
        <v>0.03024</v>
      </c>
      <c r="K131" s="356">
        <f>G131*J131</f>
        <v>0.06048</v>
      </c>
      <c r="L131" s="358">
        <v>0</v>
      </c>
      <c r="M131" s="356">
        <f>G131*L131</f>
        <v>0</v>
      </c>
      <c r="N131" s="359">
        <v>21</v>
      </c>
      <c r="O131" s="331">
        <v>8</v>
      </c>
      <c r="P131" s="332" t="s">
        <v>103</v>
      </c>
    </row>
    <row r="132" spans="1:19" s="320" customFormat="1" ht="11.25" customHeight="1">
      <c r="A132" s="360"/>
      <c r="B132" s="360"/>
      <c r="C132" s="360"/>
      <c r="D132" s="361" t="s">
        <v>121</v>
      </c>
      <c r="E132" s="362" t="s">
        <v>103</v>
      </c>
      <c r="F132" s="361"/>
      <c r="G132" s="363">
        <v>2</v>
      </c>
      <c r="H132" s="361"/>
      <c r="I132" s="361"/>
      <c r="J132" s="361"/>
      <c r="K132" s="361"/>
      <c r="L132" s="361"/>
      <c r="M132" s="361"/>
      <c r="N132" s="361"/>
      <c r="P132" s="320">
        <v>2</v>
      </c>
      <c r="Q132" s="320" t="s">
        <v>100</v>
      </c>
      <c r="R132" s="320" t="s">
        <v>122</v>
      </c>
      <c r="S132" s="320" t="s">
        <v>100</v>
      </c>
    </row>
    <row r="133" spans="1:19" s="323" customFormat="1" ht="11.25" customHeight="1">
      <c r="A133" s="360"/>
      <c r="B133" s="360"/>
      <c r="C133" s="360"/>
      <c r="D133" s="364" t="s">
        <v>121</v>
      </c>
      <c r="E133" s="365" t="s">
        <v>124</v>
      </c>
      <c r="F133" s="364"/>
      <c r="G133" s="366">
        <v>2</v>
      </c>
      <c r="H133" s="364"/>
      <c r="I133" s="364"/>
      <c r="J133" s="364"/>
      <c r="K133" s="364"/>
      <c r="L133" s="364"/>
      <c r="M133" s="364"/>
      <c r="N133" s="364"/>
      <c r="P133" s="323">
        <v>2</v>
      </c>
      <c r="Q133" s="323" t="s">
        <v>100</v>
      </c>
      <c r="R133" s="323" t="s">
        <v>122</v>
      </c>
      <c r="S133" s="323" t="s">
        <v>101</v>
      </c>
    </row>
    <row r="134" spans="2:16" s="303" customFormat="1" ht="11.25" customHeight="1">
      <c r="B134" s="304" t="s">
        <v>97</v>
      </c>
      <c r="D134" s="303" t="s">
        <v>150</v>
      </c>
      <c r="E134" s="303" t="s">
        <v>151</v>
      </c>
      <c r="I134" s="305">
        <f>SUM(I135:I137)</f>
        <v>0</v>
      </c>
      <c r="K134" s="306">
        <f>SUM(K135:K137)</f>
        <v>0</v>
      </c>
      <c r="M134" s="306">
        <f>SUM(M135:M137)</f>
        <v>0</v>
      </c>
      <c r="P134" s="303" t="s">
        <v>101</v>
      </c>
    </row>
    <row r="135" spans="1:16" s="315" customFormat="1" ht="22.5" customHeight="1">
      <c r="A135" s="307">
        <v>28</v>
      </c>
      <c r="B135" s="307" t="s">
        <v>102</v>
      </c>
      <c r="C135" s="307" t="s">
        <v>106</v>
      </c>
      <c r="D135" s="308" t="s">
        <v>152</v>
      </c>
      <c r="E135" s="309" t="s">
        <v>153</v>
      </c>
      <c r="F135" s="307" t="s">
        <v>6</v>
      </c>
      <c r="G135" s="310">
        <v>30</v>
      </c>
      <c r="H135" s="311"/>
      <c r="I135" s="311">
        <f>ROUND(G135*H135,2)</f>
        <v>0</v>
      </c>
      <c r="J135" s="312">
        <v>0</v>
      </c>
      <c r="K135" s="310">
        <f>G135*J135</f>
        <v>0</v>
      </c>
      <c r="L135" s="312">
        <v>0</v>
      </c>
      <c r="M135" s="310">
        <f>G135*L135</f>
        <v>0</v>
      </c>
      <c r="N135" s="313">
        <v>21</v>
      </c>
      <c r="O135" s="314">
        <v>4</v>
      </c>
      <c r="P135" s="315" t="s">
        <v>103</v>
      </c>
    </row>
    <row r="136" spans="1:19" s="320" customFormat="1" ht="11.25" customHeight="1">
      <c r="A136" s="316"/>
      <c r="B136" s="316"/>
      <c r="C136" s="316"/>
      <c r="D136" s="320" t="s">
        <v>121</v>
      </c>
      <c r="E136" s="321" t="s">
        <v>154</v>
      </c>
      <c r="G136" s="322">
        <v>30</v>
      </c>
      <c r="P136" s="320">
        <v>2</v>
      </c>
      <c r="Q136" s="320" t="s">
        <v>100</v>
      </c>
      <c r="R136" s="320" t="s">
        <v>122</v>
      </c>
      <c r="S136" s="320" t="s">
        <v>100</v>
      </c>
    </row>
    <row r="137" spans="1:19" s="323" customFormat="1" ht="11.25" customHeight="1">
      <c r="A137" s="316"/>
      <c r="B137" s="316"/>
      <c r="C137" s="316"/>
      <c r="D137" s="323" t="s">
        <v>121</v>
      </c>
      <c r="E137" s="324" t="s">
        <v>124</v>
      </c>
      <c r="G137" s="325">
        <v>30</v>
      </c>
      <c r="P137" s="323">
        <v>2</v>
      </c>
      <c r="Q137" s="323" t="s">
        <v>100</v>
      </c>
      <c r="R137" s="323" t="s">
        <v>122</v>
      </c>
      <c r="S137" s="323" t="s">
        <v>101</v>
      </c>
    </row>
    <row r="138" spans="2:16" s="303" customFormat="1" ht="11.25" customHeight="1">
      <c r="B138" s="304" t="s">
        <v>97</v>
      </c>
      <c r="D138" s="303" t="s">
        <v>155</v>
      </c>
      <c r="E138" s="303" t="s">
        <v>156</v>
      </c>
      <c r="P138" s="303" t="s">
        <v>101</v>
      </c>
    </row>
    <row r="139" spans="2:16" s="303" customFormat="1" ht="11.25" customHeight="1">
      <c r="B139" s="304" t="s">
        <v>97</v>
      </c>
      <c r="D139" s="303" t="s">
        <v>161</v>
      </c>
      <c r="E139" s="303" t="s">
        <v>162</v>
      </c>
      <c r="I139" s="305">
        <f>SUM(I140:I330)</f>
        <v>0</v>
      </c>
      <c r="K139" s="306">
        <f>SUM(K140:K330)</f>
        <v>0.036399999999999995</v>
      </c>
      <c r="M139" s="306">
        <f>SUM(M140:M330)</f>
        <v>91.512878</v>
      </c>
      <c r="P139" s="303" t="s">
        <v>101</v>
      </c>
    </row>
    <row r="140" spans="1:16" s="315" customFormat="1" ht="22.5" customHeight="1">
      <c r="A140" s="307">
        <v>29</v>
      </c>
      <c r="B140" s="307" t="s">
        <v>102</v>
      </c>
      <c r="C140" s="307" t="s">
        <v>163</v>
      </c>
      <c r="D140" s="308" t="s">
        <v>35</v>
      </c>
      <c r="E140" s="309" t="s">
        <v>164</v>
      </c>
      <c r="F140" s="307" t="s">
        <v>6</v>
      </c>
      <c r="G140" s="310">
        <v>135.923</v>
      </c>
      <c r="H140" s="311"/>
      <c r="I140" s="311">
        <f>ROUND(G140*H140,2)</f>
        <v>0</v>
      </c>
      <c r="J140" s="312">
        <v>0</v>
      </c>
      <c r="K140" s="310">
        <f>G140*J140</f>
        <v>0</v>
      </c>
      <c r="L140" s="312">
        <v>0.068</v>
      </c>
      <c r="M140" s="310">
        <f>G140*L140</f>
        <v>9.242764000000001</v>
      </c>
      <c r="N140" s="313">
        <v>21</v>
      </c>
      <c r="O140" s="314">
        <v>4</v>
      </c>
      <c r="P140" s="315" t="s">
        <v>103</v>
      </c>
    </row>
    <row r="141" spans="1:19" s="317" customFormat="1" ht="11.25" customHeight="1">
      <c r="A141" s="316"/>
      <c r="B141" s="316"/>
      <c r="C141" s="316"/>
      <c r="D141" s="317" t="s">
        <v>121</v>
      </c>
      <c r="E141" s="318" t="s">
        <v>316</v>
      </c>
      <c r="G141" s="319">
        <v>0</v>
      </c>
      <c r="P141" s="317">
        <v>2</v>
      </c>
      <c r="Q141" s="317" t="s">
        <v>100</v>
      </c>
      <c r="R141" s="317" t="s">
        <v>122</v>
      </c>
      <c r="S141" s="317" t="s">
        <v>100</v>
      </c>
    </row>
    <row r="142" spans="1:19" s="320" customFormat="1" ht="11.25" customHeight="1">
      <c r="A142" s="316"/>
      <c r="B142" s="316"/>
      <c r="C142" s="316"/>
      <c r="D142" s="320" t="s">
        <v>121</v>
      </c>
      <c r="E142" s="321" t="s">
        <v>354</v>
      </c>
      <c r="G142" s="322">
        <v>16.002</v>
      </c>
      <c r="P142" s="320">
        <v>2</v>
      </c>
      <c r="Q142" s="320" t="s">
        <v>100</v>
      </c>
      <c r="R142" s="320" t="s">
        <v>122</v>
      </c>
      <c r="S142" s="320" t="s">
        <v>100</v>
      </c>
    </row>
    <row r="143" spans="1:19" s="317" customFormat="1" ht="11.25" customHeight="1">
      <c r="A143" s="316"/>
      <c r="B143" s="316"/>
      <c r="C143" s="316"/>
      <c r="D143" s="317" t="s">
        <v>121</v>
      </c>
      <c r="E143" s="318" t="s">
        <v>293</v>
      </c>
      <c r="G143" s="319">
        <v>0</v>
      </c>
      <c r="P143" s="317">
        <v>2</v>
      </c>
      <c r="Q143" s="317" t="s">
        <v>100</v>
      </c>
      <c r="R143" s="317" t="s">
        <v>122</v>
      </c>
      <c r="S143" s="317" t="s">
        <v>100</v>
      </c>
    </row>
    <row r="144" spans="1:19" s="320" customFormat="1" ht="11.25" customHeight="1">
      <c r="A144" s="316"/>
      <c r="B144" s="316"/>
      <c r="C144" s="316"/>
      <c r="D144" s="320" t="s">
        <v>121</v>
      </c>
      <c r="E144" s="321" t="s">
        <v>355</v>
      </c>
      <c r="G144" s="322">
        <v>9.618</v>
      </c>
      <c r="P144" s="320">
        <v>2</v>
      </c>
      <c r="Q144" s="320" t="s">
        <v>100</v>
      </c>
      <c r="R144" s="320" t="s">
        <v>122</v>
      </c>
      <c r="S144" s="320" t="s">
        <v>100</v>
      </c>
    </row>
    <row r="145" spans="1:19" s="317" customFormat="1" ht="11.25" customHeight="1">
      <c r="A145" s="316"/>
      <c r="B145" s="316"/>
      <c r="C145" s="316"/>
      <c r="D145" s="317" t="s">
        <v>121</v>
      </c>
      <c r="E145" s="318" t="s">
        <v>319</v>
      </c>
      <c r="G145" s="319">
        <v>0</v>
      </c>
      <c r="P145" s="317">
        <v>2</v>
      </c>
      <c r="Q145" s="317" t="s">
        <v>100</v>
      </c>
      <c r="R145" s="317" t="s">
        <v>122</v>
      </c>
      <c r="S145" s="317" t="s">
        <v>100</v>
      </c>
    </row>
    <row r="146" spans="1:19" s="320" customFormat="1" ht="11.25" customHeight="1">
      <c r="A146" s="316"/>
      <c r="B146" s="316"/>
      <c r="C146" s="316"/>
      <c r="D146" s="320" t="s">
        <v>121</v>
      </c>
      <c r="E146" s="321" t="s">
        <v>356</v>
      </c>
      <c r="G146" s="322">
        <v>19.709</v>
      </c>
      <c r="P146" s="320">
        <v>2</v>
      </c>
      <c r="Q146" s="320" t="s">
        <v>100</v>
      </c>
      <c r="R146" s="320" t="s">
        <v>122</v>
      </c>
      <c r="S146" s="320" t="s">
        <v>100</v>
      </c>
    </row>
    <row r="147" spans="1:19" s="317" customFormat="1" ht="11.25" customHeight="1">
      <c r="A147" s="316"/>
      <c r="B147" s="316"/>
      <c r="C147" s="316"/>
      <c r="D147" s="317" t="s">
        <v>121</v>
      </c>
      <c r="E147" s="318" t="s">
        <v>321</v>
      </c>
      <c r="G147" s="319">
        <v>0</v>
      </c>
      <c r="P147" s="317">
        <v>2</v>
      </c>
      <c r="Q147" s="317" t="s">
        <v>100</v>
      </c>
      <c r="R147" s="317" t="s">
        <v>122</v>
      </c>
      <c r="S147" s="317" t="s">
        <v>100</v>
      </c>
    </row>
    <row r="148" spans="1:19" s="320" customFormat="1" ht="11.25" customHeight="1">
      <c r="A148" s="316"/>
      <c r="B148" s="316"/>
      <c r="C148" s="316"/>
      <c r="D148" s="320" t="s">
        <v>121</v>
      </c>
      <c r="E148" s="321" t="s">
        <v>357</v>
      </c>
      <c r="G148" s="322">
        <v>20.706</v>
      </c>
      <c r="P148" s="320">
        <v>2</v>
      </c>
      <c r="Q148" s="320" t="s">
        <v>100</v>
      </c>
      <c r="R148" s="320" t="s">
        <v>122</v>
      </c>
      <c r="S148" s="320" t="s">
        <v>100</v>
      </c>
    </row>
    <row r="149" spans="1:19" s="317" customFormat="1" ht="11.25" customHeight="1">
      <c r="A149" s="316"/>
      <c r="B149" s="316"/>
      <c r="C149" s="316"/>
      <c r="D149" s="317" t="s">
        <v>121</v>
      </c>
      <c r="E149" s="318" t="s">
        <v>358</v>
      </c>
      <c r="G149" s="319">
        <v>0</v>
      </c>
      <c r="P149" s="317">
        <v>2</v>
      </c>
      <c r="Q149" s="317" t="s">
        <v>100</v>
      </c>
      <c r="R149" s="317" t="s">
        <v>122</v>
      </c>
      <c r="S149" s="317" t="s">
        <v>100</v>
      </c>
    </row>
    <row r="150" spans="1:19" s="320" customFormat="1" ht="11.25" customHeight="1">
      <c r="A150" s="316"/>
      <c r="B150" s="316"/>
      <c r="C150" s="316"/>
      <c r="D150" s="320" t="s">
        <v>121</v>
      </c>
      <c r="E150" s="321" t="s">
        <v>359</v>
      </c>
      <c r="G150" s="322">
        <v>16.632</v>
      </c>
      <c r="P150" s="320">
        <v>2</v>
      </c>
      <c r="Q150" s="320" t="s">
        <v>100</v>
      </c>
      <c r="R150" s="320" t="s">
        <v>122</v>
      </c>
      <c r="S150" s="320" t="s">
        <v>100</v>
      </c>
    </row>
    <row r="151" spans="1:19" s="317" customFormat="1" ht="11.25" customHeight="1">
      <c r="A151" s="316"/>
      <c r="B151" s="316"/>
      <c r="C151" s="316"/>
      <c r="D151" s="317" t="s">
        <v>121</v>
      </c>
      <c r="E151" s="318" t="s">
        <v>323</v>
      </c>
      <c r="G151" s="319">
        <v>0</v>
      </c>
      <c r="P151" s="317">
        <v>2</v>
      </c>
      <c r="Q151" s="317" t="s">
        <v>100</v>
      </c>
      <c r="R151" s="317" t="s">
        <v>122</v>
      </c>
      <c r="S151" s="317" t="s">
        <v>100</v>
      </c>
    </row>
    <row r="152" spans="1:19" s="320" customFormat="1" ht="11.25" customHeight="1">
      <c r="A152" s="316"/>
      <c r="B152" s="316"/>
      <c r="C152" s="316"/>
      <c r="D152" s="320" t="s">
        <v>121</v>
      </c>
      <c r="E152" s="321" t="s">
        <v>360</v>
      </c>
      <c r="G152" s="322">
        <v>17.22</v>
      </c>
      <c r="P152" s="320">
        <v>2</v>
      </c>
      <c r="Q152" s="320" t="s">
        <v>100</v>
      </c>
      <c r="R152" s="320" t="s">
        <v>122</v>
      </c>
      <c r="S152" s="320" t="s">
        <v>100</v>
      </c>
    </row>
    <row r="153" spans="1:19" s="317" customFormat="1" ht="11.25" customHeight="1">
      <c r="A153" s="316"/>
      <c r="B153" s="316"/>
      <c r="C153" s="316"/>
      <c r="D153" s="317" t="s">
        <v>121</v>
      </c>
      <c r="E153" s="318" t="s">
        <v>325</v>
      </c>
      <c r="G153" s="319">
        <v>0</v>
      </c>
      <c r="P153" s="317">
        <v>2</v>
      </c>
      <c r="Q153" s="317" t="s">
        <v>100</v>
      </c>
      <c r="R153" s="317" t="s">
        <v>122</v>
      </c>
      <c r="S153" s="317" t="s">
        <v>100</v>
      </c>
    </row>
    <row r="154" spans="1:19" s="320" customFormat="1" ht="11.25" customHeight="1">
      <c r="A154" s="316"/>
      <c r="B154" s="316"/>
      <c r="C154" s="316"/>
      <c r="D154" s="320" t="s">
        <v>121</v>
      </c>
      <c r="E154" s="321" t="s">
        <v>361</v>
      </c>
      <c r="G154" s="322">
        <v>17.766</v>
      </c>
      <c r="P154" s="320">
        <v>2</v>
      </c>
      <c r="Q154" s="320" t="s">
        <v>100</v>
      </c>
      <c r="R154" s="320" t="s">
        <v>122</v>
      </c>
      <c r="S154" s="320" t="s">
        <v>100</v>
      </c>
    </row>
    <row r="155" spans="1:19" s="317" customFormat="1" ht="11.25" customHeight="1">
      <c r="A155" s="316"/>
      <c r="B155" s="316"/>
      <c r="C155" s="316"/>
      <c r="D155" s="317" t="s">
        <v>121</v>
      </c>
      <c r="E155" s="318" t="s">
        <v>295</v>
      </c>
      <c r="G155" s="319">
        <v>0</v>
      </c>
      <c r="P155" s="317">
        <v>2</v>
      </c>
      <c r="Q155" s="317" t="s">
        <v>100</v>
      </c>
      <c r="R155" s="317" t="s">
        <v>122</v>
      </c>
      <c r="S155" s="317" t="s">
        <v>100</v>
      </c>
    </row>
    <row r="156" spans="1:19" s="320" customFormat="1" ht="11.25" customHeight="1">
      <c r="A156" s="316"/>
      <c r="B156" s="316"/>
      <c r="C156" s="316"/>
      <c r="D156" s="320" t="s">
        <v>121</v>
      </c>
      <c r="E156" s="321" t="s">
        <v>362</v>
      </c>
      <c r="G156" s="322">
        <v>7.77</v>
      </c>
      <c r="P156" s="320">
        <v>2</v>
      </c>
      <c r="Q156" s="320" t="s">
        <v>100</v>
      </c>
      <c r="R156" s="320" t="s">
        <v>122</v>
      </c>
      <c r="S156" s="320" t="s">
        <v>100</v>
      </c>
    </row>
    <row r="157" spans="1:19" s="317" customFormat="1" ht="11.25" customHeight="1">
      <c r="A157" s="316"/>
      <c r="B157" s="316"/>
      <c r="C157" s="316"/>
      <c r="D157" s="317" t="s">
        <v>121</v>
      </c>
      <c r="E157" s="318" t="s">
        <v>297</v>
      </c>
      <c r="G157" s="319">
        <v>0</v>
      </c>
      <c r="P157" s="317">
        <v>2</v>
      </c>
      <c r="Q157" s="317" t="s">
        <v>100</v>
      </c>
      <c r="R157" s="317" t="s">
        <v>122</v>
      </c>
      <c r="S157" s="317" t="s">
        <v>100</v>
      </c>
    </row>
    <row r="158" spans="1:19" s="320" customFormat="1" ht="11.25" customHeight="1">
      <c r="A158" s="316"/>
      <c r="B158" s="316"/>
      <c r="C158" s="316"/>
      <c r="D158" s="320" t="s">
        <v>121</v>
      </c>
      <c r="E158" s="321" t="s">
        <v>363</v>
      </c>
      <c r="G158" s="322">
        <v>10.5</v>
      </c>
      <c r="P158" s="320">
        <v>2</v>
      </c>
      <c r="Q158" s="320" t="s">
        <v>100</v>
      </c>
      <c r="R158" s="320" t="s">
        <v>122</v>
      </c>
      <c r="S158" s="320" t="s">
        <v>100</v>
      </c>
    </row>
    <row r="159" spans="1:19" s="323" customFormat="1" ht="11.25" customHeight="1">
      <c r="A159" s="316"/>
      <c r="B159" s="316"/>
      <c r="C159" s="316"/>
      <c r="D159" s="323" t="s">
        <v>121</v>
      </c>
      <c r="E159" s="324" t="s">
        <v>124</v>
      </c>
      <c r="G159" s="325">
        <v>135.923</v>
      </c>
      <c r="P159" s="323">
        <v>2</v>
      </c>
      <c r="Q159" s="323" t="s">
        <v>100</v>
      </c>
      <c r="R159" s="323" t="s">
        <v>122</v>
      </c>
      <c r="S159" s="323" t="s">
        <v>101</v>
      </c>
    </row>
    <row r="160" spans="1:16" s="315" customFormat="1" ht="22.5" customHeight="1">
      <c r="A160" s="307">
        <v>30</v>
      </c>
      <c r="B160" s="307" t="s">
        <v>102</v>
      </c>
      <c r="C160" s="307" t="s">
        <v>10</v>
      </c>
      <c r="D160" s="308" t="s">
        <v>23</v>
      </c>
      <c r="E160" s="309" t="s">
        <v>24</v>
      </c>
      <c r="F160" s="307" t="s">
        <v>6</v>
      </c>
      <c r="G160" s="310">
        <v>280</v>
      </c>
      <c r="H160" s="351">
        <v>0</v>
      </c>
      <c r="I160" s="311">
        <f>ROUND(G160*H160,2)</f>
        <v>0</v>
      </c>
      <c r="J160" s="312">
        <v>0.00013</v>
      </c>
      <c r="K160" s="310">
        <f>G160*J160</f>
        <v>0.036399999999999995</v>
      </c>
      <c r="L160" s="312">
        <v>0</v>
      </c>
      <c r="M160" s="310">
        <f>G160*L160</f>
        <v>0</v>
      </c>
      <c r="N160" s="313">
        <v>21</v>
      </c>
      <c r="O160" s="314">
        <v>4</v>
      </c>
      <c r="P160" s="315" t="s">
        <v>103</v>
      </c>
    </row>
    <row r="161" spans="1:19" s="320" customFormat="1" ht="11.25" customHeight="1">
      <c r="A161" s="316"/>
      <c r="B161" s="316"/>
      <c r="C161" s="316"/>
      <c r="D161" s="320" t="s">
        <v>121</v>
      </c>
      <c r="E161" s="321" t="s">
        <v>364</v>
      </c>
      <c r="G161" s="322">
        <v>280</v>
      </c>
      <c r="P161" s="320">
        <v>2</v>
      </c>
      <c r="Q161" s="320" t="s">
        <v>100</v>
      </c>
      <c r="R161" s="320" t="s">
        <v>122</v>
      </c>
      <c r="S161" s="320" t="s">
        <v>100</v>
      </c>
    </row>
    <row r="162" spans="1:19" s="323" customFormat="1" ht="11.25" customHeight="1">
      <c r="A162" s="316"/>
      <c r="B162" s="316"/>
      <c r="C162" s="316"/>
      <c r="D162" s="323" t="s">
        <v>121</v>
      </c>
      <c r="E162" s="324" t="s">
        <v>124</v>
      </c>
      <c r="G162" s="325">
        <v>280</v>
      </c>
      <c r="P162" s="323">
        <v>2</v>
      </c>
      <c r="Q162" s="323" t="s">
        <v>100</v>
      </c>
      <c r="R162" s="323" t="s">
        <v>122</v>
      </c>
      <c r="S162" s="323" t="s">
        <v>101</v>
      </c>
    </row>
    <row r="163" spans="1:16" s="315" customFormat="1" ht="11.25" customHeight="1">
      <c r="A163" s="307">
        <v>31</v>
      </c>
      <c r="B163" s="307" t="s">
        <v>102</v>
      </c>
      <c r="C163" s="307" t="s">
        <v>44</v>
      </c>
      <c r="D163" s="308" t="s">
        <v>45</v>
      </c>
      <c r="E163" s="309" t="s">
        <v>46</v>
      </c>
      <c r="F163" s="307" t="s">
        <v>5</v>
      </c>
      <c r="G163" s="310">
        <v>18</v>
      </c>
      <c r="H163" s="351">
        <v>0</v>
      </c>
      <c r="I163" s="311">
        <f>ROUND(G163*H163,2)</f>
        <v>0</v>
      </c>
      <c r="J163" s="312">
        <v>0</v>
      </c>
      <c r="K163" s="310">
        <f>G163*J163</f>
        <v>0</v>
      </c>
      <c r="L163" s="312">
        <v>0.024</v>
      </c>
      <c r="M163" s="310">
        <f>G163*L163</f>
        <v>0.432</v>
      </c>
      <c r="N163" s="313">
        <v>21</v>
      </c>
      <c r="O163" s="314">
        <v>16</v>
      </c>
      <c r="P163" s="315" t="s">
        <v>103</v>
      </c>
    </row>
    <row r="164" spans="1:19" s="320" customFormat="1" ht="11.25" customHeight="1">
      <c r="A164" s="316"/>
      <c r="B164" s="316"/>
      <c r="C164" s="316"/>
      <c r="D164" s="320" t="s">
        <v>121</v>
      </c>
      <c r="E164" s="321" t="s">
        <v>365</v>
      </c>
      <c r="G164" s="322">
        <v>18</v>
      </c>
      <c r="P164" s="320">
        <v>2</v>
      </c>
      <c r="Q164" s="320" t="s">
        <v>100</v>
      </c>
      <c r="R164" s="320" t="s">
        <v>122</v>
      </c>
      <c r="S164" s="320" t="s">
        <v>100</v>
      </c>
    </row>
    <row r="165" spans="1:19" s="323" customFormat="1" ht="11.25" customHeight="1">
      <c r="A165" s="316"/>
      <c r="B165" s="316"/>
      <c r="C165" s="316"/>
      <c r="D165" s="323" t="s">
        <v>121</v>
      </c>
      <c r="E165" s="324" t="s">
        <v>124</v>
      </c>
      <c r="G165" s="325">
        <v>18</v>
      </c>
      <c r="P165" s="323">
        <v>2</v>
      </c>
      <c r="Q165" s="323" t="s">
        <v>100</v>
      </c>
      <c r="R165" s="323" t="s">
        <v>122</v>
      </c>
      <c r="S165" s="323" t="s">
        <v>101</v>
      </c>
    </row>
    <row r="166" spans="1:16" s="315" customFormat="1" ht="11.25" customHeight="1">
      <c r="A166" s="307">
        <v>32</v>
      </c>
      <c r="B166" s="307" t="s">
        <v>102</v>
      </c>
      <c r="C166" s="307" t="s">
        <v>163</v>
      </c>
      <c r="D166" s="308" t="s">
        <v>31</v>
      </c>
      <c r="E166" s="309" t="s">
        <v>32</v>
      </c>
      <c r="F166" s="307" t="s">
        <v>6</v>
      </c>
      <c r="G166" s="310">
        <v>36</v>
      </c>
      <c r="H166" s="351">
        <v>0</v>
      </c>
      <c r="I166" s="311">
        <f>ROUND(G166*H166,2)</f>
        <v>0</v>
      </c>
      <c r="J166" s="312">
        <v>0</v>
      </c>
      <c r="K166" s="310">
        <f>G166*J166</f>
        <v>0</v>
      </c>
      <c r="L166" s="312">
        <v>0.076</v>
      </c>
      <c r="M166" s="310">
        <f>G166*L166</f>
        <v>2.7359999999999998</v>
      </c>
      <c r="N166" s="313">
        <v>21</v>
      </c>
      <c r="O166" s="314">
        <v>4</v>
      </c>
      <c r="P166" s="315" t="s">
        <v>103</v>
      </c>
    </row>
    <row r="167" spans="1:19" s="320" customFormat="1" ht="11.25" customHeight="1">
      <c r="A167" s="316"/>
      <c r="B167" s="316"/>
      <c r="C167" s="316"/>
      <c r="D167" s="320" t="s">
        <v>121</v>
      </c>
      <c r="E167" s="321" t="s">
        <v>366</v>
      </c>
      <c r="G167" s="322">
        <v>36</v>
      </c>
      <c r="P167" s="320">
        <v>2</v>
      </c>
      <c r="Q167" s="320" t="s">
        <v>100</v>
      </c>
      <c r="R167" s="320" t="s">
        <v>122</v>
      </c>
      <c r="S167" s="320" t="s">
        <v>100</v>
      </c>
    </row>
    <row r="168" spans="1:19" s="323" customFormat="1" ht="11.25" customHeight="1">
      <c r="A168" s="316"/>
      <c r="B168" s="316"/>
      <c r="C168" s="316"/>
      <c r="D168" s="323" t="s">
        <v>121</v>
      </c>
      <c r="E168" s="324" t="s">
        <v>124</v>
      </c>
      <c r="G168" s="325">
        <v>36</v>
      </c>
      <c r="P168" s="323">
        <v>2</v>
      </c>
      <c r="Q168" s="323" t="s">
        <v>100</v>
      </c>
      <c r="R168" s="323" t="s">
        <v>122</v>
      </c>
      <c r="S168" s="323" t="s">
        <v>101</v>
      </c>
    </row>
    <row r="169" spans="1:16" s="315" customFormat="1" ht="11.25" customHeight="1">
      <c r="A169" s="307">
        <v>33</v>
      </c>
      <c r="B169" s="307" t="s">
        <v>102</v>
      </c>
      <c r="C169" s="307" t="s">
        <v>52</v>
      </c>
      <c r="D169" s="308" t="s">
        <v>54</v>
      </c>
      <c r="E169" s="309" t="s">
        <v>367</v>
      </c>
      <c r="F169" s="307" t="s">
        <v>6</v>
      </c>
      <c r="G169" s="310">
        <v>251.82</v>
      </c>
      <c r="H169" s="351">
        <v>0</v>
      </c>
      <c r="I169" s="311">
        <f>ROUND(G169*H169,2)</f>
        <v>0</v>
      </c>
      <c r="J169" s="312">
        <v>0</v>
      </c>
      <c r="K169" s="310">
        <f>G169*J169</f>
        <v>0</v>
      </c>
      <c r="L169" s="312">
        <v>0.003</v>
      </c>
      <c r="M169" s="310">
        <f>G169*L169</f>
        <v>0.75546</v>
      </c>
      <c r="N169" s="313">
        <v>21</v>
      </c>
      <c r="O169" s="314">
        <v>16</v>
      </c>
      <c r="P169" s="315" t="s">
        <v>103</v>
      </c>
    </row>
    <row r="170" spans="1:19" s="317" customFormat="1" ht="11.25" customHeight="1">
      <c r="A170" s="316"/>
      <c r="B170" s="316"/>
      <c r="C170" s="316"/>
      <c r="D170" s="317" t="s">
        <v>121</v>
      </c>
      <c r="E170" s="318" t="s">
        <v>316</v>
      </c>
      <c r="G170" s="319">
        <v>0</v>
      </c>
      <c r="P170" s="317">
        <v>2</v>
      </c>
      <c r="Q170" s="317" t="s">
        <v>100</v>
      </c>
      <c r="R170" s="317" t="s">
        <v>122</v>
      </c>
      <c r="S170" s="317" t="s">
        <v>100</v>
      </c>
    </row>
    <row r="171" spans="1:19" s="320" customFormat="1" ht="11.25" customHeight="1">
      <c r="A171" s="316"/>
      <c r="B171" s="316"/>
      <c r="C171" s="316"/>
      <c r="D171" s="320" t="s">
        <v>121</v>
      </c>
      <c r="E171" s="321" t="s">
        <v>317</v>
      </c>
      <c r="G171" s="322">
        <v>11.84</v>
      </c>
      <c r="P171" s="320">
        <v>2</v>
      </c>
      <c r="Q171" s="320" t="s">
        <v>100</v>
      </c>
      <c r="R171" s="320" t="s">
        <v>122</v>
      </c>
      <c r="S171" s="320" t="s">
        <v>100</v>
      </c>
    </row>
    <row r="172" spans="1:19" s="317" customFormat="1" ht="11.25" customHeight="1">
      <c r="A172" s="316"/>
      <c r="B172" s="316"/>
      <c r="C172" s="316"/>
      <c r="D172" s="317" t="s">
        <v>121</v>
      </c>
      <c r="E172" s="318" t="s">
        <v>293</v>
      </c>
      <c r="G172" s="319">
        <v>0</v>
      </c>
      <c r="P172" s="317">
        <v>2</v>
      </c>
      <c r="Q172" s="317" t="s">
        <v>100</v>
      </c>
      <c r="R172" s="317" t="s">
        <v>122</v>
      </c>
      <c r="S172" s="317" t="s">
        <v>100</v>
      </c>
    </row>
    <row r="173" spans="1:19" s="320" customFormat="1" ht="11.25" customHeight="1">
      <c r="A173" s="316"/>
      <c r="B173" s="316"/>
      <c r="C173" s="316"/>
      <c r="D173" s="320" t="s">
        <v>121</v>
      </c>
      <c r="E173" s="321" t="s">
        <v>318</v>
      </c>
      <c r="G173" s="322">
        <v>12.81</v>
      </c>
      <c r="P173" s="320">
        <v>2</v>
      </c>
      <c r="Q173" s="320" t="s">
        <v>100</v>
      </c>
      <c r="R173" s="320" t="s">
        <v>122</v>
      </c>
      <c r="S173" s="320" t="s">
        <v>100</v>
      </c>
    </row>
    <row r="174" spans="1:19" s="317" customFormat="1" ht="11.25" customHeight="1">
      <c r="A174" s="316"/>
      <c r="B174" s="316"/>
      <c r="C174" s="316"/>
      <c r="D174" s="317" t="s">
        <v>121</v>
      </c>
      <c r="E174" s="318" t="s">
        <v>319</v>
      </c>
      <c r="G174" s="319">
        <v>0</v>
      </c>
      <c r="P174" s="317">
        <v>2</v>
      </c>
      <c r="Q174" s="317" t="s">
        <v>100</v>
      </c>
      <c r="R174" s="317" t="s">
        <v>122</v>
      </c>
      <c r="S174" s="317" t="s">
        <v>100</v>
      </c>
    </row>
    <row r="175" spans="1:19" s="320" customFormat="1" ht="11.25" customHeight="1">
      <c r="A175" s="316"/>
      <c r="B175" s="316"/>
      <c r="C175" s="316"/>
      <c r="D175" s="320" t="s">
        <v>121</v>
      </c>
      <c r="E175" s="321" t="s">
        <v>320</v>
      </c>
      <c r="G175" s="322">
        <v>14.21</v>
      </c>
      <c r="P175" s="320">
        <v>2</v>
      </c>
      <c r="Q175" s="320" t="s">
        <v>100</v>
      </c>
      <c r="R175" s="320" t="s">
        <v>122</v>
      </c>
      <c r="S175" s="320" t="s">
        <v>100</v>
      </c>
    </row>
    <row r="176" spans="1:19" s="317" customFormat="1" ht="11.25" customHeight="1">
      <c r="A176" s="316"/>
      <c r="B176" s="316"/>
      <c r="C176" s="316"/>
      <c r="D176" s="317" t="s">
        <v>121</v>
      </c>
      <c r="E176" s="318" t="s">
        <v>321</v>
      </c>
      <c r="G176" s="319">
        <v>0</v>
      </c>
      <c r="P176" s="317">
        <v>2</v>
      </c>
      <c r="Q176" s="317" t="s">
        <v>100</v>
      </c>
      <c r="R176" s="317" t="s">
        <v>122</v>
      </c>
      <c r="S176" s="317" t="s">
        <v>100</v>
      </c>
    </row>
    <row r="177" spans="1:19" s="320" customFormat="1" ht="11.25" customHeight="1">
      <c r="A177" s="316"/>
      <c r="B177" s="316"/>
      <c r="C177" s="316"/>
      <c r="D177" s="320" t="s">
        <v>121</v>
      </c>
      <c r="E177" s="321" t="s">
        <v>322</v>
      </c>
      <c r="G177" s="322">
        <v>16.51</v>
      </c>
      <c r="P177" s="320">
        <v>2</v>
      </c>
      <c r="Q177" s="320" t="s">
        <v>100</v>
      </c>
      <c r="R177" s="320" t="s">
        <v>122</v>
      </c>
      <c r="S177" s="320" t="s">
        <v>100</v>
      </c>
    </row>
    <row r="178" spans="1:19" s="317" customFormat="1" ht="11.25" customHeight="1">
      <c r="A178" s="316"/>
      <c r="B178" s="316"/>
      <c r="C178" s="316"/>
      <c r="D178" s="317" t="s">
        <v>121</v>
      </c>
      <c r="E178" s="318" t="s">
        <v>368</v>
      </c>
      <c r="G178" s="319">
        <v>0</v>
      </c>
      <c r="P178" s="317">
        <v>2</v>
      </c>
      <c r="Q178" s="317" t="s">
        <v>100</v>
      </c>
      <c r="R178" s="317" t="s">
        <v>122</v>
      </c>
      <c r="S178" s="317" t="s">
        <v>100</v>
      </c>
    </row>
    <row r="179" spans="1:19" s="320" customFormat="1" ht="11.25" customHeight="1">
      <c r="A179" s="316"/>
      <c r="B179" s="316"/>
      <c r="C179" s="316"/>
      <c r="D179" s="320" t="s">
        <v>121</v>
      </c>
      <c r="E179" s="321" t="s">
        <v>369</v>
      </c>
      <c r="G179" s="322">
        <v>31.29</v>
      </c>
      <c r="P179" s="320">
        <v>2</v>
      </c>
      <c r="Q179" s="320" t="s">
        <v>100</v>
      </c>
      <c r="R179" s="320" t="s">
        <v>122</v>
      </c>
      <c r="S179" s="320" t="s">
        <v>100</v>
      </c>
    </row>
    <row r="180" spans="1:19" s="317" customFormat="1" ht="11.25" customHeight="1">
      <c r="A180" s="316"/>
      <c r="B180" s="316"/>
      <c r="C180" s="316"/>
      <c r="D180" s="317" t="s">
        <v>121</v>
      </c>
      <c r="E180" s="318" t="s">
        <v>323</v>
      </c>
      <c r="G180" s="319">
        <v>0</v>
      </c>
      <c r="P180" s="317">
        <v>2</v>
      </c>
      <c r="Q180" s="317" t="s">
        <v>100</v>
      </c>
      <c r="R180" s="317" t="s">
        <v>122</v>
      </c>
      <c r="S180" s="317" t="s">
        <v>100</v>
      </c>
    </row>
    <row r="181" spans="1:19" s="320" customFormat="1" ht="11.25" customHeight="1">
      <c r="A181" s="316"/>
      <c r="B181" s="316"/>
      <c r="C181" s="316"/>
      <c r="D181" s="320" t="s">
        <v>121</v>
      </c>
      <c r="E181" s="321" t="s">
        <v>324</v>
      </c>
      <c r="G181" s="322">
        <v>19.3</v>
      </c>
      <c r="P181" s="320">
        <v>2</v>
      </c>
      <c r="Q181" s="320" t="s">
        <v>100</v>
      </c>
      <c r="R181" s="320" t="s">
        <v>122</v>
      </c>
      <c r="S181" s="320" t="s">
        <v>100</v>
      </c>
    </row>
    <row r="182" spans="1:19" s="317" customFormat="1" ht="11.25" customHeight="1">
      <c r="A182" s="316"/>
      <c r="B182" s="316"/>
      <c r="C182" s="316"/>
      <c r="D182" s="317" t="s">
        <v>121</v>
      </c>
      <c r="E182" s="318" t="s">
        <v>325</v>
      </c>
      <c r="G182" s="319">
        <v>0</v>
      </c>
      <c r="P182" s="317">
        <v>2</v>
      </c>
      <c r="Q182" s="317" t="s">
        <v>100</v>
      </c>
      <c r="R182" s="317" t="s">
        <v>122</v>
      </c>
      <c r="S182" s="317" t="s">
        <v>100</v>
      </c>
    </row>
    <row r="183" spans="1:19" s="320" customFormat="1" ht="11.25" customHeight="1">
      <c r="A183" s="316"/>
      <c r="B183" s="316"/>
      <c r="C183" s="316"/>
      <c r="D183" s="320" t="s">
        <v>121</v>
      </c>
      <c r="E183" s="321" t="s">
        <v>326</v>
      </c>
      <c r="G183" s="322">
        <v>20.13</v>
      </c>
      <c r="P183" s="320">
        <v>2</v>
      </c>
      <c r="Q183" s="320" t="s">
        <v>100</v>
      </c>
      <c r="R183" s="320" t="s">
        <v>122</v>
      </c>
      <c r="S183" s="320" t="s">
        <v>100</v>
      </c>
    </row>
    <row r="184" spans="1:19" s="317" customFormat="1" ht="11.25" customHeight="1">
      <c r="A184" s="316"/>
      <c r="B184" s="316"/>
      <c r="C184" s="316"/>
      <c r="D184" s="317" t="s">
        <v>121</v>
      </c>
      <c r="E184" s="318" t="s">
        <v>295</v>
      </c>
      <c r="G184" s="319">
        <v>0</v>
      </c>
      <c r="P184" s="317">
        <v>2</v>
      </c>
      <c r="Q184" s="317" t="s">
        <v>100</v>
      </c>
      <c r="R184" s="317" t="s">
        <v>122</v>
      </c>
      <c r="S184" s="317" t="s">
        <v>100</v>
      </c>
    </row>
    <row r="185" spans="1:19" s="320" customFormat="1" ht="11.25" customHeight="1">
      <c r="A185" s="316"/>
      <c r="B185" s="316"/>
      <c r="C185" s="316"/>
      <c r="D185" s="320" t="s">
        <v>121</v>
      </c>
      <c r="E185" s="321" t="s">
        <v>327</v>
      </c>
      <c r="G185" s="322">
        <v>18.87</v>
      </c>
      <c r="P185" s="320">
        <v>2</v>
      </c>
      <c r="Q185" s="320" t="s">
        <v>100</v>
      </c>
      <c r="R185" s="320" t="s">
        <v>122</v>
      </c>
      <c r="S185" s="320" t="s">
        <v>100</v>
      </c>
    </row>
    <row r="186" spans="1:19" s="317" customFormat="1" ht="11.25" customHeight="1">
      <c r="A186" s="316"/>
      <c r="B186" s="316"/>
      <c r="C186" s="316"/>
      <c r="D186" s="317" t="s">
        <v>121</v>
      </c>
      <c r="E186" s="318" t="s">
        <v>297</v>
      </c>
      <c r="G186" s="319">
        <v>0</v>
      </c>
      <c r="P186" s="317">
        <v>2</v>
      </c>
      <c r="Q186" s="317" t="s">
        <v>100</v>
      </c>
      <c r="R186" s="317" t="s">
        <v>122</v>
      </c>
      <c r="S186" s="317" t="s">
        <v>100</v>
      </c>
    </row>
    <row r="187" spans="1:19" s="320" customFormat="1" ht="11.25" customHeight="1">
      <c r="A187" s="316"/>
      <c r="B187" s="316"/>
      <c r="C187" s="316"/>
      <c r="D187" s="320" t="s">
        <v>121</v>
      </c>
      <c r="E187" s="321" t="s">
        <v>370</v>
      </c>
      <c r="G187" s="322">
        <v>17.76</v>
      </c>
      <c r="P187" s="320">
        <v>2</v>
      </c>
      <c r="Q187" s="320" t="s">
        <v>100</v>
      </c>
      <c r="R187" s="320" t="s">
        <v>122</v>
      </c>
      <c r="S187" s="320" t="s">
        <v>100</v>
      </c>
    </row>
    <row r="188" spans="1:19" s="326" customFormat="1" ht="11.25" customHeight="1">
      <c r="A188" s="316"/>
      <c r="B188" s="316"/>
      <c r="C188" s="316"/>
      <c r="D188" s="326" t="s">
        <v>121</v>
      </c>
      <c r="E188" s="327" t="s">
        <v>175</v>
      </c>
      <c r="G188" s="328">
        <v>162.72</v>
      </c>
      <c r="P188" s="326">
        <v>2</v>
      </c>
      <c r="Q188" s="326" t="s">
        <v>100</v>
      </c>
      <c r="R188" s="326" t="s">
        <v>122</v>
      </c>
      <c r="S188" s="326" t="s">
        <v>100</v>
      </c>
    </row>
    <row r="189" spans="1:19" s="317" customFormat="1" ht="11.25" customHeight="1">
      <c r="A189" s="316"/>
      <c r="B189" s="316"/>
      <c r="C189" s="316"/>
      <c r="D189" s="317" t="s">
        <v>121</v>
      </c>
      <c r="E189" s="318" t="s">
        <v>371</v>
      </c>
      <c r="G189" s="319">
        <v>0</v>
      </c>
      <c r="P189" s="317">
        <v>2</v>
      </c>
      <c r="Q189" s="317" t="s">
        <v>100</v>
      </c>
      <c r="R189" s="317" t="s">
        <v>122</v>
      </c>
      <c r="S189" s="317" t="s">
        <v>100</v>
      </c>
    </row>
    <row r="190" spans="1:19" s="320" customFormat="1" ht="11.25" customHeight="1">
      <c r="A190" s="316"/>
      <c r="B190" s="316"/>
      <c r="C190" s="316"/>
      <c r="D190" s="320" t="s">
        <v>121</v>
      </c>
      <c r="E190" s="321" t="s">
        <v>372</v>
      </c>
      <c r="G190" s="322">
        <v>65.8</v>
      </c>
      <c r="P190" s="320">
        <v>2</v>
      </c>
      <c r="Q190" s="320" t="s">
        <v>100</v>
      </c>
      <c r="R190" s="320" t="s">
        <v>122</v>
      </c>
      <c r="S190" s="320" t="s">
        <v>100</v>
      </c>
    </row>
    <row r="191" spans="1:19" s="317" customFormat="1" ht="11.25" customHeight="1">
      <c r="A191" s="316"/>
      <c r="B191" s="316"/>
      <c r="C191" s="316"/>
      <c r="D191" s="317" t="s">
        <v>121</v>
      </c>
      <c r="E191" s="318" t="s">
        <v>276</v>
      </c>
      <c r="G191" s="319">
        <v>0</v>
      </c>
      <c r="P191" s="317">
        <v>2</v>
      </c>
      <c r="Q191" s="317" t="s">
        <v>100</v>
      </c>
      <c r="R191" s="317" t="s">
        <v>122</v>
      </c>
      <c r="S191" s="317" t="s">
        <v>100</v>
      </c>
    </row>
    <row r="192" spans="1:19" s="320" customFormat="1" ht="11.25" customHeight="1">
      <c r="A192" s="316"/>
      <c r="B192" s="316"/>
      <c r="C192" s="316"/>
      <c r="D192" s="320" t="s">
        <v>121</v>
      </c>
      <c r="E192" s="321" t="s">
        <v>373</v>
      </c>
      <c r="G192" s="322">
        <v>23.3</v>
      </c>
      <c r="P192" s="320">
        <v>2</v>
      </c>
      <c r="Q192" s="320" t="s">
        <v>100</v>
      </c>
      <c r="R192" s="320" t="s">
        <v>122</v>
      </c>
      <c r="S192" s="320" t="s">
        <v>100</v>
      </c>
    </row>
    <row r="193" spans="1:19" s="323" customFormat="1" ht="11.25" customHeight="1">
      <c r="A193" s="316"/>
      <c r="B193" s="316"/>
      <c r="C193" s="316"/>
      <c r="D193" s="323" t="s">
        <v>121</v>
      </c>
      <c r="E193" s="324" t="s">
        <v>124</v>
      </c>
      <c r="G193" s="325">
        <v>251.82</v>
      </c>
      <c r="P193" s="323">
        <v>2</v>
      </c>
      <c r="Q193" s="323" t="s">
        <v>100</v>
      </c>
      <c r="R193" s="323" t="s">
        <v>122</v>
      </c>
      <c r="S193" s="323" t="s">
        <v>101</v>
      </c>
    </row>
    <row r="194" spans="1:16" s="315" customFormat="1" ht="11.25" customHeight="1">
      <c r="A194" s="307">
        <v>34</v>
      </c>
      <c r="B194" s="307" t="s">
        <v>102</v>
      </c>
      <c r="C194" s="307" t="s">
        <v>52</v>
      </c>
      <c r="D194" s="308" t="s">
        <v>277</v>
      </c>
      <c r="E194" s="309" t="s">
        <v>278</v>
      </c>
      <c r="F194" s="307" t="s">
        <v>7</v>
      </c>
      <c r="G194" s="310">
        <v>52.8</v>
      </c>
      <c r="H194" s="351">
        <v>0</v>
      </c>
      <c r="I194" s="311">
        <f>ROUND(G194*H194,2)</f>
        <v>0</v>
      </c>
      <c r="J194" s="312">
        <v>0</v>
      </c>
      <c r="K194" s="310">
        <f>G194*J194</f>
        <v>0</v>
      </c>
      <c r="L194" s="312">
        <v>0.003</v>
      </c>
      <c r="M194" s="310">
        <f>G194*L194</f>
        <v>0.15839999999999999</v>
      </c>
      <c r="N194" s="313">
        <v>21</v>
      </c>
      <c r="O194" s="314">
        <v>16</v>
      </c>
      <c r="P194" s="315" t="s">
        <v>103</v>
      </c>
    </row>
    <row r="195" spans="1:19" s="320" customFormat="1" ht="11.25" customHeight="1">
      <c r="A195" s="316"/>
      <c r="B195" s="316"/>
      <c r="C195" s="316"/>
      <c r="D195" s="320" t="s">
        <v>121</v>
      </c>
      <c r="E195" s="321" t="s">
        <v>374</v>
      </c>
      <c r="G195" s="322">
        <v>52.8</v>
      </c>
      <c r="P195" s="320">
        <v>2</v>
      </c>
      <c r="Q195" s="320" t="s">
        <v>100</v>
      </c>
      <c r="R195" s="320" t="s">
        <v>122</v>
      </c>
      <c r="S195" s="320" t="s">
        <v>100</v>
      </c>
    </row>
    <row r="196" spans="1:19" s="323" customFormat="1" ht="11.25" customHeight="1">
      <c r="A196" s="316"/>
      <c r="B196" s="316"/>
      <c r="C196" s="316"/>
      <c r="D196" s="323" t="s">
        <v>121</v>
      </c>
      <c r="E196" s="324" t="s">
        <v>124</v>
      </c>
      <c r="G196" s="325">
        <v>52.8</v>
      </c>
      <c r="P196" s="323">
        <v>2</v>
      </c>
      <c r="Q196" s="323" t="s">
        <v>100</v>
      </c>
      <c r="R196" s="323" t="s">
        <v>122</v>
      </c>
      <c r="S196" s="323" t="s">
        <v>101</v>
      </c>
    </row>
    <row r="197" spans="1:16" s="315" customFormat="1" ht="11.25" customHeight="1">
      <c r="A197" s="307">
        <v>35</v>
      </c>
      <c r="B197" s="307" t="s">
        <v>102</v>
      </c>
      <c r="C197" s="307" t="s">
        <v>52</v>
      </c>
      <c r="D197" s="308" t="s">
        <v>55</v>
      </c>
      <c r="E197" s="309" t="s">
        <v>56</v>
      </c>
      <c r="F197" s="307" t="s">
        <v>7</v>
      </c>
      <c r="G197" s="310">
        <v>274.58</v>
      </c>
      <c r="H197" s="351">
        <v>0</v>
      </c>
      <c r="I197" s="311">
        <f>ROUND(G197*H197,2)</f>
        <v>0</v>
      </c>
      <c r="J197" s="312">
        <v>0</v>
      </c>
      <c r="K197" s="310">
        <f>G197*J197</f>
        <v>0</v>
      </c>
      <c r="L197" s="312">
        <v>0.0003</v>
      </c>
      <c r="M197" s="310">
        <f>G197*L197</f>
        <v>0.08237399999999999</v>
      </c>
      <c r="N197" s="313">
        <v>21</v>
      </c>
      <c r="O197" s="314">
        <v>16</v>
      </c>
      <c r="P197" s="315" t="s">
        <v>103</v>
      </c>
    </row>
    <row r="198" spans="1:19" s="320" customFormat="1" ht="11.25" customHeight="1">
      <c r="A198" s="316"/>
      <c r="B198" s="316"/>
      <c r="C198" s="316"/>
      <c r="D198" s="320" t="s">
        <v>121</v>
      </c>
      <c r="E198" s="321" t="s">
        <v>375</v>
      </c>
      <c r="G198" s="322">
        <v>274.58</v>
      </c>
      <c r="P198" s="320">
        <v>2</v>
      </c>
      <c r="Q198" s="320" t="s">
        <v>100</v>
      </c>
      <c r="R198" s="320" t="s">
        <v>122</v>
      </c>
      <c r="S198" s="320" t="s">
        <v>100</v>
      </c>
    </row>
    <row r="199" spans="1:19" s="323" customFormat="1" ht="11.25" customHeight="1">
      <c r="A199" s="316"/>
      <c r="B199" s="316"/>
      <c r="C199" s="316"/>
      <c r="D199" s="323" t="s">
        <v>121</v>
      </c>
      <c r="E199" s="324" t="s">
        <v>124</v>
      </c>
      <c r="G199" s="325">
        <v>274.58</v>
      </c>
      <c r="P199" s="323">
        <v>2</v>
      </c>
      <c r="Q199" s="323" t="s">
        <v>100</v>
      </c>
      <c r="R199" s="323" t="s">
        <v>122</v>
      </c>
      <c r="S199" s="323" t="s">
        <v>101</v>
      </c>
    </row>
    <row r="200" spans="1:16" s="315" customFormat="1" ht="11.25" customHeight="1">
      <c r="A200" s="307">
        <v>36</v>
      </c>
      <c r="B200" s="307" t="s">
        <v>102</v>
      </c>
      <c r="C200" s="307" t="s">
        <v>163</v>
      </c>
      <c r="D200" s="308" t="s">
        <v>30</v>
      </c>
      <c r="E200" s="309" t="s">
        <v>165</v>
      </c>
      <c r="F200" s="307" t="s">
        <v>6</v>
      </c>
      <c r="G200" s="310">
        <v>33.22</v>
      </c>
      <c r="H200" s="351">
        <v>0</v>
      </c>
      <c r="I200" s="311">
        <f>ROUND(G200*H200,2)</f>
        <v>0</v>
      </c>
      <c r="J200" s="312">
        <v>0</v>
      </c>
      <c r="K200" s="310">
        <f>G200*J200</f>
        <v>0</v>
      </c>
      <c r="L200" s="312">
        <v>0.035</v>
      </c>
      <c r="M200" s="310">
        <f>G200*L200</f>
        <v>1.1627</v>
      </c>
      <c r="N200" s="313">
        <v>21</v>
      </c>
      <c r="O200" s="314">
        <v>4</v>
      </c>
      <c r="P200" s="315" t="s">
        <v>103</v>
      </c>
    </row>
    <row r="201" spans="1:19" s="317" customFormat="1" ht="11.25" customHeight="1">
      <c r="A201" s="316"/>
      <c r="B201" s="316"/>
      <c r="C201" s="316"/>
      <c r="D201" s="317" t="s">
        <v>121</v>
      </c>
      <c r="E201" s="318" t="s">
        <v>316</v>
      </c>
      <c r="G201" s="319">
        <v>0</v>
      </c>
      <c r="P201" s="317">
        <v>2</v>
      </c>
      <c r="Q201" s="317" t="s">
        <v>100</v>
      </c>
      <c r="R201" s="317" t="s">
        <v>122</v>
      </c>
      <c r="S201" s="317" t="s">
        <v>100</v>
      </c>
    </row>
    <row r="202" spans="1:19" s="320" customFormat="1" ht="11.25" customHeight="1">
      <c r="A202" s="316"/>
      <c r="B202" s="316"/>
      <c r="C202" s="316"/>
      <c r="D202" s="320" t="s">
        <v>121</v>
      </c>
      <c r="E202" s="321" t="s">
        <v>376</v>
      </c>
      <c r="G202" s="322">
        <v>3.65</v>
      </c>
      <c r="P202" s="320">
        <v>2</v>
      </c>
      <c r="Q202" s="320" t="s">
        <v>100</v>
      </c>
      <c r="R202" s="320" t="s">
        <v>122</v>
      </c>
      <c r="S202" s="320" t="s">
        <v>100</v>
      </c>
    </row>
    <row r="203" spans="1:19" s="317" customFormat="1" ht="11.25" customHeight="1">
      <c r="A203" s="316"/>
      <c r="B203" s="316"/>
      <c r="C203" s="316"/>
      <c r="D203" s="317" t="s">
        <v>121</v>
      </c>
      <c r="E203" s="318" t="s">
        <v>293</v>
      </c>
      <c r="G203" s="319">
        <v>0</v>
      </c>
      <c r="P203" s="317">
        <v>2</v>
      </c>
      <c r="Q203" s="317" t="s">
        <v>100</v>
      </c>
      <c r="R203" s="317" t="s">
        <v>122</v>
      </c>
      <c r="S203" s="317" t="s">
        <v>100</v>
      </c>
    </row>
    <row r="204" spans="1:19" s="320" customFormat="1" ht="11.25" customHeight="1">
      <c r="A204" s="316"/>
      <c r="B204" s="316"/>
      <c r="C204" s="316"/>
      <c r="D204" s="320" t="s">
        <v>121</v>
      </c>
      <c r="E204" s="321" t="s">
        <v>377</v>
      </c>
      <c r="G204" s="322">
        <v>3.07</v>
      </c>
      <c r="P204" s="320">
        <v>2</v>
      </c>
      <c r="Q204" s="320" t="s">
        <v>100</v>
      </c>
      <c r="R204" s="320" t="s">
        <v>122</v>
      </c>
      <c r="S204" s="320" t="s">
        <v>100</v>
      </c>
    </row>
    <row r="205" spans="1:19" s="317" customFormat="1" ht="11.25" customHeight="1">
      <c r="A205" s="316"/>
      <c r="B205" s="316"/>
      <c r="C205" s="316"/>
      <c r="D205" s="317" t="s">
        <v>121</v>
      </c>
      <c r="E205" s="318" t="s">
        <v>319</v>
      </c>
      <c r="G205" s="319">
        <v>0</v>
      </c>
      <c r="P205" s="317">
        <v>2</v>
      </c>
      <c r="Q205" s="317" t="s">
        <v>100</v>
      </c>
      <c r="R205" s="317" t="s">
        <v>122</v>
      </c>
      <c r="S205" s="317" t="s">
        <v>100</v>
      </c>
    </row>
    <row r="206" spans="1:19" s="320" customFormat="1" ht="11.25" customHeight="1">
      <c r="A206" s="316"/>
      <c r="B206" s="316"/>
      <c r="C206" s="316"/>
      <c r="D206" s="320" t="s">
        <v>121</v>
      </c>
      <c r="E206" s="321" t="s">
        <v>378</v>
      </c>
      <c r="G206" s="322">
        <v>3.56</v>
      </c>
      <c r="P206" s="320">
        <v>2</v>
      </c>
      <c r="Q206" s="320" t="s">
        <v>100</v>
      </c>
      <c r="R206" s="320" t="s">
        <v>122</v>
      </c>
      <c r="S206" s="320" t="s">
        <v>100</v>
      </c>
    </row>
    <row r="207" spans="1:19" s="317" customFormat="1" ht="11.25" customHeight="1">
      <c r="A207" s="316"/>
      <c r="B207" s="316"/>
      <c r="C207" s="316"/>
      <c r="D207" s="317" t="s">
        <v>121</v>
      </c>
      <c r="E207" s="318" t="s">
        <v>321</v>
      </c>
      <c r="G207" s="319">
        <v>0</v>
      </c>
      <c r="P207" s="317">
        <v>2</v>
      </c>
      <c r="Q207" s="317" t="s">
        <v>100</v>
      </c>
      <c r="R207" s="317" t="s">
        <v>122</v>
      </c>
      <c r="S207" s="317" t="s">
        <v>100</v>
      </c>
    </row>
    <row r="208" spans="1:19" s="320" customFormat="1" ht="11.25" customHeight="1">
      <c r="A208" s="316"/>
      <c r="B208" s="316"/>
      <c r="C208" s="316"/>
      <c r="D208" s="320" t="s">
        <v>121</v>
      </c>
      <c r="E208" s="321" t="s">
        <v>379</v>
      </c>
      <c r="G208" s="322">
        <v>3.84</v>
      </c>
      <c r="P208" s="320">
        <v>2</v>
      </c>
      <c r="Q208" s="320" t="s">
        <v>100</v>
      </c>
      <c r="R208" s="320" t="s">
        <v>122</v>
      </c>
      <c r="S208" s="320" t="s">
        <v>100</v>
      </c>
    </row>
    <row r="209" spans="1:19" s="317" customFormat="1" ht="11.25" customHeight="1">
      <c r="A209" s="316"/>
      <c r="B209" s="316"/>
      <c r="C209" s="316"/>
      <c r="D209" s="317" t="s">
        <v>121</v>
      </c>
      <c r="E209" s="318" t="s">
        <v>358</v>
      </c>
      <c r="G209" s="319">
        <v>0</v>
      </c>
      <c r="P209" s="317">
        <v>2</v>
      </c>
      <c r="Q209" s="317" t="s">
        <v>100</v>
      </c>
      <c r="R209" s="317" t="s">
        <v>122</v>
      </c>
      <c r="S209" s="317" t="s">
        <v>100</v>
      </c>
    </row>
    <row r="210" spans="1:19" s="320" customFormat="1" ht="11.25" customHeight="1">
      <c r="A210" s="316"/>
      <c r="B210" s="316"/>
      <c r="C210" s="316"/>
      <c r="D210" s="320" t="s">
        <v>121</v>
      </c>
      <c r="E210" s="321" t="s">
        <v>380</v>
      </c>
      <c r="G210" s="322">
        <v>4.25</v>
      </c>
      <c r="P210" s="320">
        <v>2</v>
      </c>
      <c r="Q210" s="320" t="s">
        <v>100</v>
      </c>
      <c r="R210" s="320" t="s">
        <v>122</v>
      </c>
      <c r="S210" s="320" t="s">
        <v>100</v>
      </c>
    </row>
    <row r="211" spans="1:19" s="317" customFormat="1" ht="11.25" customHeight="1">
      <c r="A211" s="316"/>
      <c r="B211" s="316"/>
      <c r="C211" s="316"/>
      <c r="D211" s="317" t="s">
        <v>121</v>
      </c>
      <c r="E211" s="318" t="s">
        <v>323</v>
      </c>
      <c r="G211" s="319">
        <v>0</v>
      </c>
      <c r="P211" s="317">
        <v>2</v>
      </c>
      <c r="Q211" s="317" t="s">
        <v>100</v>
      </c>
      <c r="R211" s="317" t="s">
        <v>122</v>
      </c>
      <c r="S211" s="317" t="s">
        <v>100</v>
      </c>
    </row>
    <row r="212" spans="1:19" s="320" customFormat="1" ht="11.25" customHeight="1">
      <c r="A212" s="316"/>
      <c r="B212" s="316"/>
      <c r="C212" s="316"/>
      <c r="D212" s="320" t="s">
        <v>121</v>
      </c>
      <c r="E212" s="321" t="s">
        <v>381</v>
      </c>
      <c r="G212" s="322">
        <v>3.95</v>
      </c>
      <c r="P212" s="320">
        <v>2</v>
      </c>
      <c r="Q212" s="320" t="s">
        <v>100</v>
      </c>
      <c r="R212" s="320" t="s">
        <v>122</v>
      </c>
      <c r="S212" s="320" t="s">
        <v>100</v>
      </c>
    </row>
    <row r="213" spans="1:19" s="317" customFormat="1" ht="11.25" customHeight="1">
      <c r="A213" s="316"/>
      <c r="B213" s="316"/>
      <c r="C213" s="316"/>
      <c r="D213" s="317" t="s">
        <v>121</v>
      </c>
      <c r="E213" s="318" t="s">
        <v>325</v>
      </c>
      <c r="G213" s="319">
        <v>0</v>
      </c>
      <c r="P213" s="317">
        <v>2</v>
      </c>
      <c r="Q213" s="317" t="s">
        <v>100</v>
      </c>
      <c r="R213" s="317" t="s">
        <v>122</v>
      </c>
      <c r="S213" s="317" t="s">
        <v>100</v>
      </c>
    </row>
    <row r="214" spans="1:19" s="320" customFormat="1" ht="11.25" customHeight="1">
      <c r="A214" s="316"/>
      <c r="B214" s="316"/>
      <c r="C214" s="316"/>
      <c r="D214" s="320" t="s">
        <v>121</v>
      </c>
      <c r="E214" s="321" t="s">
        <v>382</v>
      </c>
      <c r="G214" s="322">
        <v>4.3</v>
      </c>
      <c r="P214" s="320">
        <v>2</v>
      </c>
      <c r="Q214" s="320" t="s">
        <v>100</v>
      </c>
      <c r="R214" s="320" t="s">
        <v>122</v>
      </c>
      <c r="S214" s="320" t="s">
        <v>100</v>
      </c>
    </row>
    <row r="215" spans="1:19" s="317" customFormat="1" ht="11.25" customHeight="1">
      <c r="A215" s="316"/>
      <c r="B215" s="316"/>
      <c r="C215" s="316"/>
      <c r="D215" s="317" t="s">
        <v>121</v>
      </c>
      <c r="E215" s="318" t="s">
        <v>295</v>
      </c>
      <c r="G215" s="319">
        <v>0</v>
      </c>
      <c r="P215" s="317">
        <v>2</v>
      </c>
      <c r="Q215" s="317" t="s">
        <v>100</v>
      </c>
      <c r="R215" s="317" t="s">
        <v>122</v>
      </c>
      <c r="S215" s="317" t="s">
        <v>100</v>
      </c>
    </row>
    <row r="216" spans="1:19" s="320" customFormat="1" ht="11.25" customHeight="1">
      <c r="A216" s="316"/>
      <c r="B216" s="316"/>
      <c r="C216" s="316"/>
      <c r="D216" s="320" t="s">
        <v>121</v>
      </c>
      <c r="E216" s="321" t="s">
        <v>383</v>
      </c>
      <c r="G216" s="322">
        <v>3.41</v>
      </c>
      <c r="P216" s="320">
        <v>2</v>
      </c>
      <c r="Q216" s="320" t="s">
        <v>100</v>
      </c>
      <c r="R216" s="320" t="s">
        <v>122</v>
      </c>
      <c r="S216" s="320" t="s">
        <v>100</v>
      </c>
    </row>
    <row r="217" spans="1:19" s="317" customFormat="1" ht="11.25" customHeight="1">
      <c r="A217" s="316"/>
      <c r="B217" s="316"/>
      <c r="C217" s="316"/>
      <c r="D217" s="317" t="s">
        <v>121</v>
      </c>
      <c r="E217" s="318" t="s">
        <v>297</v>
      </c>
      <c r="G217" s="319">
        <v>0</v>
      </c>
      <c r="P217" s="317">
        <v>2</v>
      </c>
      <c r="Q217" s="317" t="s">
        <v>100</v>
      </c>
      <c r="R217" s="317" t="s">
        <v>122</v>
      </c>
      <c r="S217" s="317" t="s">
        <v>100</v>
      </c>
    </row>
    <row r="218" spans="1:19" s="320" customFormat="1" ht="11.25" customHeight="1">
      <c r="A218" s="316"/>
      <c r="B218" s="316"/>
      <c r="C218" s="316"/>
      <c r="D218" s="320" t="s">
        <v>121</v>
      </c>
      <c r="E218" s="321" t="s">
        <v>384</v>
      </c>
      <c r="G218" s="322">
        <v>3.19</v>
      </c>
      <c r="P218" s="320">
        <v>2</v>
      </c>
      <c r="Q218" s="320" t="s">
        <v>100</v>
      </c>
      <c r="R218" s="320" t="s">
        <v>122</v>
      </c>
      <c r="S218" s="320" t="s">
        <v>100</v>
      </c>
    </row>
    <row r="219" spans="1:19" s="323" customFormat="1" ht="11.25" customHeight="1">
      <c r="A219" s="316"/>
      <c r="B219" s="316"/>
      <c r="C219" s="316"/>
      <c r="D219" s="323" t="s">
        <v>121</v>
      </c>
      <c r="E219" s="324" t="s">
        <v>124</v>
      </c>
      <c r="G219" s="325">
        <v>33.22</v>
      </c>
      <c r="P219" s="323">
        <v>2</v>
      </c>
      <c r="Q219" s="323" t="s">
        <v>100</v>
      </c>
      <c r="R219" s="323" t="s">
        <v>122</v>
      </c>
      <c r="S219" s="323" t="s">
        <v>101</v>
      </c>
    </row>
    <row r="220" spans="1:16" s="315" customFormat="1" ht="11.25" customHeight="1">
      <c r="A220" s="307">
        <v>37</v>
      </c>
      <c r="B220" s="307" t="s">
        <v>102</v>
      </c>
      <c r="C220" s="307" t="s">
        <v>163</v>
      </c>
      <c r="D220" s="308" t="s">
        <v>27</v>
      </c>
      <c r="E220" s="309" t="s">
        <v>28</v>
      </c>
      <c r="F220" s="307" t="s">
        <v>6</v>
      </c>
      <c r="G220" s="310">
        <v>55.126</v>
      </c>
      <c r="H220" s="351">
        <v>0</v>
      </c>
      <c r="I220" s="311">
        <f>ROUND(G220*H220,2)</f>
        <v>0</v>
      </c>
      <c r="J220" s="312">
        <v>0</v>
      </c>
      <c r="K220" s="310">
        <f>G220*J220</f>
        <v>0</v>
      </c>
      <c r="L220" s="312">
        <v>0.261</v>
      </c>
      <c r="M220" s="310">
        <f>G220*L220</f>
        <v>14.387886</v>
      </c>
      <c r="N220" s="313">
        <v>21</v>
      </c>
      <c r="O220" s="314">
        <v>4</v>
      </c>
      <c r="P220" s="315" t="s">
        <v>103</v>
      </c>
    </row>
    <row r="221" spans="1:19" s="317" customFormat="1" ht="11.25" customHeight="1">
      <c r="A221" s="316"/>
      <c r="B221" s="316"/>
      <c r="C221" s="316"/>
      <c r="D221" s="317" t="s">
        <v>121</v>
      </c>
      <c r="E221" s="318" t="s">
        <v>316</v>
      </c>
      <c r="G221" s="319">
        <v>0</v>
      </c>
      <c r="P221" s="317">
        <v>2</v>
      </c>
      <c r="Q221" s="317" t="s">
        <v>100</v>
      </c>
      <c r="R221" s="317" t="s">
        <v>122</v>
      </c>
      <c r="S221" s="317" t="s">
        <v>100</v>
      </c>
    </row>
    <row r="222" spans="1:19" s="320" customFormat="1" ht="11.25" customHeight="1">
      <c r="A222" s="316"/>
      <c r="B222" s="316"/>
      <c r="C222" s="316"/>
      <c r="D222" s="320" t="s">
        <v>121</v>
      </c>
      <c r="E222" s="321" t="s">
        <v>385</v>
      </c>
      <c r="G222" s="322">
        <v>2.796</v>
      </c>
      <c r="P222" s="320">
        <v>2</v>
      </c>
      <c r="Q222" s="320" t="s">
        <v>100</v>
      </c>
      <c r="R222" s="320" t="s">
        <v>122</v>
      </c>
      <c r="S222" s="320" t="s">
        <v>100</v>
      </c>
    </row>
    <row r="223" spans="1:19" s="317" customFormat="1" ht="11.25" customHeight="1">
      <c r="A223" s="316"/>
      <c r="B223" s="316"/>
      <c r="C223" s="316"/>
      <c r="D223" s="317" t="s">
        <v>121</v>
      </c>
      <c r="E223" s="318" t="s">
        <v>293</v>
      </c>
      <c r="G223" s="319">
        <v>0</v>
      </c>
      <c r="P223" s="317">
        <v>2</v>
      </c>
      <c r="Q223" s="317" t="s">
        <v>100</v>
      </c>
      <c r="R223" s="317" t="s">
        <v>122</v>
      </c>
      <c r="S223" s="317" t="s">
        <v>100</v>
      </c>
    </row>
    <row r="224" spans="1:19" s="320" customFormat="1" ht="11.25" customHeight="1">
      <c r="A224" s="316"/>
      <c r="B224" s="316"/>
      <c r="C224" s="316"/>
      <c r="D224" s="320" t="s">
        <v>121</v>
      </c>
      <c r="E224" s="321" t="s">
        <v>386</v>
      </c>
      <c r="G224" s="322">
        <v>28.17</v>
      </c>
      <c r="P224" s="320">
        <v>2</v>
      </c>
      <c r="Q224" s="320" t="s">
        <v>100</v>
      </c>
      <c r="R224" s="320" t="s">
        <v>122</v>
      </c>
      <c r="S224" s="320" t="s">
        <v>100</v>
      </c>
    </row>
    <row r="225" spans="1:19" s="320" customFormat="1" ht="11.25" customHeight="1">
      <c r="A225" s="316"/>
      <c r="B225" s="316"/>
      <c r="C225" s="316"/>
      <c r="D225" s="320" t="s">
        <v>121</v>
      </c>
      <c r="E225" s="321" t="s">
        <v>387</v>
      </c>
      <c r="G225" s="322">
        <v>5.512</v>
      </c>
      <c r="P225" s="320">
        <v>2</v>
      </c>
      <c r="Q225" s="320" t="s">
        <v>100</v>
      </c>
      <c r="R225" s="320" t="s">
        <v>122</v>
      </c>
      <c r="S225" s="320" t="s">
        <v>100</v>
      </c>
    </row>
    <row r="226" spans="1:19" s="317" customFormat="1" ht="11.25" customHeight="1">
      <c r="A226" s="316"/>
      <c r="B226" s="316"/>
      <c r="C226" s="316"/>
      <c r="D226" s="317" t="s">
        <v>121</v>
      </c>
      <c r="E226" s="318" t="s">
        <v>368</v>
      </c>
      <c r="G226" s="319">
        <v>0</v>
      </c>
      <c r="P226" s="317">
        <v>2</v>
      </c>
      <c r="Q226" s="317" t="s">
        <v>100</v>
      </c>
      <c r="R226" s="317" t="s">
        <v>122</v>
      </c>
      <c r="S226" s="317" t="s">
        <v>100</v>
      </c>
    </row>
    <row r="227" spans="1:19" s="320" customFormat="1" ht="11.25" customHeight="1">
      <c r="A227" s="316"/>
      <c r="B227" s="316"/>
      <c r="C227" s="316"/>
      <c r="D227" s="320" t="s">
        <v>121</v>
      </c>
      <c r="E227" s="321" t="s">
        <v>388</v>
      </c>
      <c r="G227" s="322">
        <v>4.2</v>
      </c>
      <c r="P227" s="320">
        <v>2</v>
      </c>
      <c r="Q227" s="320" t="s">
        <v>100</v>
      </c>
      <c r="R227" s="320" t="s">
        <v>122</v>
      </c>
      <c r="S227" s="320" t="s">
        <v>100</v>
      </c>
    </row>
    <row r="228" spans="1:19" s="317" customFormat="1" ht="11.25" customHeight="1">
      <c r="A228" s="316"/>
      <c r="B228" s="316"/>
      <c r="C228" s="316"/>
      <c r="D228" s="317" t="s">
        <v>121</v>
      </c>
      <c r="E228" s="318" t="s">
        <v>295</v>
      </c>
      <c r="G228" s="319">
        <v>0</v>
      </c>
      <c r="P228" s="317">
        <v>2</v>
      </c>
      <c r="Q228" s="317" t="s">
        <v>100</v>
      </c>
      <c r="R228" s="317" t="s">
        <v>122</v>
      </c>
      <c r="S228" s="317" t="s">
        <v>100</v>
      </c>
    </row>
    <row r="229" spans="1:19" s="320" customFormat="1" ht="11.25" customHeight="1">
      <c r="A229" s="316"/>
      <c r="B229" s="316"/>
      <c r="C229" s="316"/>
      <c r="D229" s="320" t="s">
        <v>121</v>
      </c>
      <c r="E229" s="321" t="s">
        <v>389</v>
      </c>
      <c r="G229" s="322">
        <v>9.324</v>
      </c>
      <c r="P229" s="320">
        <v>2</v>
      </c>
      <c r="Q229" s="320" t="s">
        <v>100</v>
      </c>
      <c r="R229" s="320" t="s">
        <v>122</v>
      </c>
      <c r="S229" s="320" t="s">
        <v>100</v>
      </c>
    </row>
    <row r="230" spans="1:19" s="317" customFormat="1" ht="11.25" customHeight="1">
      <c r="A230" s="316"/>
      <c r="B230" s="316"/>
      <c r="C230" s="316"/>
      <c r="D230" s="317" t="s">
        <v>121</v>
      </c>
      <c r="E230" s="318" t="s">
        <v>297</v>
      </c>
      <c r="G230" s="319">
        <v>0</v>
      </c>
      <c r="P230" s="317">
        <v>2</v>
      </c>
      <c r="Q230" s="317" t="s">
        <v>100</v>
      </c>
      <c r="R230" s="317" t="s">
        <v>122</v>
      </c>
      <c r="S230" s="317" t="s">
        <v>100</v>
      </c>
    </row>
    <row r="231" spans="1:19" s="320" customFormat="1" ht="11.25" customHeight="1">
      <c r="A231" s="316"/>
      <c r="B231" s="316"/>
      <c r="C231" s="316"/>
      <c r="D231" s="320" t="s">
        <v>121</v>
      </c>
      <c r="E231" s="321" t="s">
        <v>390</v>
      </c>
      <c r="G231" s="322">
        <v>5.124</v>
      </c>
      <c r="P231" s="320">
        <v>2</v>
      </c>
      <c r="Q231" s="320" t="s">
        <v>100</v>
      </c>
      <c r="R231" s="320" t="s">
        <v>122</v>
      </c>
      <c r="S231" s="320" t="s">
        <v>100</v>
      </c>
    </row>
    <row r="232" spans="1:19" s="323" customFormat="1" ht="11.25" customHeight="1">
      <c r="A232" s="316"/>
      <c r="B232" s="316"/>
      <c r="C232" s="316"/>
      <c r="D232" s="323" t="s">
        <v>121</v>
      </c>
      <c r="E232" s="324" t="s">
        <v>124</v>
      </c>
      <c r="G232" s="325">
        <v>55.126</v>
      </c>
      <c r="P232" s="323">
        <v>2</v>
      </c>
      <c r="Q232" s="323" t="s">
        <v>100</v>
      </c>
      <c r="R232" s="323" t="s">
        <v>122</v>
      </c>
      <c r="S232" s="323" t="s">
        <v>101</v>
      </c>
    </row>
    <row r="233" spans="1:16" s="315" customFormat="1" ht="11.25" customHeight="1">
      <c r="A233" s="307">
        <v>38</v>
      </c>
      <c r="B233" s="307" t="s">
        <v>102</v>
      </c>
      <c r="C233" s="307" t="s">
        <v>163</v>
      </c>
      <c r="D233" s="308" t="s">
        <v>167</v>
      </c>
      <c r="E233" s="309" t="s">
        <v>391</v>
      </c>
      <c r="F233" s="307" t="s">
        <v>8</v>
      </c>
      <c r="G233" s="310">
        <v>1.061</v>
      </c>
      <c r="H233" s="351">
        <v>0</v>
      </c>
      <c r="I233" s="311">
        <f>ROUND(G233*H233,2)</f>
        <v>0</v>
      </c>
      <c r="J233" s="312">
        <v>0</v>
      </c>
      <c r="K233" s="310">
        <f>G233*J233</f>
        <v>0</v>
      </c>
      <c r="L233" s="312">
        <v>1.95</v>
      </c>
      <c r="M233" s="310">
        <f>G233*L233</f>
        <v>2.0689499999999996</v>
      </c>
      <c r="N233" s="313">
        <v>21</v>
      </c>
      <c r="O233" s="314">
        <v>4</v>
      </c>
      <c r="P233" s="315" t="s">
        <v>103</v>
      </c>
    </row>
    <row r="234" spans="1:19" s="317" customFormat="1" ht="11.25" customHeight="1">
      <c r="A234" s="316"/>
      <c r="B234" s="316"/>
      <c r="C234" s="316"/>
      <c r="D234" s="317" t="s">
        <v>121</v>
      </c>
      <c r="E234" s="318" t="s">
        <v>297</v>
      </c>
      <c r="G234" s="319">
        <v>0</v>
      </c>
      <c r="P234" s="317">
        <v>2</v>
      </c>
      <c r="Q234" s="317" t="s">
        <v>100</v>
      </c>
      <c r="R234" s="317" t="s">
        <v>122</v>
      </c>
      <c r="S234" s="317" t="s">
        <v>100</v>
      </c>
    </row>
    <row r="235" spans="1:19" s="320" customFormat="1" ht="11.25" customHeight="1">
      <c r="A235" s="316"/>
      <c r="B235" s="316"/>
      <c r="C235" s="316"/>
      <c r="D235" s="320" t="s">
        <v>121</v>
      </c>
      <c r="E235" s="321" t="s">
        <v>392</v>
      </c>
      <c r="G235" s="322">
        <v>1.061</v>
      </c>
      <c r="P235" s="320">
        <v>2</v>
      </c>
      <c r="Q235" s="320" t="s">
        <v>100</v>
      </c>
      <c r="R235" s="320" t="s">
        <v>122</v>
      </c>
      <c r="S235" s="320" t="s">
        <v>100</v>
      </c>
    </row>
    <row r="236" spans="1:19" s="323" customFormat="1" ht="11.25" customHeight="1">
      <c r="A236" s="316"/>
      <c r="B236" s="316"/>
      <c r="C236" s="316"/>
      <c r="D236" s="323" t="s">
        <v>121</v>
      </c>
      <c r="E236" s="324" t="s">
        <v>124</v>
      </c>
      <c r="G236" s="325">
        <v>1.061</v>
      </c>
      <c r="P236" s="323">
        <v>2</v>
      </c>
      <c r="Q236" s="323" t="s">
        <v>100</v>
      </c>
      <c r="R236" s="323" t="s">
        <v>122</v>
      </c>
      <c r="S236" s="323" t="s">
        <v>101</v>
      </c>
    </row>
    <row r="237" spans="1:16" s="315" customFormat="1" ht="11.25" customHeight="1">
      <c r="A237" s="307">
        <v>39</v>
      </c>
      <c r="B237" s="307" t="s">
        <v>102</v>
      </c>
      <c r="C237" s="307" t="s">
        <v>163</v>
      </c>
      <c r="D237" s="308" t="s">
        <v>33</v>
      </c>
      <c r="E237" s="309" t="s">
        <v>34</v>
      </c>
      <c r="F237" s="307" t="s">
        <v>8</v>
      </c>
      <c r="G237" s="310">
        <v>1.3</v>
      </c>
      <c r="H237" s="351">
        <v>0</v>
      </c>
      <c r="I237" s="311">
        <f>ROUND(G237*H237,2)</f>
        <v>0</v>
      </c>
      <c r="J237" s="312">
        <v>0</v>
      </c>
      <c r="K237" s="310">
        <f>G237*J237</f>
        <v>0</v>
      </c>
      <c r="L237" s="312">
        <v>1.8</v>
      </c>
      <c r="M237" s="310">
        <f>G237*L237</f>
        <v>2.3400000000000003</v>
      </c>
      <c r="N237" s="313">
        <v>21</v>
      </c>
      <c r="O237" s="314">
        <v>4</v>
      </c>
      <c r="P237" s="315" t="s">
        <v>103</v>
      </c>
    </row>
    <row r="238" spans="1:19" s="317" customFormat="1" ht="11.25" customHeight="1">
      <c r="A238" s="316"/>
      <c r="B238" s="316"/>
      <c r="C238" s="316"/>
      <c r="D238" s="317" t="s">
        <v>121</v>
      </c>
      <c r="E238" s="318" t="s">
        <v>297</v>
      </c>
      <c r="G238" s="319">
        <v>0</v>
      </c>
      <c r="P238" s="317">
        <v>2</v>
      </c>
      <c r="Q238" s="317" t="s">
        <v>100</v>
      </c>
      <c r="R238" s="317" t="s">
        <v>122</v>
      </c>
      <c r="S238" s="317" t="s">
        <v>100</v>
      </c>
    </row>
    <row r="239" spans="1:19" s="320" customFormat="1" ht="11.25" customHeight="1">
      <c r="A239" s="316"/>
      <c r="B239" s="316"/>
      <c r="C239" s="316"/>
      <c r="D239" s="320" t="s">
        <v>121</v>
      </c>
      <c r="E239" s="321" t="s">
        <v>393</v>
      </c>
      <c r="G239" s="322">
        <v>1.3</v>
      </c>
      <c r="P239" s="320">
        <v>2</v>
      </c>
      <c r="Q239" s="320" t="s">
        <v>100</v>
      </c>
      <c r="R239" s="320" t="s">
        <v>122</v>
      </c>
      <c r="S239" s="320" t="s">
        <v>100</v>
      </c>
    </row>
    <row r="240" spans="1:19" s="323" customFormat="1" ht="11.25" customHeight="1">
      <c r="A240" s="316"/>
      <c r="B240" s="316"/>
      <c r="C240" s="316"/>
      <c r="D240" s="323" t="s">
        <v>121</v>
      </c>
      <c r="E240" s="324" t="s">
        <v>124</v>
      </c>
      <c r="G240" s="325">
        <v>1.3</v>
      </c>
      <c r="P240" s="323">
        <v>2</v>
      </c>
      <c r="Q240" s="323" t="s">
        <v>100</v>
      </c>
      <c r="R240" s="323" t="s">
        <v>122</v>
      </c>
      <c r="S240" s="323" t="s">
        <v>101</v>
      </c>
    </row>
    <row r="241" spans="1:16" s="315" customFormat="1" ht="11.25" customHeight="1">
      <c r="A241" s="307">
        <v>40</v>
      </c>
      <c r="B241" s="307" t="s">
        <v>102</v>
      </c>
      <c r="C241" s="307" t="s">
        <v>163</v>
      </c>
      <c r="D241" s="308" t="s">
        <v>179</v>
      </c>
      <c r="E241" s="309" t="s">
        <v>180</v>
      </c>
      <c r="F241" s="307" t="s">
        <v>8</v>
      </c>
      <c r="G241" s="310">
        <v>1.5</v>
      </c>
      <c r="H241" s="351">
        <v>0</v>
      </c>
      <c r="I241" s="311">
        <f>ROUND(G241*H241,2)</f>
        <v>0</v>
      </c>
      <c r="J241" s="312">
        <v>0</v>
      </c>
      <c r="K241" s="310">
        <f>G241*J241</f>
        <v>0</v>
      </c>
      <c r="L241" s="312">
        <v>1.8</v>
      </c>
      <c r="M241" s="310">
        <f>G241*L241</f>
        <v>2.7</v>
      </c>
      <c r="N241" s="313">
        <v>21</v>
      </c>
      <c r="O241" s="314">
        <v>4</v>
      </c>
      <c r="P241" s="315" t="s">
        <v>103</v>
      </c>
    </row>
    <row r="242" spans="1:19" s="320" customFormat="1" ht="11.25" customHeight="1">
      <c r="A242" s="316"/>
      <c r="B242" s="316"/>
      <c r="C242" s="316"/>
      <c r="D242" s="320" t="s">
        <v>121</v>
      </c>
      <c r="E242" s="321" t="s">
        <v>266</v>
      </c>
      <c r="G242" s="322">
        <v>1.5</v>
      </c>
      <c r="P242" s="320">
        <v>2</v>
      </c>
      <c r="Q242" s="320" t="s">
        <v>100</v>
      </c>
      <c r="R242" s="320" t="s">
        <v>122</v>
      </c>
      <c r="S242" s="320" t="s">
        <v>100</v>
      </c>
    </row>
    <row r="243" spans="1:19" s="323" customFormat="1" ht="11.25" customHeight="1">
      <c r="A243" s="316"/>
      <c r="B243" s="316"/>
      <c r="C243" s="316"/>
      <c r="D243" s="323" t="s">
        <v>121</v>
      </c>
      <c r="E243" s="324" t="s">
        <v>124</v>
      </c>
      <c r="G243" s="325">
        <v>1.5</v>
      </c>
      <c r="P243" s="323">
        <v>2</v>
      </c>
      <c r="Q243" s="323" t="s">
        <v>100</v>
      </c>
      <c r="R243" s="323" t="s">
        <v>122</v>
      </c>
      <c r="S243" s="323" t="s">
        <v>101</v>
      </c>
    </row>
    <row r="244" spans="1:16" s="315" customFormat="1" ht="22.5" customHeight="1">
      <c r="A244" s="307">
        <v>41</v>
      </c>
      <c r="B244" s="307" t="s">
        <v>102</v>
      </c>
      <c r="C244" s="307" t="s">
        <v>163</v>
      </c>
      <c r="D244" s="308" t="s">
        <v>394</v>
      </c>
      <c r="E244" s="309" t="s">
        <v>395</v>
      </c>
      <c r="F244" s="307" t="s">
        <v>9</v>
      </c>
      <c r="G244" s="310">
        <v>0.3</v>
      </c>
      <c r="H244" s="351">
        <v>0</v>
      </c>
      <c r="I244" s="311">
        <f>ROUND(G244*H244,2)</f>
        <v>0</v>
      </c>
      <c r="J244" s="312">
        <v>0</v>
      </c>
      <c r="K244" s="310">
        <f>G244*J244</f>
        <v>0</v>
      </c>
      <c r="L244" s="312">
        <v>1.244</v>
      </c>
      <c r="M244" s="310">
        <f>G244*L244</f>
        <v>0.3732</v>
      </c>
      <c r="N244" s="313">
        <v>21</v>
      </c>
      <c r="O244" s="314">
        <v>4</v>
      </c>
      <c r="P244" s="315" t="s">
        <v>103</v>
      </c>
    </row>
    <row r="245" spans="1:16" s="315" customFormat="1" ht="22.5" customHeight="1">
      <c r="A245" s="307">
        <v>42</v>
      </c>
      <c r="B245" s="307" t="s">
        <v>102</v>
      </c>
      <c r="C245" s="307" t="s">
        <v>163</v>
      </c>
      <c r="D245" s="308" t="s">
        <v>396</v>
      </c>
      <c r="E245" s="309" t="s">
        <v>397</v>
      </c>
      <c r="F245" s="307" t="s">
        <v>8</v>
      </c>
      <c r="G245" s="310">
        <v>1</v>
      </c>
      <c r="H245" s="351">
        <v>0</v>
      </c>
      <c r="I245" s="311">
        <f>ROUND(G245*H245,2)</f>
        <v>0</v>
      </c>
      <c r="J245" s="312">
        <v>0</v>
      </c>
      <c r="K245" s="310">
        <f>G245*J245</f>
        <v>0</v>
      </c>
      <c r="L245" s="312">
        <v>1.7</v>
      </c>
      <c r="M245" s="310">
        <f>G245*L245</f>
        <v>1.7</v>
      </c>
      <c r="N245" s="313">
        <v>21</v>
      </c>
      <c r="O245" s="314">
        <v>4</v>
      </c>
      <c r="P245" s="315" t="s">
        <v>103</v>
      </c>
    </row>
    <row r="246" spans="1:16" s="315" customFormat="1" ht="22.5" customHeight="1">
      <c r="A246" s="307">
        <v>43</v>
      </c>
      <c r="B246" s="307" t="s">
        <v>102</v>
      </c>
      <c r="C246" s="307" t="s">
        <v>163</v>
      </c>
      <c r="D246" s="308" t="s">
        <v>168</v>
      </c>
      <c r="E246" s="309" t="s">
        <v>398</v>
      </c>
      <c r="F246" s="307" t="s">
        <v>8</v>
      </c>
      <c r="G246" s="310">
        <v>3.322</v>
      </c>
      <c r="H246" s="351">
        <v>0</v>
      </c>
      <c r="I246" s="311">
        <f>ROUND(G246*H246,2)</f>
        <v>0</v>
      </c>
      <c r="J246" s="312">
        <v>0</v>
      </c>
      <c r="K246" s="310">
        <f>G246*J246</f>
        <v>0</v>
      </c>
      <c r="L246" s="312">
        <v>2.2</v>
      </c>
      <c r="M246" s="310">
        <f>G246*L246</f>
        <v>7.308400000000001</v>
      </c>
      <c r="N246" s="313">
        <v>21</v>
      </c>
      <c r="O246" s="314">
        <v>4</v>
      </c>
      <c r="P246" s="315" t="s">
        <v>103</v>
      </c>
    </row>
    <row r="247" spans="1:19" s="317" customFormat="1" ht="11.25" customHeight="1">
      <c r="A247" s="316"/>
      <c r="B247" s="316"/>
      <c r="C247" s="316"/>
      <c r="D247" s="317" t="s">
        <v>121</v>
      </c>
      <c r="E247" s="318" t="s">
        <v>316</v>
      </c>
      <c r="G247" s="319">
        <v>0</v>
      </c>
      <c r="P247" s="317">
        <v>2</v>
      </c>
      <c r="Q247" s="317" t="s">
        <v>100</v>
      </c>
      <c r="R247" s="317" t="s">
        <v>122</v>
      </c>
      <c r="S247" s="317" t="s">
        <v>100</v>
      </c>
    </row>
    <row r="248" spans="1:19" s="320" customFormat="1" ht="11.25" customHeight="1">
      <c r="A248" s="316"/>
      <c r="B248" s="316"/>
      <c r="C248" s="316"/>
      <c r="D248" s="320" t="s">
        <v>121</v>
      </c>
      <c r="E248" s="321" t="s">
        <v>399</v>
      </c>
      <c r="G248" s="322">
        <v>0.365</v>
      </c>
      <c r="P248" s="320">
        <v>2</v>
      </c>
      <c r="Q248" s="320" t="s">
        <v>100</v>
      </c>
      <c r="R248" s="320" t="s">
        <v>122</v>
      </c>
      <c r="S248" s="320" t="s">
        <v>100</v>
      </c>
    </row>
    <row r="249" spans="1:19" s="317" customFormat="1" ht="11.25" customHeight="1">
      <c r="A249" s="316"/>
      <c r="B249" s="316"/>
      <c r="C249" s="316"/>
      <c r="D249" s="317" t="s">
        <v>121</v>
      </c>
      <c r="E249" s="318" t="s">
        <v>293</v>
      </c>
      <c r="G249" s="319">
        <v>0</v>
      </c>
      <c r="P249" s="317">
        <v>2</v>
      </c>
      <c r="Q249" s="317" t="s">
        <v>100</v>
      </c>
      <c r="R249" s="317" t="s">
        <v>122</v>
      </c>
      <c r="S249" s="317" t="s">
        <v>100</v>
      </c>
    </row>
    <row r="250" spans="1:19" s="320" customFormat="1" ht="11.25" customHeight="1">
      <c r="A250" s="316"/>
      <c r="B250" s="316"/>
      <c r="C250" s="316"/>
      <c r="D250" s="320" t="s">
        <v>121</v>
      </c>
      <c r="E250" s="321" t="s">
        <v>400</v>
      </c>
      <c r="G250" s="322">
        <v>0.307</v>
      </c>
      <c r="P250" s="320">
        <v>2</v>
      </c>
      <c r="Q250" s="320" t="s">
        <v>100</v>
      </c>
      <c r="R250" s="320" t="s">
        <v>122</v>
      </c>
      <c r="S250" s="320" t="s">
        <v>100</v>
      </c>
    </row>
    <row r="251" spans="1:19" s="317" customFormat="1" ht="11.25" customHeight="1">
      <c r="A251" s="316"/>
      <c r="B251" s="316"/>
      <c r="C251" s="316"/>
      <c r="D251" s="317" t="s">
        <v>121</v>
      </c>
      <c r="E251" s="318" t="s">
        <v>319</v>
      </c>
      <c r="G251" s="319">
        <v>0</v>
      </c>
      <c r="P251" s="317">
        <v>2</v>
      </c>
      <c r="Q251" s="317" t="s">
        <v>100</v>
      </c>
      <c r="R251" s="317" t="s">
        <v>122</v>
      </c>
      <c r="S251" s="317" t="s">
        <v>100</v>
      </c>
    </row>
    <row r="252" spans="1:19" s="320" customFormat="1" ht="11.25" customHeight="1">
      <c r="A252" s="316"/>
      <c r="B252" s="316"/>
      <c r="C252" s="316"/>
      <c r="D252" s="320" t="s">
        <v>121</v>
      </c>
      <c r="E252" s="321" t="s">
        <v>401</v>
      </c>
      <c r="G252" s="322">
        <v>0.356</v>
      </c>
      <c r="P252" s="320">
        <v>2</v>
      </c>
      <c r="Q252" s="320" t="s">
        <v>100</v>
      </c>
      <c r="R252" s="320" t="s">
        <v>122</v>
      </c>
      <c r="S252" s="320" t="s">
        <v>100</v>
      </c>
    </row>
    <row r="253" spans="1:19" s="317" customFormat="1" ht="11.25" customHeight="1">
      <c r="A253" s="316"/>
      <c r="B253" s="316"/>
      <c r="C253" s="316"/>
      <c r="D253" s="317" t="s">
        <v>121</v>
      </c>
      <c r="E253" s="318" t="s">
        <v>321</v>
      </c>
      <c r="G253" s="319">
        <v>0</v>
      </c>
      <c r="P253" s="317">
        <v>2</v>
      </c>
      <c r="Q253" s="317" t="s">
        <v>100</v>
      </c>
      <c r="R253" s="317" t="s">
        <v>122</v>
      </c>
      <c r="S253" s="317" t="s">
        <v>100</v>
      </c>
    </row>
    <row r="254" spans="1:19" s="320" customFormat="1" ht="11.25" customHeight="1">
      <c r="A254" s="316"/>
      <c r="B254" s="316"/>
      <c r="C254" s="316"/>
      <c r="D254" s="320" t="s">
        <v>121</v>
      </c>
      <c r="E254" s="321" t="s">
        <v>402</v>
      </c>
      <c r="G254" s="322">
        <v>0.384</v>
      </c>
      <c r="P254" s="320">
        <v>2</v>
      </c>
      <c r="Q254" s="320" t="s">
        <v>100</v>
      </c>
      <c r="R254" s="320" t="s">
        <v>122</v>
      </c>
      <c r="S254" s="320" t="s">
        <v>100</v>
      </c>
    </row>
    <row r="255" spans="1:19" s="317" customFormat="1" ht="11.25" customHeight="1">
      <c r="A255" s="316"/>
      <c r="B255" s="316"/>
      <c r="C255" s="316"/>
      <c r="D255" s="317" t="s">
        <v>121</v>
      </c>
      <c r="E255" s="318" t="s">
        <v>358</v>
      </c>
      <c r="G255" s="319">
        <v>0</v>
      </c>
      <c r="P255" s="317">
        <v>2</v>
      </c>
      <c r="Q255" s="317" t="s">
        <v>100</v>
      </c>
      <c r="R255" s="317" t="s">
        <v>122</v>
      </c>
      <c r="S255" s="317" t="s">
        <v>100</v>
      </c>
    </row>
    <row r="256" spans="1:19" s="320" customFormat="1" ht="11.25" customHeight="1">
      <c r="A256" s="316"/>
      <c r="B256" s="316"/>
      <c r="C256" s="316"/>
      <c r="D256" s="320" t="s">
        <v>121</v>
      </c>
      <c r="E256" s="321" t="s">
        <v>403</v>
      </c>
      <c r="G256" s="322">
        <v>0.425</v>
      </c>
      <c r="P256" s="320">
        <v>2</v>
      </c>
      <c r="Q256" s="320" t="s">
        <v>100</v>
      </c>
      <c r="R256" s="320" t="s">
        <v>122</v>
      </c>
      <c r="S256" s="320" t="s">
        <v>100</v>
      </c>
    </row>
    <row r="257" spans="1:19" s="317" customFormat="1" ht="11.25" customHeight="1">
      <c r="A257" s="316"/>
      <c r="B257" s="316"/>
      <c r="C257" s="316"/>
      <c r="D257" s="317" t="s">
        <v>121</v>
      </c>
      <c r="E257" s="318" t="s">
        <v>323</v>
      </c>
      <c r="G257" s="319">
        <v>0</v>
      </c>
      <c r="P257" s="317">
        <v>2</v>
      </c>
      <c r="Q257" s="317" t="s">
        <v>100</v>
      </c>
      <c r="R257" s="317" t="s">
        <v>122</v>
      </c>
      <c r="S257" s="317" t="s">
        <v>100</v>
      </c>
    </row>
    <row r="258" spans="1:19" s="320" customFormat="1" ht="11.25" customHeight="1">
      <c r="A258" s="316"/>
      <c r="B258" s="316"/>
      <c r="C258" s="316"/>
      <c r="D258" s="320" t="s">
        <v>121</v>
      </c>
      <c r="E258" s="321" t="s">
        <v>404</v>
      </c>
      <c r="G258" s="322">
        <v>0.395</v>
      </c>
      <c r="P258" s="320">
        <v>2</v>
      </c>
      <c r="Q258" s="320" t="s">
        <v>100</v>
      </c>
      <c r="R258" s="320" t="s">
        <v>122</v>
      </c>
      <c r="S258" s="320" t="s">
        <v>100</v>
      </c>
    </row>
    <row r="259" spans="1:19" s="317" customFormat="1" ht="11.25" customHeight="1">
      <c r="A259" s="316"/>
      <c r="B259" s="316"/>
      <c r="C259" s="316"/>
      <c r="D259" s="317" t="s">
        <v>121</v>
      </c>
      <c r="E259" s="318" t="s">
        <v>325</v>
      </c>
      <c r="G259" s="319">
        <v>0</v>
      </c>
      <c r="P259" s="317">
        <v>2</v>
      </c>
      <c r="Q259" s="317" t="s">
        <v>100</v>
      </c>
      <c r="R259" s="317" t="s">
        <v>122</v>
      </c>
      <c r="S259" s="317" t="s">
        <v>100</v>
      </c>
    </row>
    <row r="260" spans="1:19" s="320" customFormat="1" ht="11.25" customHeight="1">
      <c r="A260" s="316"/>
      <c r="B260" s="316"/>
      <c r="C260" s="316"/>
      <c r="D260" s="320" t="s">
        <v>121</v>
      </c>
      <c r="E260" s="321" t="s">
        <v>405</v>
      </c>
      <c r="G260" s="322">
        <v>0.43</v>
      </c>
      <c r="P260" s="320">
        <v>2</v>
      </c>
      <c r="Q260" s="320" t="s">
        <v>100</v>
      </c>
      <c r="R260" s="320" t="s">
        <v>122</v>
      </c>
      <c r="S260" s="320" t="s">
        <v>100</v>
      </c>
    </row>
    <row r="261" spans="1:19" s="317" customFormat="1" ht="11.25" customHeight="1">
      <c r="A261" s="316"/>
      <c r="B261" s="316"/>
      <c r="C261" s="316"/>
      <c r="D261" s="317" t="s">
        <v>121</v>
      </c>
      <c r="E261" s="318" t="s">
        <v>295</v>
      </c>
      <c r="G261" s="319">
        <v>0</v>
      </c>
      <c r="P261" s="317">
        <v>2</v>
      </c>
      <c r="Q261" s="317" t="s">
        <v>100</v>
      </c>
      <c r="R261" s="317" t="s">
        <v>122</v>
      </c>
      <c r="S261" s="317" t="s">
        <v>100</v>
      </c>
    </row>
    <row r="262" spans="1:19" s="320" customFormat="1" ht="11.25" customHeight="1">
      <c r="A262" s="316"/>
      <c r="B262" s="316"/>
      <c r="C262" s="316"/>
      <c r="D262" s="320" t="s">
        <v>121</v>
      </c>
      <c r="E262" s="321" t="s">
        <v>406</v>
      </c>
      <c r="G262" s="322">
        <v>0.341</v>
      </c>
      <c r="P262" s="320">
        <v>2</v>
      </c>
      <c r="Q262" s="320" t="s">
        <v>100</v>
      </c>
      <c r="R262" s="320" t="s">
        <v>122</v>
      </c>
      <c r="S262" s="320" t="s">
        <v>100</v>
      </c>
    </row>
    <row r="263" spans="1:19" s="317" customFormat="1" ht="11.25" customHeight="1">
      <c r="A263" s="316"/>
      <c r="B263" s="316"/>
      <c r="C263" s="316"/>
      <c r="D263" s="317" t="s">
        <v>121</v>
      </c>
      <c r="E263" s="318" t="s">
        <v>297</v>
      </c>
      <c r="G263" s="319">
        <v>0</v>
      </c>
      <c r="P263" s="317">
        <v>2</v>
      </c>
      <c r="Q263" s="317" t="s">
        <v>100</v>
      </c>
      <c r="R263" s="317" t="s">
        <v>122</v>
      </c>
      <c r="S263" s="317" t="s">
        <v>100</v>
      </c>
    </row>
    <row r="264" spans="1:19" s="320" customFormat="1" ht="11.25" customHeight="1">
      <c r="A264" s="316"/>
      <c r="B264" s="316"/>
      <c r="C264" s="316"/>
      <c r="D264" s="320" t="s">
        <v>121</v>
      </c>
      <c r="E264" s="321" t="s">
        <v>407</v>
      </c>
      <c r="G264" s="322">
        <v>0.319</v>
      </c>
      <c r="P264" s="320">
        <v>2</v>
      </c>
      <c r="Q264" s="320" t="s">
        <v>100</v>
      </c>
      <c r="R264" s="320" t="s">
        <v>122</v>
      </c>
      <c r="S264" s="320" t="s">
        <v>100</v>
      </c>
    </row>
    <row r="265" spans="1:19" s="323" customFormat="1" ht="11.25" customHeight="1">
      <c r="A265" s="316"/>
      <c r="B265" s="316"/>
      <c r="C265" s="316"/>
      <c r="D265" s="323" t="s">
        <v>121</v>
      </c>
      <c r="E265" s="324" t="s">
        <v>124</v>
      </c>
      <c r="G265" s="325">
        <v>3.322</v>
      </c>
      <c r="P265" s="323">
        <v>2</v>
      </c>
      <c r="Q265" s="323" t="s">
        <v>100</v>
      </c>
      <c r="R265" s="323" t="s">
        <v>122</v>
      </c>
      <c r="S265" s="323" t="s">
        <v>101</v>
      </c>
    </row>
    <row r="266" spans="1:16" s="315" customFormat="1" ht="22.5" customHeight="1">
      <c r="A266" s="307">
        <v>44</v>
      </c>
      <c r="B266" s="307" t="s">
        <v>102</v>
      </c>
      <c r="C266" s="307" t="s">
        <v>163</v>
      </c>
      <c r="D266" s="308" t="s">
        <v>29</v>
      </c>
      <c r="E266" s="309" t="s">
        <v>408</v>
      </c>
      <c r="F266" s="307" t="s">
        <v>8</v>
      </c>
      <c r="G266" s="310">
        <v>3.322</v>
      </c>
      <c r="H266" s="351">
        <v>0</v>
      </c>
      <c r="I266" s="311">
        <f>ROUND(G266*H266,2)</f>
        <v>0</v>
      </c>
      <c r="J266" s="312">
        <v>0</v>
      </c>
      <c r="K266" s="310">
        <f>G266*J266</f>
        <v>0</v>
      </c>
      <c r="L266" s="312">
        <v>0.044</v>
      </c>
      <c r="M266" s="310">
        <f>G266*L266</f>
        <v>0.146168</v>
      </c>
      <c r="N266" s="313">
        <v>21</v>
      </c>
      <c r="O266" s="314">
        <v>4</v>
      </c>
      <c r="P266" s="315" t="s">
        <v>103</v>
      </c>
    </row>
    <row r="267" spans="1:16" s="315" customFormat="1" ht="22.5" customHeight="1">
      <c r="A267" s="307">
        <v>45</v>
      </c>
      <c r="B267" s="307" t="s">
        <v>102</v>
      </c>
      <c r="C267" s="307" t="s">
        <v>163</v>
      </c>
      <c r="D267" s="308" t="s">
        <v>169</v>
      </c>
      <c r="E267" s="309" t="s">
        <v>170</v>
      </c>
      <c r="F267" s="307" t="s">
        <v>7</v>
      </c>
      <c r="G267" s="310">
        <v>18.5</v>
      </c>
      <c r="H267" s="351">
        <v>0</v>
      </c>
      <c r="I267" s="311">
        <f>ROUND(G267*H267,2)</f>
        <v>0</v>
      </c>
      <c r="J267" s="312">
        <v>0</v>
      </c>
      <c r="K267" s="310">
        <f>G267*J267</f>
        <v>0</v>
      </c>
      <c r="L267" s="312">
        <v>0.065</v>
      </c>
      <c r="M267" s="310">
        <f>G267*L267</f>
        <v>1.2025000000000001</v>
      </c>
      <c r="N267" s="313">
        <v>21</v>
      </c>
      <c r="O267" s="314">
        <v>4</v>
      </c>
      <c r="P267" s="315" t="s">
        <v>103</v>
      </c>
    </row>
    <row r="268" spans="1:19" s="320" customFormat="1" ht="11.25" customHeight="1">
      <c r="A268" s="316"/>
      <c r="B268" s="316"/>
      <c r="C268" s="316"/>
      <c r="D268" s="320" t="s">
        <v>121</v>
      </c>
      <c r="E268" s="321" t="s">
        <v>409</v>
      </c>
      <c r="G268" s="322">
        <v>10.2</v>
      </c>
      <c r="P268" s="320">
        <v>2</v>
      </c>
      <c r="Q268" s="320" t="s">
        <v>100</v>
      </c>
      <c r="R268" s="320" t="s">
        <v>122</v>
      </c>
      <c r="S268" s="320" t="s">
        <v>100</v>
      </c>
    </row>
    <row r="269" spans="1:19" s="320" customFormat="1" ht="11.25" customHeight="1">
      <c r="A269" s="316"/>
      <c r="B269" s="316"/>
      <c r="C269" s="316"/>
      <c r="D269" s="320" t="s">
        <v>121</v>
      </c>
      <c r="E269" s="321" t="s">
        <v>410</v>
      </c>
      <c r="G269" s="322">
        <v>2.1</v>
      </c>
      <c r="P269" s="320">
        <v>2</v>
      </c>
      <c r="Q269" s="320" t="s">
        <v>100</v>
      </c>
      <c r="R269" s="320" t="s">
        <v>122</v>
      </c>
      <c r="S269" s="320" t="s">
        <v>100</v>
      </c>
    </row>
    <row r="270" spans="1:19" s="320" customFormat="1" ht="11.25" customHeight="1">
      <c r="A270" s="316"/>
      <c r="B270" s="316"/>
      <c r="C270" s="316"/>
      <c r="D270" s="320" t="s">
        <v>121</v>
      </c>
      <c r="E270" s="321" t="s">
        <v>411</v>
      </c>
      <c r="G270" s="322">
        <v>2</v>
      </c>
      <c r="P270" s="320">
        <v>2</v>
      </c>
      <c r="Q270" s="320" t="s">
        <v>100</v>
      </c>
      <c r="R270" s="320" t="s">
        <v>122</v>
      </c>
      <c r="S270" s="320" t="s">
        <v>100</v>
      </c>
    </row>
    <row r="271" spans="1:19" s="320" customFormat="1" ht="11.25" customHeight="1">
      <c r="A271" s="316"/>
      <c r="B271" s="316"/>
      <c r="C271" s="316"/>
      <c r="D271" s="320" t="s">
        <v>121</v>
      </c>
      <c r="E271" s="321" t="s">
        <v>412</v>
      </c>
      <c r="G271" s="322">
        <v>4.2</v>
      </c>
      <c r="P271" s="320">
        <v>2</v>
      </c>
      <c r="Q271" s="320" t="s">
        <v>100</v>
      </c>
      <c r="R271" s="320" t="s">
        <v>122</v>
      </c>
      <c r="S271" s="320" t="s">
        <v>100</v>
      </c>
    </row>
    <row r="272" spans="1:19" s="323" customFormat="1" ht="11.25" customHeight="1">
      <c r="A272" s="316"/>
      <c r="B272" s="316"/>
      <c r="C272" s="316"/>
      <c r="D272" s="323" t="s">
        <v>121</v>
      </c>
      <c r="E272" s="324" t="s">
        <v>124</v>
      </c>
      <c r="G272" s="325">
        <v>18.5</v>
      </c>
      <c r="P272" s="323">
        <v>2</v>
      </c>
      <c r="Q272" s="323" t="s">
        <v>100</v>
      </c>
      <c r="R272" s="323" t="s">
        <v>122</v>
      </c>
      <c r="S272" s="323" t="s">
        <v>101</v>
      </c>
    </row>
    <row r="273" spans="1:16" s="315" customFormat="1" ht="11.25" customHeight="1">
      <c r="A273" s="307">
        <v>46</v>
      </c>
      <c r="B273" s="307" t="s">
        <v>102</v>
      </c>
      <c r="C273" s="307" t="s">
        <v>163</v>
      </c>
      <c r="D273" s="308" t="s">
        <v>413</v>
      </c>
      <c r="E273" s="309" t="s">
        <v>414</v>
      </c>
      <c r="F273" s="307" t="s">
        <v>6</v>
      </c>
      <c r="G273" s="310">
        <v>3.4</v>
      </c>
      <c r="H273" s="351">
        <v>0</v>
      </c>
      <c r="I273" s="311">
        <f>ROUND(G273*H273,2)</f>
        <v>0</v>
      </c>
      <c r="J273" s="312">
        <v>0</v>
      </c>
      <c r="K273" s="310">
        <f>G273*J273</f>
        <v>0</v>
      </c>
      <c r="L273" s="312">
        <v>0.183</v>
      </c>
      <c r="M273" s="310">
        <f>G273*L273</f>
        <v>0.6222</v>
      </c>
      <c r="N273" s="313">
        <v>21</v>
      </c>
      <c r="O273" s="314">
        <v>4</v>
      </c>
      <c r="P273" s="315" t="s">
        <v>103</v>
      </c>
    </row>
    <row r="274" spans="1:19" s="320" customFormat="1" ht="11.25" customHeight="1">
      <c r="A274" s="316"/>
      <c r="B274" s="316"/>
      <c r="C274" s="316"/>
      <c r="D274" s="320" t="s">
        <v>121</v>
      </c>
      <c r="E274" s="321" t="s">
        <v>415</v>
      </c>
      <c r="G274" s="322">
        <v>3.4</v>
      </c>
      <c r="P274" s="320">
        <v>2</v>
      </c>
      <c r="Q274" s="320" t="s">
        <v>100</v>
      </c>
      <c r="R274" s="320" t="s">
        <v>122</v>
      </c>
      <c r="S274" s="320" t="s">
        <v>100</v>
      </c>
    </row>
    <row r="275" spans="1:19" s="323" customFormat="1" ht="11.25" customHeight="1">
      <c r="A275" s="316"/>
      <c r="B275" s="316"/>
      <c r="C275" s="316"/>
      <c r="D275" s="323" t="s">
        <v>121</v>
      </c>
      <c r="E275" s="324" t="s">
        <v>124</v>
      </c>
      <c r="G275" s="325">
        <v>3.4</v>
      </c>
      <c r="P275" s="323">
        <v>2</v>
      </c>
      <c r="Q275" s="323" t="s">
        <v>100</v>
      </c>
      <c r="R275" s="323" t="s">
        <v>122</v>
      </c>
      <c r="S275" s="323" t="s">
        <v>101</v>
      </c>
    </row>
    <row r="276" spans="1:16" s="315" customFormat="1" ht="11.25" customHeight="1">
      <c r="A276" s="307">
        <v>47</v>
      </c>
      <c r="B276" s="307" t="s">
        <v>102</v>
      </c>
      <c r="C276" s="307" t="s">
        <v>163</v>
      </c>
      <c r="D276" s="308" t="s">
        <v>171</v>
      </c>
      <c r="E276" s="309" t="s">
        <v>172</v>
      </c>
      <c r="F276" s="307" t="s">
        <v>6</v>
      </c>
      <c r="G276" s="310">
        <v>13</v>
      </c>
      <c r="H276" s="351">
        <v>0</v>
      </c>
      <c r="I276" s="311">
        <f>ROUND(G276*H276,2)</f>
        <v>0</v>
      </c>
      <c r="J276" s="312">
        <v>0</v>
      </c>
      <c r="K276" s="310">
        <f>G276*J276</f>
        <v>0</v>
      </c>
      <c r="L276" s="312">
        <v>0.059</v>
      </c>
      <c r="M276" s="310">
        <f>G276*L276</f>
        <v>0.7669999999999999</v>
      </c>
      <c r="N276" s="313">
        <v>21</v>
      </c>
      <c r="O276" s="314">
        <v>4</v>
      </c>
      <c r="P276" s="315" t="s">
        <v>103</v>
      </c>
    </row>
    <row r="277" spans="1:19" s="320" customFormat="1" ht="11.25" customHeight="1">
      <c r="A277" s="316"/>
      <c r="B277" s="316"/>
      <c r="C277" s="316"/>
      <c r="D277" s="320" t="s">
        <v>121</v>
      </c>
      <c r="E277" s="321" t="s">
        <v>416</v>
      </c>
      <c r="G277" s="322">
        <v>13</v>
      </c>
      <c r="P277" s="320">
        <v>2</v>
      </c>
      <c r="Q277" s="320" t="s">
        <v>100</v>
      </c>
      <c r="R277" s="320" t="s">
        <v>122</v>
      </c>
      <c r="S277" s="320" t="s">
        <v>100</v>
      </c>
    </row>
    <row r="278" spans="1:19" s="323" customFormat="1" ht="11.25" customHeight="1">
      <c r="A278" s="316"/>
      <c r="B278" s="316"/>
      <c r="C278" s="316"/>
      <c r="D278" s="323" t="s">
        <v>121</v>
      </c>
      <c r="E278" s="324" t="s">
        <v>124</v>
      </c>
      <c r="G278" s="325">
        <v>13</v>
      </c>
      <c r="P278" s="323">
        <v>2</v>
      </c>
      <c r="Q278" s="323" t="s">
        <v>100</v>
      </c>
      <c r="R278" s="323" t="s">
        <v>122</v>
      </c>
      <c r="S278" s="323" t="s">
        <v>101</v>
      </c>
    </row>
    <row r="279" spans="1:16" s="315" customFormat="1" ht="11.25" customHeight="1">
      <c r="A279" s="307">
        <v>48</v>
      </c>
      <c r="B279" s="307" t="s">
        <v>102</v>
      </c>
      <c r="C279" s="307" t="s">
        <v>163</v>
      </c>
      <c r="D279" s="308" t="s">
        <v>173</v>
      </c>
      <c r="E279" s="309" t="s">
        <v>174</v>
      </c>
      <c r="F279" s="307" t="s">
        <v>6</v>
      </c>
      <c r="G279" s="310">
        <v>959.04</v>
      </c>
      <c r="H279" s="351">
        <v>0</v>
      </c>
      <c r="I279" s="311">
        <f>ROUND(G279*H279,2)</f>
        <v>0</v>
      </c>
      <c r="J279" s="312">
        <v>0</v>
      </c>
      <c r="K279" s="310">
        <f>G279*J279</f>
        <v>0</v>
      </c>
      <c r="L279" s="312">
        <v>0.0026</v>
      </c>
      <c r="M279" s="310">
        <f>G279*L279</f>
        <v>2.4935039999999997</v>
      </c>
      <c r="N279" s="313">
        <v>21</v>
      </c>
      <c r="O279" s="314">
        <v>4</v>
      </c>
      <c r="P279" s="315" t="s">
        <v>103</v>
      </c>
    </row>
    <row r="280" spans="1:19" s="317" customFormat="1" ht="11.25" customHeight="1">
      <c r="A280" s="316"/>
      <c r="B280" s="316"/>
      <c r="C280" s="316"/>
      <c r="D280" s="317" t="s">
        <v>121</v>
      </c>
      <c r="E280" s="318" t="s">
        <v>417</v>
      </c>
      <c r="G280" s="319">
        <v>0</v>
      </c>
      <c r="P280" s="317">
        <v>2</v>
      </c>
      <c r="Q280" s="317" t="s">
        <v>100</v>
      </c>
      <c r="R280" s="317" t="s">
        <v>122</v>
      </c>
      <c r="S280" s="317" t="s">
        <v>100</v>
      </c>
    </row>
    <row r="281" spans="1:19" s="317" customFormat="1" ht="11.25" customHeight="1">
      <c r="A281" s="316"/>
      <c r="B281" s="316"/>
      <c r="C281" s="316"/>
      <c r="D281" s="317" t="s">
        <v>121</v>
      </c>
      <c r="E281" s="318" t="s">
        <v>316</v>
      </c>
      <c r="G281" s="319">
        <v>0</v>
      </c>
      <c r="P281" s="317">
        <v>2</v>
      </c>
      <c r="Q281" s="317" t="s">
        <v>100</v>
      </c>
      <c r="R281" s="317" t="s">
        <v>122</v>
      </c>
      <c r="S281" s="317" t="s">
        <v>100</v>
      </c>
    </row>
    <row r="282" spans="1:19" s="320" customFormat="1" ht="11.25" customHeight="1">
      <c r="A282" s="316"/>
      <c r="B282" s="316"/>
      <c r="C282" s="316"/>
      <c r="D282" s="320" t="s">
        <v>121</v>
      </c>
      <c r="E282" s="321" t="s">
        <v>418</v>
      </c>
      <c r="G282" s="322">
        <v>54.492</v>
      </c>
      <c r="P282" s="320">
        <v>2</v>
      </c>
      <c r="Q282" s="320" t="s">
        <v>100</v>
      </c>
      <c r="R282" s="320" t="s">
        <v>122</v>
      </c>
      <c r="S282" s="320" t="s">
        <v>100</v>
      </c>
    </row>
    <row r="283" spans="1:19" s="317" customFormat="1" ht="11.25" customHeight="1">
      <c r="A283" s="316"/>
      <c r="B283" s="316"/>
      <c r="C283" s="316"/>
      <c r="D283" s="317" t="s">
        <v>121</v>
      </c>
      <c r="E283" s="318" t="s">
        <v>293</v>
      </c>
      <c r="G283" s="319">
        <v>0</v>
      </c>
      <c r="P283" s="317">
        <v>2</v>
      </c>
      <c r="Q283" s="317" t="s">
        <v>100</v>
      </c>
      <c r="R283" s="317" t="s">
        <v>122</v>
      </c>
      <c r="S283" s="317" t="s">
        <v>100</v>
      </c>
    </row>
    <row r="284" spans="1:19" s="320" customFormat="1" ht="11.25" customHeight="1">
      <c r="A284" s="316"/>
      <c r="B284" s="316"/>
      <c r="C284" s="316"/>
      <c r="D284" s="320" t="s">
        <v>121</v>
      </c>
      <c r="E284" s="321" t="s">
        <v>419</v>
      </c>
      <c r="G284" s="322">
        <v>55.518</v>
      </c>
      <c r="P284" s="320">
        <v>2</v>
      </c>
      <c r="Q284" s="320" t="s">
        <v>100</v>
      </c>
      <c r="R284" s="320" t="s">
        <v>122</v>
      </c>
      <c r="S284" s="320" t="s">
        <v>100</v>
      </c>
    </row>
    <row r="285" spans="1:19" s="317" customFormat="1" ht="11.25" customHeight="1">
      <c r="A285" s="316"/>
      <c r="B285" s="316"/>
      <c r="C285" s="316"/>
      <c r="D285" s="317" t="s">
        <v>121</v>
      </c>
      <c r="E285" s="318" t="s">
        <v>319</v>
      </c>
      <c r="G285" s="319">
        <v>0</v>
      </c>
      <c r="P285" s="317">
        <v>2</v>
      </c>
      <c r="Q285" s="317" t="s">
        <v>100</v>
      </c>
      <c r="R285" s="317" t="s">
        <v>122</v>
      </c>
      <c r="S285" s="317" t="s">
        <v>100</v>
      </c>
    </row>
    <row r="286" spans="1:19" s="320" customFormat="1" ht="11.25" customHeight="1">
      <c r="A286" s="316"/>
      <c r="B286" s="316"/>
      <c r="C286" s="316"/>
      <c r="D286" s="320" t="s">
        <v>121</v>
      </c>
      <c r="E286" s="321" t="s">
        <v>420</v>
      </c>
      <c r="G286" s="322">
        <v>62.702</v>
      </c>
      <c r="P286" s="320">
        <v>2</v>
      </c>
      <c r="Q286" s="320" t="s">
        <v>100</v>
      </c>
      <c r="R286" s="320" t="s">
        <v>122</v>
      </c>
      <c r="S286" s="320" t="s">
        <v>100</v>
      </c>
    </row>
    <row r="287" spans="1:19" s="317" customFormat="1" ht="11.25" customHeight="1">
      <c r="A287" s="316"/>
      <c r="B287" s="316"/>
      <c r="C287" s="316"/>
      <c r="D287" s="317" t="s">
        <v>121</v>
      </c>
      <c r="E287" s="318" t="s">
        <v>321</v>
      </c>
      <c r="G287" s="319">
        <v>0</v>
      </c>
      <c r="P287" s="317">
        <v>2</v>
      </c>
      <c r="Q287" s="317" t="s">
        <v>100</v>
      </c>
      <c r="R287" s="317" t="s">
        <v>122</v>
      </c>
      <c r="S287" s="317" t="s">
        <v>100</v>
      </c>
    </row>
    <row r="288" spans="1:19" s="320" customFormat="1" ht="11.25" customHeight="1">
      <c r="A288" s="316"/>
      <c r="B288" s="316"/>
      <c r="C288" s="316"/>
      <c r="D288" s="320" t="s">
        <v>121</v>
      </c>
      <c r="E288" s="321" t="s">
        <v>421</v>
      </c>
      <c r="G288" s="322">
        <v>72.424</v>
      </c>
      <c r="P288" s="320">
        <v>2</v>
      </c>
      <c r="Q288" s="320" t="s">
        <v>100</v>
      </c>
      <c r="R288" s="320" t="s">
        <v>122</v>
      </c>
      <c r="S288" s="320" t="s">
        <v>100</v>
      </c>
    </row>
    <row r="289" spans="1:19" s="317" customFormat="1" ht="11.25" customHeight="1">
      <c r="A289" s="316"/>
      <c r="B289" s="316"/>
      <c r="C289" s="316"/>
      <c r="D289" s="317" t="s">
        <v>121</v>
      </c>
      <c r="E289" s="318" t="s">
        <v>358</v>
      </c>
      <c r="G289" s="319">
        <v>0</v>
      </c>
      <c r="P289" s="317">
        <v>2</v>
      </c>
      <c r="Q289" s="317" t="s">
        <v>100</v>
      </c>
      <c r="R289" s="317" t="s">
        <v>122</v>
      </c>
      <c r="S289" s="317" t="s">
        <v>100</v>
      </c>
    </row>
    <row r="290" spans="1:19" s="320" customFormat="1" ht="11.25" customHeight="1">
      <c r="A290" s="316"/>
      <c r="B290" s="316"/>
      <c r="C290" s="316"/>
      <c r="D290" s="320" t="s">
        <v>121</v>
      </c>
      <c r="E290" s="321" t="s">
        <v>422</v>
      </c>
      <c r="G290" s="322">
        <v>78.4</v>
      </c>
      <c r="P290" s="320">
        <v>2</v>
      </c>
      <c r="Q290" s="320" t="s">
        <v>100</v>
      </c>
      <c r="R290" s="320" t="s">
        <v>122</v>
      </c>
      <c r="S290" s="320" t="s">
        <v>100</v>
      </c>
    </row>
    <row r="291" spans="1:19" s="320" customFormat="1" ht="11.25" customHeight="1">
      <c r="A291" s="316"/>
      <c r="B291" s="316"/>
      <c r="C291" s="316"/>
      <c r="D291" s="320" t="s">
        <v>121</v>
      </c>
      <c r="E291" s="321" t="s">
        <v>423</v>
      </c>
      <c r="G291" s="322">
        <v>30.27</v>
      </c>
      <c r="P291" s="320">
        <v>2</v>
      </c>
      <c r="Q291" s="320" t="s">
        <v>100</v>
      </c>
      <c r="R291" s="320" t="s">
        <v>122</v>
      </c>
      <c r="S291" s="320" t="s">
        <v>100</v>
      </c>
    </row>
    <row r="292" spans="1:19" s="317" customFormat="1" ht="11.25" customHeight="1">
      <c r="A292" s="316"/>
      <c r="B292" s="316"/>
      <c r="C292" s="316"/>
      <c r="D292" s="317" t="s">
        <v>121</v>
      </c>
      <c r="E292" s="318" t="s">
        <v>323</v>
      </c>
      <c r="G292" s="319">
        <v>0</v>
      </c>
      <c r="P292" s="317">
        <v>2</v>
      </c>
      <c r="Q292" s="317" t="s">
        <v>100</v>
      </c>
      <c r="R292" s="317" t="s">
        <v>122</v>
      </c>
      <c r="S292" s="317" t="s">
        <v>100</v>
      </c>
    </row>
    <row r="293" spans="1:19" s="320" customFormat="1" ht="11.25" customHeight="1">
      <c r="A293" s="316"/>
      <c r="B293" s="316"/>
      <c r="C293" s="316"/>
      <c r="D293" s="320" t="s">
        <v>121</v>
      </c>
      <c r="E293" s="321" t="s">
        <v>424</v>
      </c>
      <c r="G293" s="322">
        <v>92.989</v>
      </c>
      <c r="P293" s="320">
        <v>2</v>
      </c>
      <c r="Q293" s="320" t="s">
        <v>100</v>
      </c>
      <c r="R293" s="320" t="s">
        <v>122</v>
      </c>
      <c r="S293" s="320" t="s">
        <v>100</v>
      </c>
    </row>
    <row r="294" spans="1:19" s="317" customFormat="1" ht="11.25" customHeight="1">
      <c r="A294" s="316"/>
      <c r="B294" s="316"/>
      <c r="C294" s="316"/>
      <c r="D294" s="317" t="s">
        <v>121</v>
      </c>
      <c r="E294" s="318" t="s">
        <v>325</v>
      </c>
      <c r="G294" s="319">
        <v>0</v>
      </c>
      <c r="P294" s="317">
        <v>2</v>
      </c>
      <c r="Q294" s="317" t="s">
        <v>100</v>
      </c>
      <c r="R294" s="317" t="s">
        <v>122</v>
      </c>
      <c r="S294" s="317" t="s">
        <v>100</v>
      </c>
    </row>
    <row r="295" spans="1:19" s="320" customFormat="1" ht="11.25" customHeight="1">
      <c r="A295" s="316"/>
      <c r="B295" s="316"/>
      <c r="C295" s="316"/>
      <c r="D295" s="320" t="s">
        <v>121</v>
      </c>
      <c r="E295" s="321" t="s">
        <v>425</v>
      </c>
      <c r="G295" s="322">
        <v>90.893</v>
      </c>
      <c r="P295" s="320">
        <v>2</v>
      </c>
      <c r="Q295" s="320" t="s">
        <v>100</v>
      </c>
      <c r="R295" s="320" t="s">
        <v>122</v>
      </c>
      <c r="S295" s="320" t="s">
        <v>100</v>
      </c>
    </row>
    <row r="296" spans="1:19" s="317" customFormat="1" ht="11.25" customHeight="1">
      <c r="A296" s="316"/>
      <c r="B296" s="316"/>
      <c r="C296" s="316"/>
      <c r="D296" s="317" t="s">
        <v>121</v>
      </c>
      <c r="E296" s="318" t="s">
        <v>295</v>
      </c>
      <c r="G296" s="319">
        <v>0</v>
      </c>
      <c r="P296" s="317">
        <v>2</v>
      </c>
      <c r="Q296" s="317" t="s">
        <v>100</v>
      </c>
      <c r="R296" s="317" t="s">
        <v>122</v>
      </c>
      <c r="S296" s="317" t="s">
        <v>100</v>
      </c>
    </row>
    <row r="297" spans="1:19" s="320" customFormat="1" ht="11.25" customHeight="1">
      <c r="A297" s="316"/>
      <c r="B297" s="316"/>
      <c r="C297" s="316"/>
      <c r="D297" s="320" t="s">
        <v>121</v>
      </c>
      <c r="E297" s="321" t="s">
        <v>426</v>
      </c>
      <c r="G297" s="322">
        <v>81.758</v>
      </c>
      <c r="P297" s="320">
        <v>2</v>
      </c>
      <c r="Q297" s="320" t="s">
        <v>100</v>
      </c>
      <c r="R297" s="320" t="s">
        <v>122</v>
      </c>
      <c r="S297" s="320" t="s">
        <v>100</v>
      </c>
    </row>
    <row r="298" spans="1:19" s="317" customFormat="1" ht="11.25" customHeight="1">
      <c r="A298" s="316"/>
      <c r="B298" s="316"/>
      <c r="C298" s="316"/>
      <c r="D298" s="317" t="s">
        <v>121</v>
      </c>
      <c r="E298" s="318" t="s">
        <v>297</v>
      </c>
      <c r="G298" s="319">
        <v>0</v>
      </c>
      <c r="P298" s="317">
        <v>2</v>
      </c>
      <c r="Q298" s="317" t="s">
        <v>100</v>
      </c>
      <c r="R298" s="317" t="s">
        <v>122</v>
      </c>
      <c r="S298" s="317" t="s">
        <v>100</v>
      </c>
    </row>
    <row r="299" spans="1:19" s="320" customFormat="1" ht="11.25" customHeight="1">
      <c r="A299" s="316"/>
      <c r="B299" s="316"/>
      <c r="C299" s="316"/>
      <c r="D299" s="320" t="s">
        <v>121</v>
      </c>
      <c r="E299" s="321" t="s">
        <v>427</v>
      </c>
      <c r="G299" s="322">
        <v>85.794</v>
      </c>
      <c r="P299" s="320">
        <v>2</v>
      </c>
      <c r="Q299" s="320" t="s">
        <v>100</v>
      </c>
      <c r="R299" s="320" t="s">
        <v>122</v>
      </c>
      <c r="S299" s="320" t="s">
        <v>100</v>
      </c>
    </row>
    <row r="300" spans="1:19" s="326" customFormat="1" ht="11.25" customHeight="1">
      <c r="A300" s="316"/>
      <c r="B300" s="316"/>
      <c r="C300" s="316"/>
      <c r="D300" s="326" t="s">
        <v>121</v>
      </c>
      <c r="E300" s="327" t="s">
        <v>175</v>
      </c>
      <c r="G300" s="328">
        <v>705.24</v>
      </c>
      <c r="P300" s="326">
        <v>2</v>
      </c>
      <c r="Q300" s="326" t="s">
        <v>100</v>
      </c>
      <c r="R300" s="326" t="s">
        <v>122</v>
      </c>
      <c r="S300" s="326" t="s">
        <v>100</v>
      </c>
    </row>
    <row r="301" spans="1:19" s="317" customFormat="1" ht="11.25" customHeight="1">
      <c r="A301" s="316"/>
      <c r="B301" s="316"/>
      <c r="C301" s="316"/>
      <c r="D301" s="317" t="s">
        <v>121</v>
      </c>
      <c r="E301" s="318" t="s">
        <v>428</v>
      </c>
      <c r="G301" s="319">
        <v>0</v>
      </c>
      <c r="P301" s="317">
        <v>2</v>
      </c>
      <c r="Q301" s="317" t="s">
        <v>100</v>
      </c>
      <c r="R301" s="317" t="s">
        <v>122</v>
      </c>
      <c r="S301" s="317" t="s">
        <v>100</v>
      </c>
    </row>
    <row r="302" spans="1:19" s="320" customFormat="1" ht="11.25" customHeight="1">
      <c r="A302" s="316"/>
      <c r="B302" s="316"/>
      <c r="C302" s="316"/>
      <c r="D302" s="320" t="s">
        <v>121</v>
      </c>
      <c r="E302" s="321" t="s">
        <v>429</v>
      </c>
      <c r="G302" s="322">
        <v>253.8</v>
      </c>
      <c r="P302" s="320">
        <v>2</v>
      </c>
      <c r="Q302" s="320" t="s">
        <v>100</v>
      </c>
      <c r="R302" s="320" t="s">
        <v>122</v>
      </c>
      <c r="S302" s="320" t="s">
        <v>100</v>
      </c>
    </row>
    <row r="303" spans="1:19" s="323" customFormat="1" ht="11.25" customHeight="1">
      <c r="A303" s="316"/>
      <c r="B303" s="316"/>
      <c r="C303" s="316"/>
      <c r="D303" s="323" t="s">
        <v>121</v>
      </c>
      <c r="E303" s="324" t="s">
        <v>124</v>
      </c>
      <c r="G303" s="325">
        <v>959.04</v>
      </c>
      <c r="P303" s="323">
        <v>2</v>
      </c>
      <c r="Q303" s="323" t="s">
        <v>100</v>
      </c>
      <c r="R303" s="323" t="s">
        <v>122</v>
      </c>
      <c r="S303" s="323" t="s">
        <v>101</v>
      </c>
    </row>
    <row r="304" spans="1:16" s="315" customFormat="1" ht="22.5" customHeight="1">
      <c r="A304" s="307">
        <v>49</v>
      </c>
      <c r="B304" s="307" t="s">
        <v>102</v>
      </c>
      <c r="C304" s="307" t="s">
        <v>40</v>
      </c>
      <c r="D304" s="308" t="s">
        <v>181</v>
      </c>
      <c r="E304" s="309" t="s">
        <v>430</v>
      </c>
      <c r="F304" s="307" t="s">
        <v>6</v>
      </c>
      <c r="G304" s="310">
        <v>119.8</v>
      </c>
      <c r="H304" s="351">
        <v>0</v>
      </c>
      <c r="I304" s="311">
        <f>ROUND(G304*H304,2)</f>
        <v>0</v>
      </c>
      <c r="J304" s="312">
        <v>0</v>
      </c>
      <c r="K304" s="310">
        <f>G304*J304</f>
        <v>0</v>
      </c>
      <c r="L304" s="312">
        <v>0.015</v>
      </c>
      <c r="M304" s="310">
        <f>G304*L304</f>
        <v>1.797</v>
      </c>
      <c r="N304" s="313">
        <v>21</v>
      </c>
      <c r="O304" s="314">
        <v>16</v>
      </c>
      <c r="P304" s="315" t="s">
        <v>103</v>
      </c>
    </row>
    <row r="305" spans="1:19" s="320" customFormat="1" ht="11.25" customHeight="1">
      <c r="A305" s="316"/>
      <c r="B305" s="316"/>
      <c r="C305" s="316"/>
      <c r="D305" s="320" t="s">
        <v>121</v>
      </c>
      <c r="E305" s="321" t="s">
        <v>431</v>
      </c>
      <c r="G305" s="322">
        <v>119.8</v>
      </c>
      <c r="P305" s="320">
        <v>2</v>
      </c>
      <c r="Q305" s="320" t="s">
        <v>100</v>
      </c>
      <c r="R305" s="320" t="s">
        <v>122</v>
      </c>
      <c r="S305" s="320" t="s">
        <v>101</v>
      </c>
    </row>
    <row r="306" spans="1:19" s="323" customFormat="1" ht="11.25" customHeight="1">
      <c r="A306" s="316"/>
      <c r="B306" s="316"/>
      <c r="C306" s="316"/>
      <c r="D306" s="323" t="s">
        <v>121</v>
      </c>
      <c r="E306" s="324" t="s">
        <v>124</v>
      </c>
      <c r="G306" s="325">
        <v>119.8</v>
      </c>
      <c r="P306" s="323">
        <v>2</v>
      </c>
      <c r="Q306" s="323" t="s">
        <v>100</v>
      </c>
      <c r="R306" s="323" t="s">
        <v>122</v>
      </c>
      <c r="S306" s="323" t="s">
        <v>100</v>
      </c>
    </row>
    <row r="307" spans="1:16" s="315" customFormat="1" ht="22.5" customHeight="1">
      <c r="A307" s="307">
        <v>50</v>
      </c>
      <c r="B307" s="307" t="s">
        <v>102</v>
      </c>
      <c r="C307" s="307" t="s">
        <v>163</v>
      </c>
      <c r="D307" s="308" t="s">
        <v>176</v>
      </c>
      <c r="E307" s="309" t="s">
        <v>177</v>
      </c>
      <c r="F307" s="307" t="s">
        <v>6</v>
      </c>
      <c r="G307" s="310">
        <v>43.182</v>
      </c>
      <c r="H307" s="351">
        <v>0</v>
      </c>
      <c r="I307" s="311">
        <f>ROUND(G307*H307,2)</f>
        <v>0</v>
      </c>
      <c r="J307" s="312">
        <v>0</v>
      </c>
      <c r="K307" s="310">
        <f>G307*J307</f>
        <v>0</v>
      </c>
      <c r="L307" s="312">
        <v>0.046</v>
      </c>
      <c r="M307" s="310">
        <f>G307*L307</f>
        <v>1.986372</v>
      </c>
      <c r="N307" s="313">
        <v>21</v>
      </c>
      <c r="O307" s="314">
        <v>4</v>
      </c>
      <c r="P307" s="315" t="s">
        <v>103</v>
      </c>
    </row>
    <row r="308" spans="1:19" s="317" customFormat="1" ht="11.25" customHeight="1">
      <c r="A308" s="316"/>
      <c r="B308" s="316"/>
      <c r="C308" s="316"/>
      <c r="D308" s="317" t="s">
        <v>121</v>
      </c>
      <c r="E308" s="318" t="s">
        <v>178</v>
      </c>
      <c r="G308" s="319">
        <v>0</v>
      </c>
      <c r="P308" s="317">
        <v>2</v>
      </c>
      <c r="Q308" s="317" t="s">
        <v>100</v>
      </c>
      <c r="R308" s="317" t="s">
        <v>122</v>
      </c>
      <c r="S308" s="317" t="s">
        <v>100</v>
      </c>
    </row>
    <row r="309" spans="1:19" s="317" customFormat="1" ht="11.25" customHeight="1">
      <c r="A309" s="316"/>
      <c r="B309" s="316"/>
      <c r="C309" s="316"/>
      <c r="D309" s="317" t="s">
        <v>121</v>
      </c>
      <c r="E309" s="318" t="s">
        <v>316</v>
      </c>
      <c r="G309" s="319">
        <v>0</v>
      </c>
      <c r="P309" s="317">
        <v>2</v>
      </c>
      <c r="Q309" s="317" t="s">
        <v>100</v>
      </c>
      <c r="R309" s="317" t="s">
        <v>122</v>
      </c>
      <c r="S309" s="317" t="s">
        <v>100</v>
      </c>
    </row>
    <row r="310" spans="1:19" s="320" customFormat="1" ht="11.25" customHeight="1">
      <c r="A310" s="316"/>
      <c r="B310" s="316"/>
      <c r="C310" s="316"/>
      <c r="D310" s="320" t="s">
        <v>121</v>
      </c>
      <c r="E310" s="321" t="s">
        <v>432</v>
      </c>
      <c r="G310" s="322">
        <v>4.115</v>
      </c>
      <c r="P310" s="320">
        <v>2</v>
      </c>
      <c r="Q310" s="320" t="s">
        <v>100</v>
      </c>
      <c r="R310" s="320" t="s">
        <v>122</v>
      </c>
      <c r="S310" s="320" t="s">
        <v>100</v>
      </c>
    </row>
    <row r="311" spans="1:19" s="317" customFormat="1" ht="11.25" customHeight="1">
      <c r="A311" s="316"/>
      <c r="B311" s="316"/>
      <c r="C311" s="316"/>
      <c r="D311" s="317" t="s">
        <v>121</v>
      </c>
      <c r="E311" s="318" t="s">
        <v>293</v>
      </c>
      <c r="G311" s="319">
        <v>0</v>
      </c>
      <c r="P311" s="317">
        <v>2</v>
      </c>
      <c r="Q311" s="317" t="s">
        <v>100</v>
      </c>
      <c r="R311" s="317" t="s">
        <v>122</v>
      </c>
      <c r="S311" s="317" t="s">
        <v>100</v>
      </c>
    </row>
    <row r="312" spans="1:19" s="320" customFormat="1" ht="11.25" customHeight="1">
      <c r="A312" s="316"/>
      <c r="B312" s="316"/>
      <c r="C312" s="316"/>
      <c r="D312" s="320" t="s">
        <v>121</v>
      </c>
      <c r="E312" s="321" t="s">
        <v>433</v>
      </c>
      <c r="G312" s="322">
        <v>2.473</v>
      </c>
      <c r="P312" s="320">
        <v>2</v>
      </c>
      <c r="Q312" s="320" t="s">
        <v>100</v>
      </c>
      <c r="R312" s="320" t="s">
        <v>122</v>
      </c>
      <c r="S312" s="320" t="s">
        <v>100</v>
      </c>
    </row>
    <row r="313" spans="1:19" s="317" customFormat="1" ht="11.25" customHeight="1">
      <c r="A313" s="316"/>
      <c r="B313" s="316"/>
      <c r="C313" s="316"/>
      <c r="D313" s="317" t="s">
        <v>121</v>
      </c>
      <c r="E313" s="318" t="s">
        <v>319</v>
      </c>
      <c r="G313" s="319">
        <v>0</v>
      </c>
      <c r="P313" s="317">
        <v>2</v>
      </c>
      <c r="Q313" s="317" t="s">
        <v>100</v>
      </c>
      <c r="R313" s="317" t="s">
        <v>122</v>
      </c>
      <c r="S313" s="317" t="s">
        <v>100</v>
      </c>
    </row>
    <row r="314" spans="1:19" s="320" customFormat="1" ht="11.25" customHeight="1">
      <c r="A314" s="316"/>
      <c r="B314" s="316"/>
      <c r="C314" s="316"/>
      <c r="D314" s="320" t="s">
        <v>121</v>
      </c>
      <c r="E314" s="321" t="s">
        <v>434</v>
      </c>
      <c r="G314" s="322">
        <v>5.068</v>
      </c>
      <c r="P314" s="320">
        <v>2</v>
      </c>
      <c r="Q314" s="320" t="s">
        <v>100</v>
      </c>
      <c r="R314" s="320" t="s">
        <v>122</v>
      </c>
      <c r="S314" s="320" t="s">
        <v>100</v>
      </c>
    </row>
    <row r="315" spans="1:19" s="317" customFormat="1" ht="11.25" customHeight="1">
      <c r="A315" s="316"/>
      <c r="B315" s="316"/>
      <c r="C315" s="316"/>
      <c r="D315" s="317" t="s">
        <v>121</v>
      </c>
      <c r="E315" s="318" t="s">
        <v>321</v>
      </c>
      <c r="G315" s="319">
        <v>0</v>
      </c>
      <c r="P315" s="317">
        <v>2</v>
      </c>
      <c r="Q315" s="317" t="s">
        <v>100</v>
      </c>
      <c r="R315" s="317" t="s">
        <v>122</v>
      </c>
      <c r="S315" s="317" t="s">
        <v>100</v>
      </c>
    </row>
    <row r="316" spans="1:19" s="320" customFormat="1" ht="11.25" customHeight="1">
      <c r="A316" s="316"/>
      <c r="B316" s="316"/>
      <c r="C316" s="316"/>
      <c r="D316" s="320" t="s">
        <v>121</v>
      </c>
      <c r="E316" s="321" t="s">
        <v>435</v>
      </c>
      <c r="G316" s="322">
        <v>5.916</v>
      </c>
      <c r="P316" s="320">
        <v>2</v>
      </c>
      <c r="Q316" s="320" t="s">
        <v>100</v>
      </c>
      <c r="R316" s="320" t="s">
        <v>122</v>
      </c>
      <c r="S316" s="320" t="s">
        <v>100</v>
      </c>
    </row>
    <row r="317" spans="1:19" s="317" customFormat="1" ht="11.25" customHeight="1">
      <c r="A317" s="316"/>
      <c r="B317" s="316"/>
      <c r="C317" s="316"/>
      <c r="D317" s="317" t="s">
        <v>121</v>
      </c>
      <c r="E317" s="318" t="s">
        <v>358</v>
      </c>
      <c r="G317" s="319">
        <v>0</v>
      </c>
      <c r="P317" s="317">
        <v>2</v>
      </c>
      <c r="Q317" s="317" t="s">
        <v>100</v>
      </c>
      <c r="R317" s="317" t="s">
        <v>122</v>
      </c>
      <c r="S317" s="317" t="s">
        <v>100</v>
      </c>
    </row>
    <row r="318" spans="1:19" s="320" customFormat="1" ht="11.25" customHeight="1">
      <c r="A318" s="316"/>
      <c r="B318" s="316"/>
      <c r="C318" s="316"/>
      <c r="D318" s="320" t="s">
        <v>121</v>
      </c>
      <c r="E318" s="321" t="s">
        <v>436</v>
      </c>
      <c r="G318" s="322">
        <v>6.178</v>
      </c>
      <c r="P318" s="320">
        <v>2</v>
      </c>
      <c r="Q318" s="320" t="s">
        <v>100</v>
      </c>
      <c r="R318" s="320" t="s">
        <v>122</v>
      </c>
      <c r="S318" s="320" t="s">
        <v>100</v>
      </c>
    </row>
    <row r="319" spans="1:19" s="317" customFormat="1" ht="11.25" customHeight="1">
      <c r="A319" s="316"/>
      <c r="B319" s="316"/>
      <c r="C319" s="316"/>
      <c r="D319" s="317" t="s">
        <v>121</v>
      </c>
      <c r="E319" s="318" t="s">
        <v>323</v>
      </c>
      <c r="G319" s="319">
        <v>0</v>
      </c>
      <c r="P319" s="317">
        <v>2</v>
      </c>
      <c r="Q319" s="317" t="s">
        <v>100</v>
      </c>
      <c r="R319" s="317" t="s">
        <v>122</v>
      </c>
      <c r="S319" s="317" t="s">
        <v>100</v>
      </c>
    </row>
    <row r="320" spans="1:19" s="320" customFormat="1" ht="11.25" customHeight="1">
      <c r="A320" s="316"/>
      <c r="B320" s="316"/>
      <c r="C320" s="316"/>
      <c r="D320" s="320" t="s">
        <v>121</v>
      </c>
      <c r="E320" s="321" t="s">
        <v>437</v>
      </c>
      <c r="G320" s="322">
        <v>6.232</v>
      </c>
      <c r="P320" s="320">
        <v>2</v>
      </c>
      <c r="Q320" s="320" t="s">
        <v>100</v>
      </c>
      <c r="R320" s="320" t="s">
        <v>122</v>
      </c>
      <c r="S320" s="320" t="s">
        <v>100</v>
      </c>
    </row>
    <row r="321" spans="1:19" s="317" customFormat="1" ht="11.25" customHeight="1">
      <c r="A321" s="316"/>
      <c r="B321" s="316"/>
      <c r="C321" s="316"/>
      <c r="D321" s="317" t="s">
        <v>121</v>
      </c>
      <c r="E321" s="318" t="s">
        <v>325</v>
      </c>
      <c r="G321" s="319">
        <v>0</v>
      </c>
      <c r="P321" s="317">
        <v>2</v>
      </c>
      <c r="Q321" s="317" t="s">
        <v>100</v>
      </c>
      <c r="R321" s="317" t="s">
        <v>122</v>
      </c>
      <c r="S321" s="317" t="s">
        <v>100</v>
      </c>
    </row>
    <row r="322" spans="1:19" s="320" customFormat="1" ht="11.25" customHeight="1">
      <c r="A322" s="316"/>
      <c r="B322" s="316"/>
      <c r="C322" s="316"/>
      <c r="D322" s="320" t="s">
        <v>121</v>
      </c>
      <c r="E322" s="321" t="s">
        <v>438</v>
      </c>
      <c r="G322" s="322">
        <v>6.599</v>
      </c>
      <c r="P322" s="320">
        <v>2</v>
      </c>
      <c r="Q322" s="320" t="s">
        <v>100</v>
      </c>
      <c r="R322" s="320" t="s">
        <v>122</v>
      </c>
      <c r="S322" s="320" t="s">
        <v>100</v>
      </c>
    </row>
    <row r="323" spans="1:19" s="317" customFormat="1" ht="11.25" customHeight="1">
      <c r="A323" s="316"/>
      <c r="B323" s="316"/>
      <c r="C323" s="316"/>
      <c r="D323" s="317" t="s">
        <v>121</v>
      </c>
      <c r="E323" s="318" t="s">
        <v>295</v>
      </c>
      <c r="G323" s="319">
        <v>0</v>
      </c>
      <c r="P323" s="317">
        <v>2</v>
      </c>
      <c r="Q323" s="317" t="s">
        <v>100</v>
      </c>
      <c r="R323" s="317" t="s">
        <v>122</v>
      </c>
      <c r="S323" s="317" t="s">
        <v>100</v>
      </c>
    </row>
    <row r="324" spans="1:19" s="320" customFormat="1" ht="11.25" customHeight="1">
      <c r="A324" s="316"/>
      <c r="B324" s="316"/>
      <c r="C324" s="316"/>
      <c r="D324" s="320" t="s">
        <v>121</v>
      </c>
      <c r="E324" s="321" t="s">
        <v>439</v>
      </c>
      <c r="G324" s="322">
        <v>2.701</v>
      </c>
      <c r="P324" s="320">
        <v>2</v>
      </c>
      <c r="Q324" s="320" t="s">
        <v>100</v>
      </c>
      <c r="R324" s="320" t="s">
        <v>122</v>
      </c>
      <c r="S324" s="320" t="s">
        <v>100</v>
      </c>
    </row>
    <row r="325" spans="1:19" s="317" customFormat="1" ht="11.25" customHeight="1">
      <c r="A325" s="316"/>
      <c r="B325" s="316"/>
      <c r="C325" s="316"/>
      <c r="D325" s="317" t="s">
        <v>121</v>
      </c>
      <c r="E325" s="318" t="s">
        <v>297</v>
      </c>
      <c r="G325" s="319">
        <v>0</v>
      </c>
      <c r="P325" s="317">
        <v>2</v>
      </c>
      <c r="Q325" s="317" t="s">
        <v>100</v>
      </c>
      <c r="R325" s="317" t="s">
        <v>122</v>
      </c>
      <c r="S325" s="317" t="s">
        <v>100</v>
      </c>
    </row>
    <row r="326" spans="1:19" s="320" customFormat="1" ht="11.25" customHeight="1">
      <c r="A326" s="316"/>
      <c r="B326" s="316"/>
      <c r="C326" s="316"/>
      <c r="D326" s="320" t="s">
        <v>121</v>
      </c>
      <c r="E326" s="321" t="s">
        <v>440</v>
      </c>
      <c r="G326" s="322">
        <v>3.9</v>
      </c>
      <c r="P326" s="320">
        <v>2</v>
      </c>
      <c r="Q326" s="320" t="s">
        <v>100</v>
      </c>
      <c r="R326" s="320" t="s">
        <v>122</v>
      </c>
      <c r="S326" s="320" t="s">
        <v>100</v>
      </c>
    </row>
    <row r="327" spans="1:19" s="323" customFormat="1" ht="11.25" customHeight="1">
      <c r="A327" s="316"/>
      <c r="B327" s="316"/>
      <c r="C327" s="316"/>
      <c r="D327" s="323" t="s">
        <v>121</v>
      </c>
      <c r="E327" s="324" t="s">
        <v>124</v>
      </c>
      <c r="G327" s="325">
        <v>43.182</v>
      </c>
      <c r="P327" s="323">
        <v>2</v>
      </c>
      <c r="Q327" s="323" t="s">
        <v>100</v>
      </c>
      <c r="R327" s="323" t="s">
        <v>122</v>
      </c>
      <c r="S327" s="323" t="s">
        <v>101</v>
      </c>
    </row>
    <row r="328" spans="1:16" s="315" customFormat="1" ht="11.25" customHeight="1">
      <c r="A328" s="307">
        <v>51</v>
      </c>
      <c r="B328" s="307" t="s">
        <v>102</v>
      </c>
      <c r="C328" s="307" t="s">
        <v>163</v>
      </c>
      <c r="D328" s="308" t="s">
        <v>167</v>
      </c>
      <c r="E328" s="309" t="s">
        <v>391</v>
      </c>
      <c r="F328" s="307" t="s">
        <v>8</v>
      </c>
      <c r="G328" s="310">
        <v>19</v>
      </c>
      <c r="H328" s="351">
        <v>0</v>
      </c>
      <c r="I328" s="311">
        <f>ROUND(G328*H328,2)</f>
        <v>0</v>
      </c>
      <c r="J328" s="312">
        <v>0</v>
      </c>
      <c r="K328" s="310">
        <f>G328*J328</f>
        <v>0</v>
      </c>
      <c r="L328" s="312">
        <v>1.95</v>
      </c>
      <c r="M328" s="310">
        <f>G328*L328</f>
        <v>37.05</v>
      </c>
      <c r="N328" s="313">
        <v>21</v>
      </c>
      <c r="O328" s="314">
        <v>4</v>
      </c>
      <c r="P328" s="315" t="s">
        <v>103</v>
      </c>
    </row>
    <row r="329" spans="1:16" s="315" customFormat="1" ht="11.25" customHeight="1">
      <c r="A329" s="307">
        <v>52</v>
      </c>
      <c r="B329" s="307" t="s">
        <v>102</v>
      </c>
      <c r="C329" s="307" t="s">
        <v>106</v>
      </c>
      <c r="D329" s="308" t="s">
        <v>182</v>
      </c>
      <c r="E329" s="309" t="s">
        <v>441</v>
      </c>
      <c r="F329" s="307" t="s">
        <v>114</v>
      </c>
      <c r="G329" s="310">
        <v>30</v>
      </c>
      <c r="H329" s="351">
        <v>0</v>
      </c>
      <c r="I329" s="311">
        <f>ROUND(G329*H329,2)</f>
        <v>0</v>
      </c>
      <c r="J329" s="312">
        <v>0</v>
      </c>
      <c r="K329" s="310">
        <f>G329*J329</f>
        <v>0</v>
      </c>
      <c r="L329" s="312">
        <v>0</v>
      </c>
      <c r="M329" s="310">
        <f>G329*L329</f>
        <v>0</v>
      </c>
      <c r="N329" s="313">
        <v>21</v>
      </c>
      <c r="O329" s="314">
        <v>4</v>
      </c>
      <c r="P329" s="315" t="s">
        <v>103</v>
      </c>
    </row>
    <row r="330" spans="1:16" s="315" customFormat="1" ht="22.5" customHeight="1">
      <c r="A330" s="307">
        <v>53</v>
      </c>
      <c r="B330" s="307" t="s">
        <v>102</v>
      </c>
      <c r="C330" s="307" t="s">
        <v>106</v>
      </c>
      <c r="D330" s="308" t="s">
        <v>183</v>
      </c>
      <c r="E330" s="309" t="s">
        <v>184</v>
      </c>
      <c r="F330" s="307" t="s">
        <v>185</v>
      </c>
      <c r="G330" s="310">
        <v>0</v>
      </c>
      <c r="H330" s="352"/>
      <c r="I330" s="311">
        <f>ROUND(G330*H330,2)</f>
        <v>0</v>
      </c>
      <c r="J330" s="312">
        <v>0</v>
      </c>
      <c r="K330" s="310">
        <f>G330*J330</f>
        <v>0</v>
      </c>
      <c r="L330" s="312">
        <v>0</v>
      </c>
      <c r="M330" s="310">
        <f>G330*L330</f>
        <v>0</v>
      </c>
      <c r="N330" s="313">
        <v>21</v>
      </c>
      <c r="O330" s="314">
        <v>4</v>
      </c>
      <c r="P330" s="315" t="s">
        <v>103</v>
      </c>
    </row>
    <row r="331" spans="2:16" s="303" customFormat="1" ht="11.25" customHeight="1">
      <c r="B331" s="304" t="s">
        <v>97</v>
      </c>
      <c r="D331" s="303" t="s">
        <v>157</v>
      </c>
      <c r="E331" s="303" t="s">
        <v>158</v>
      </c>
      <c r="I331" s="305">
        <f>SUM(I332:I342)</f>
        <v>0</v>
      </c>
      <c r="K331" s="306">
        <f>SUM(K332:K342)</f>
        <v>0.08922920000000001</v>
      </c>
      <c r="M331" s="306">
        <f>SUM(M332:M342)</f>
        <v>0</v>
      </c>
      <c r="P331" s="303" t="s">
        <v>101</v>
      </c>
    </row>
    <row r="332" spans="1:16" s="315" customFormat="1" ht="11.25" customHeight="1">
      <c r="A332" s="307">
        <v>54</v>
      </c>
      <c r="B332" s="307" t="s">
        <v>102</v>
      </c>
      <c r="C332" s="307" t="s">
        <v>125</v>
      </c>
      <c r="D332" s="308" t="s">
        <v>159</v>
      </c>
      <c r="E332" s="309" t="s">
        <v>160</v>
      </c>
      <c r="F332" s="307" t="s">
        <v>6</v>
      </c>
      <c r="G332" s="310">
        <v>650</v>
      </c>
      <c r="H332" s="351">
        <v>0</v>
      </c>
      <c r="I332" s="311">
        <f>ROUND(G332*H332,2)</f>
        <v>0</v>
      </c>
      <c r="J332" s="312">
        <v>0.00012</v>
      </c>
      <c r="K332" s="310">
        <f>G332*J332</f>
        <v>0.078</v>
      </c>
      <c r="L332" s="312">
        <v>0</v>
      </c>
      <c r="M332" s="310">
        <f>G332*L332</f>
        <v>0</v>
      </c>
      <c r="N332" s="313">
        <v>21</v>
      </c>
      <c r="O332" s="314">
        <v>4</v>
      </c>
      <c r="P332" s="315" t="s">
        <v>103</v>
      </c>
    </row>
    <row r="333" spans="1:19" s="317" customFormat="1" ht="11.25" customHeight="1">
      <c r="A333" s="316"/>
      <c r="B333" s="316"/>
      <c r="C333" s="316"/>
      <c r="D333" s="317" t="s">
        <v>121</v>
      </c>
      <c r="E333" s="318" t="s">
        <v>442</v>
      </c>
      <c r="G333" s="319">
        <v>0</v>
      </c>
      <c r="P333" s="317">
        <v>2</v>
      </c>
      <c r="Q333" s="317" t="s">
        <v>100</v>
      </c>
      <c r="R333" s="317" t="s">
        <v>122</v>
      </c>
      <c r="S333" s="317" t="s">
        <v>100</v>
      </c>
    </row>
    <row r="334" spans="1:19" s="320" customFormat="1" ht="11.25" customHeight="1">
      <c r="A334" s="316"/>
      <c r="B334" s="316"/>
      <c r="C334" s="316"/>
      <c r="D334" s="320" t="s">
        <v>121</v>
      </c>
      <c r="E334" s="321" t="s">
        <v>443</v>
      </c>
      <c r="G334" s="322">
        <v>520</v>
      </c>
      <c r="P334" s="320">
        <v>2</v>
      </c>
      <c r="Q334" s="320" t="s">
        <v>100</v>
      </c>
      <c r="R334" s="320" t="s">
        <v>122</v>
      </c>
      <c r="S334" s="320" t="s">
        <v>100</v>
      </c>
    </row>
    <row r="335" spans="1:19" s="317" customFormat="1" ht="11.25" customHeight="1">
      <c r="A335" s="316"/>
      <c r="B335" s="316"/>
      <c r="C335" s="316"/>
      <c r="D335" s="317" t="s">
        <v>121</v>
      </c>
      <c r="E335" s="318" t="s">
        <v>444</v>
      </c>
      <c r="G335" s="319">
        <v>0</v>
      </c>
      <c r="P335" s="317">
        <v>2</v>
      </c>
      <c r="Q335" s="317" t="s">
        <v>100</v>
      </c>
      <c r="R335" s="317" t="s">
        <v>122</v>
      </c>
      <c r="S335" s="317" t="s">
        <v>100</v>
      </c>
    </row>
    <row r="336" spans="1:19" s="320" customFormat="1" ht="11.25" customHeight="1">
      <c r="A336" s="316"/>
      <c r="B336" s="316"/>
      <c r="C336" s="316"/>
      <c r="D336" s="320" t="s">
        <v>121</v>
      </c>
      <c r="E336" s="321" t="s">
        <v>166</v>
      </c>
      <c r="G336" s="322">
        <v>130</v>
      </c>
      <c r="P336" s="320">
        <v>2</v>
      </c>
      <c r="Q336" s="320" t="s">
        <v>100</v>
      </c>
      <c r="R336" s="320" t="s">
        <v>122</v>
      </c>
      <c r="S336" s="320" t="s">
        <v>100</v>
      </c>
    </row>
    <row r="337" spans="1:19" s="326" customFormat="1" ht="11.25" customHeight="1">
      <c r="A337" s="316"/>
      <c r="B337" s="316"/>
      <c r="C337" s="316"/>
      <c r="D337" s="326" t="s">
        <v>121</v>
      </c>
      <c r="E337" s="327" t="s">
        <v>175</v>
      </c>
      <c r="G337" s="328">
        <v>650</v>
      </c>
      <c r="P337" s="326">
        <v>2</v>
      </c>
      <c r="Q337" s="326" t="s">
        <v>100</v>
      </c>
      <c r="R337" s="326" t="s">
        <v>122</v>
      </c>
      <c r="S337" s="326" t="s">
        <v>101</v>
      </c>
    </row>
    <row r="338" spans="1:16" s="315" customFormat="1" ht="11.25" customHeight="1">
      <c r="A338" s="307">
        <v>55</v>
      </c>
      <c r="B338" s="307" t="s">
        <v>102</v>
      </c>
      <c r="C338" s="307" t="s">
        <v>125</v>
      </c>
      <c r="D338" s="308" t="s">
        <v>25</v>
      </c>
      <c r="E338" s="309" t="s">
        <v>26</v>
      </c>
      <c r="F338" s="307" t="s">
        <v>6</v>
      </c>
      <c r="G338" s="310">
        <v>280.73</v>
      </c>
      <c r="H338" s="351">
        <v>0</v>
      </c>
      <c r="I338" s="311">
        <f>ROUND(G338*H338,2)</f>
        <v>0</v>
      </c>
      <c r="J338" s="312">
        <v>4E-05</v>
      </c>
      <c r="K338" s="310">
        <f>G338*J338</f>
        <v>0.011229200000000002</v>
      </c>
      <c r="L338" s="312">
        <v>0</v>
      </c>
      <c r="M338" s="310">
        <f>G338*L338</f>
        <v>0</v>
      </c>
      <c r="N338" s="313">
        <v>21</v>
      </c>
      <c r="O338" s="314">
        <v>4</v>
      </c>
      <c r="P338" s="315" t="s">
        <v>103</v>
      </c>
    </row>
    <row r="339" spans="1:19" s="320" customFormat="1" ht="11.25" customHeight="1">
      <c r="A339" s="316"/>
      <c r="B339" s="316"/>
      <c r="C339" s="316"/>
      <c r="D339" s="320" t="s">
        <v>121</v>
      </c>
      <c r="E339" s="321" t="s">
        <v>445</v>
      </c>
      <c r="G339" s="322">
        <v>194.93</v>
      </c>
      <c r="P339" s="320">
        <v>2</v>
      </c>
      <c r="Q339" s="320" t="s">
        <v>100</v>
      </c>
      <c r="R339" s="320" t="s">
        <v>122</v>
      </c>
      <c r="S339" s="320" t="s">
        <v>100</v>
      </c>
    </row>
    <row r="340" spans="1:19" s="317" customFormat="1" ht="11.25" customHeight="1">
      <c r="A340" s="316"/>
      <c r="B340" s="316"/>
      <c r="C340" s="316"/>
      <c r="D340" s="317" t="s">
        <v>121</v>
      </c>
      <c r="E340" s="318" t="s">
        <v>446</v>
      </c>
      <c r="G340" s="319">
        <v>0</v>
      </c>
      <c r="P340" s="317">
        <v>2</v>
      </c>
      <c r="Q340" s="317" t="s">
        <v>100</v>
      </c>
      <c r="R340" s="317" t="s">
        <v>122</v>
      </c>
      <c r="S340" s="317" t="s">
        <v>100</v>
      </c>
    </row>
    <row r="341" spans="1:19" s="320" customFormat="1" ht="11.25" customHeight="1">
      <c r="A341" s="316"/>
      <c r="B341" s="316"/>
      <c r="C341" s="316"/>
      <c r="D341" s="320" t="s">
        <v>121</v>
      </c>
      <c r="E341" s="321" t="s">
        <v>447</v>
      </c>
      <c r="G341" s="322">
        <v>85.8</v>
      </c>
      <c r="P341" s="320">
        <v>2</v>
      </c>
      <c r="Q341" s="320" t="s">
        <v>100</v>
      </c>
      <c r="R341" s="320" t="s">
        <v>122</v>
      </c>
      <c r="S341" s="320" t="s">
        <v>100</v>
      </c>
    </row>
    <row r="342" spans="1:19" s="323" customFormat="1" ht="11.25" customHeight="1">
      <c r="A342" s="316"/>
      <c r="B342" s="316"/>
      <c r="C342" s="316"/>
      <c r="D342" s="323" t="s">
        <v>121</v>
      </c>
      <c r="E342" s="324" t="s">
        <v>124</v>
      </c>
      <c r="G342" s="325">
        <v>280.73</v>
      </c>
      <c r="P342" s="323">
        <v>2</v>
      </c>
      <c r="Q342" s="323" t="s">
        <v>100</v>
      </c>
      <c r="R342" s="323" t="s">
        <v>122</v>
      </c>
      <c r="S342" s="323" t="s">
        <v>101</v>
      </c>
    </row>
    <row r="343" spans="2:16" s="303" customFormat="1" ht="11.25" customHeight="1">
      <c r="B343" s="304" t="s">
        <v>97</v>
      </c>
      <c r="D343" s="303" t="s">
        <v>186</v>
      </c>
      <c r="E343" s="303" t="s">
        <v>187</v>
      </c>
      <c r="I343" s="305">
        <f>SUM(I344:I353)</f>
        <v>0</v>
      </c>
      <c r="K343" s="306">
        <f>SUM(K344:K353)</f>
        <v>0</v>
      </c>
      <c r="M343" s="306">
        <f>SUM(M344:M353)</f>
        <v>0</v>
      </c>
      <c r="P343" s="303" t="s">
        <v>101</v>
      </c>
    </row>
    <row r="344" spans="1:16" s="315" customFormat="1" ht="22.5" customHeight="1">
      <c r="A344" s="307">
        <v>56</v>
      </c>
      <c r="B344" s="307" t="s">
        <v>102</v>
      </c>
      <c r="C344" s="307" t="s">
        <v>163</v>
      </c>
      <c r="D344" s="308" t="s">
        <v>188</v>
      </c>
      <c r="E344" s="309" t="s">
        <v>189</v>
      </c>
      <c r="F344" s="307" t="s">
        <v>9</v>
      </c>
      <c r="G344" s="310">
        <v>91.513</v>
      </c>
      <c r="H344" s="351">
        <v>0</v>
      </c>
      <c r="I344" s="311">
        <f>ROUND(G344*H344,2)</f>
        <v>0</v>
      </c>
      <c r="J344" s="312">
        <v>0</v>
      </c>
      <c r="K344" s="310">
        <f>G344*J344</f>
        <v>0</v>
      </c>
      <c r="L344" s="312">
        <v>0</v>
      </c>
      <c r="M344" s="310">
        <f>G344*L344</f>
        <v>0</v>
      </c>
      <c r="N344" s="313">
        <v>21</v>
      </c>
      <c r="O344" s="314">
        <v>4</v>
      </c>
      <c r="P344" s="315" t="s">
        <v>103</v>
      </c>
    </row>
    <row r="345" spans="1:16" s="315" customFormat="1" ht="11.25" customHeight="1">
      <c r="A345" s="307">
        <v>57</v>
      </c>
      <c r="B345" s="307" t="s">
        <v>102</v>
      </c>
      <c r="C345" s="307" t="s">
        <v>163</v>
      </c>
      <c r="D345" s="308" t="s">
        <v>448</v>
      </c>
      <c r="E345" s="309" t="s">
        <v>449</v>
      </c>
      <c r="F345" s="307" t="s">
        <v>7</v>
      </c>
      <c r="G345" s="310">
        <v>10</v>
      </c>
      <c r="H345" s="351">
        <v>0</v>
      </c>
      <c r="I345" s="311">
        <f>ROUND(G345*H345,2)</f>
        <v>0</v>
      </c>
      <c r="J345" s="312">
        <v>0</v>
      </c>
      <c r="K345" s="310">
        <f>G345*J345</f>
        <v>0</v>
      </c>
      <c r="L345" s="312">
        <v>0</v>
      </c>
      <c r="M345" s="310">
        <f>G345*L345</f>
        <v>0</v>
      </c>
      <c r="N345" s="313">
        <v>21</v>
      </c>
      <c r="O345" s="314">
        <v>4</v>
      </c>
      <c r="P345" s="315" t="s">
        <v>103</v>
      </c>
    </row>
    <row r="346" spans="1:16" s="315" customFormat="1" ht="11.25" customHeight="1">
      <c r="A346" s="307">
        <v>58</v>
      </c>
      <c r="B346" s="307" t="s">
        <v>102</v>
      </c>
      <c r="C346" s="307" t="s">
        <v>163</v>
      </c>
      <c r="D346" s="308" t="s">
        <v>450</v>
      </c>
      <c r="E346" s="309" t="s">
        <v>451</v>
      </c>
      <c r="F346" s="307" t="s">
        <v>7</v>
      </c>
      <c r="G346" s="310">
        <v>150</v>
      </c>
      <c r="H346" s="351">
        <v>0</v>
      </c>
      <c r="I346" s="311">
        <f>ROUND(G346*H346,2)</f>
        <v>0</v>
      </c>
      <c r="J346" s="312">
        <v>0</v>
      </c>
      <c r="K346" s="310">
        <f>G346*J346</f>
        <v>0</v>
      </c>
      <c r="L346" s="312">
        <v>0</v>
      </c>
      <c r="M346" s="310">
        <f>G346*L346</f>
        <v>0</v>
      </c>
      <c r="N346" s="313">
        <v>21</v>
      </c>
      <c r="O346" s="314">
        <v>4</v>
      </c>
      <c r="P346" s="315" t="s">
        <v>103</v>
      </c>
    </row>
    <row r="347" spans="1:19" s="320" customFormat="1" ht="11.25" customHeight="1">
      <c r="A347" s="316"/>
      <c r="B347" s="316"/>
      <c r="C347" s="316"/>
      <c r="D347" s="320" t="s">
        <v>121</v>
      </c>
      <c r="E347" s="321" t="s">
        <v>452</v>
      </c>
      <c r="G347" s="322">
        <v>150</v>
      </c>
      <c r="P347" s="320">
        <v>2</v>
      </c>
      <c r="Q347" s="320" t="s">
        <v>100</v>
      </c>
      <c r="R347" s="320" t="s">
        <v>122</v>
      </c>
      <c r="S347" s="320" t="s">
        <v>100</v>
      </c>
    </row>
    <row r="348" spans="1:19" s="323" customFormat="1" ht="11.25" customHeight="1">
      <c r="A348" s="316"/>
      <c r="B348" s="316"/>
      <c r="C348" s="316"/>
      <c r="D348" s="323" t="s">
        <v>121</v>
      </c>
      <c r="E348" s="324" t="s">
        <v>124</v>
      </c>
      <c r="G348" s="325">
        <v>150</v>
      </c>
      <c r="P348" s="323">
        <v>2</v>
      </c>
      <c r="Q348" s="323" t="s">
        <v>100</v>
      </c>
      <c r="R348" s="323" t="s">
        <v>122</v>
      </c>
      <c r="S348" s="323" t="s">
        <v>101</v>
      </c>
    </row>
    <row r="349" spans="1:16" s="315" customFormat="1" ht="11.25" customHeight="1">
      <c r="A349" s="307">
        <v>59</v>
      </c>
      <c r="B349" s="307" t="s">
        <v>102</v>
      </c>
      <c r="C349" s="307" t="s">
        <v>163</v>
      </c>
      <c r="D349" s="308" t="s">
        <v>192</v>
      </c>
      <c r="E349" s="309" t="s">
        <v>193</v>
      </c>
      <c r="F349" s="307" t="s">
        <v>9</v>
      </c>
      <c r="G349" s="310">
        <v>1830.2</v>
      </c>
      <c r="H349" s="351">
        <v>0</v>
      </c>
      <c r="I349" s="311">
        <f>ROUND(G349*H349,2)</f>
        <v>0</v>
      </c>
      <c r="J349" s="312">
        <v>0</v>
      </c>
      <c r="K349" s="310">
        <f>G349*J349</f>
        <v>0</v>
      </c>
      <c r="L349" s="312">
        <v>0</v>
      </c>
      <c r="M349" s="310">
        <f>G349*L349</f>
        <v>0</v>
      </c>
      <c r="N349" s="313">
        <v>21</v>
      </c>
      <c r="O349" s="314">
        <v>4</v>
      </c>
      <c r="P349" s="315" t="s">
        <v>103</v>
      </c>
    </row>
    <row r="350" spans="1:19" s="320" customFormat="1" ht="11.25" customHeight="1">
      <c r="A350" s="316"/>
      <c r="B350" s="316"/>
      <c r="C350" s="316"/>
      <c r="D350" s="320" t="s">
        <v>121</v>
      </c>
      <c r="E350" s="321" t="s">
        <v>453</v>
      </c>
      <c r="G350" s="322">
        <v>1830.2</v>
      </c>
      <c r="P350" s="320">
        <v>2</v>
      </c>
      <c r="Q350" s="320" t="s">
        <v>100</v>
      </c>
      <c r="R350" s="320" t="s">
        <v>122</v>
      </c>
      <c r="S350" s="320" t="s">
        <v>100</v>
      </c>
    </row>
    <row r="351" spans="1:19" s="323" customFormat="1" ht="11.25" customHeight="1">
      <c r="A351" s="316"/>
      <c r="B351" s="316"/>
      <c r="C351" s="316"/>
      <c r="D351" s="323" t="s">
        <v>121</v>
      </c>
      <c r="E351" s="324" t="s">
        <v>124</v>
      </c>
      <c r="G351" s="325">
        <v>1830.2</v>
      </c>
      <c r="P351" s="323">
        <v>2</v>
      </c>
      <c r="Q351" s="323" t="s">
        <v>100</v>
      </c>
      <c r="R351" s="323" t="s">
        <v>122</v>
      </c>
      <c r="S351" s="323" t="s">
        <v>101</v>
      </c>
    </row>
    <row r="352" spans="1:16" s="315" customFormat="1" ht="22.5" customHeight="1">
      <c r="A352" s="307">
        <v>60</v>
      </c>
      <c r="B352" s="307" t="s">
        <v>102</v>
      </c>
      <c r="C352" s="307" t="s">
        <v>163</v>
      </c>
      <c r="D352" s="308" t="s">
        <v>190</v>
      </c>
      <c r="E352" s="309" t="s">
        <v>191</v>
      </c>
      <c r="F352" s="307" t="s">
        <v>9</v>
      </c>
      <c r="G352" s="310">
        <v>91.513</v>
      </c>
      <c r="H352" s="351">
        <v>0</v>
      </c>
      <c r="I352" s="311">
        <f>ROUND(G352*H352,2)</f>
        <v>0</v>
      </c>
      <c r="J352" s="312">
        <v>0</v>
      </c>
      <c r="K352" s="310">
        <f>G352*J352</f>
        <v>0</v>
      </c>
      <c r="L352" s="312">
        <v>0</v>
      </c>
      <c r="M352" s="310">
        <f>G352*L352</f>
        <v>0</v>
      </c>
      <c r="N352" s="313">
        <v>21</v>
      </c>
      <c r="O352" s="314">
        <v>4</v>
      </c>
      <c r="P352" s="315" t="s">
        <v>103</v>
      </c>
    </row>
    <row r="353" spans="1:16" s="315" customFormat="1" ht="11.25" customHeight="1">
      <c r="A353" s="307">
        <v>61</v>
      </c>
      <c r="B353" s="307" t="s">
        <v>102</v>
      </c>
      <c r="C353" s="307" t="s">
        <v>163</v>
      </c>
      <c r="D353" s="308" t="s">
        <v>36</v>
      </c>
      <c r="E353" s="309" t="s">
        <v>37</v>
      </c>
      <c r="F353" s="307" t="s">
        <v>9</v>
      </c>
      <c r="G353" s="310">
        <v>91.513</v>
      </c>
      <c r="H353" s="351">
        <v>0</v>
      </c>
      <c r="I353" s="311">
        <f>ROUND(G353*H353,2)</f>
        <v>0</v>
      </c>
      <c r="J353" s="312">
        <v>0</v>
      </c>
      <c r="K353" s="310">
        <f>G353*J353</f>
        <v>0</v>
      </c>
      <c r="L353" s="312">
        <v>0</v>
      </c>
      <c r="M353" s="310">
        <f>G353*L353</f>
        <v>0</v>
      </c>
      <c r="N353" s="313">
        <v>21</v>
      </c>
      <c r="O353" s="314">
        <v>4</v>
      </c>
      <c r="P353" s="315" t="s">
        <v>103</v>
      </c>
    </row>
    <row r="354" spans="2:16" s="303" customFormat="1" ht="11.25" customHeight="1">
      <c r="B354" s="304" t="s">
        <v>97</v>
      </c>
      <c r="D354" s="303" t="s">
        <v>107</v>
      </c>
      <c r="E354" s="303" t="s">
        <v>108</v>
      </c>
      <c r="I354" s="305">
        <f>I355</f>
        <v>0</v>
      </c>
      <c r="K354" s="306">
        <f>K355</f>
        <v>0</v>
      </c>
      <c r="M354" s="306">
        <f>M355</f>
        <v>0</v>
      </c>
      <c r="P354" s="303" t="s">
        <v>101</v>
      </c>
    </row>
    <row r="355" spans="1:16" s="315" customFormat="1" ht="11.25" customHeight="1">
      <c r="A355" s="307">
        <v>62</v>
      </c>
      <c r="B355" s="307" t="s">
        <v>102</v>
      </c>
      <c r="C355" s="307" t="s">
        <v>125</v>
      </c>
      <c r="D355" s="308" t="s">
        <v>194</v>
      </c>
      <c r="E355" s="309" t="s">
        <v>195</v>
      </c>
      <c r="F355" s="307" t="s">
        <v>9</v>
      </c>
      <c r="G355" s="310">
        <v>61.76</v>
      </c>
      <c r="H355" s="351">
        <v>0</v>
      </c>
      <c r="I355" s="311">
        <f>ROUND(G355*H355,2)</f>
        <v>0</v>
      </c>
      <c r="J355" s="312">
        <v>0</v>
      </c>
      <c r="K355" s="310">
        <f>G355*J355</f>
        <v>0</v>
      </c>
      <c r="L355" s="312">
        <v>0</v>
      </c>
      <c r="M355" s="310">
        <f>G355*L355</f>
        <v>0</v>
      </c>
      <c r="N355" s="313">
        <v>21</v>
      </c>
      <c r="O355" s="314">
        <v>4</v>
      </c>
      <c r="P355" s="315" t="s">
        <v>103</v>
      </c>
    </row>
    <row r="356" spans="2:16" s="302" customFormat="1" ht="11.25" customHeight="1">
      <c r="B356" s="333" t="s">
        <v>97</v>
      </c>
      <c r="D356" s="302" t="s">
        <v>109</v>
      </c>
      <c r="E356" s="302" t="s">
        <v>110</v>
      </c>
      <c r="I356" s="334">
        <f>I357+I368+I437+I464+I468+I502+I530+I561</f>
        <v>0</v>
      </c>
      <c r="K356" s="335">
        <f>K357+K368+K437+K464+K468+K502+K530+K561</f>
        <v>11.559062309999998</v>
      </c>
      <c r="M356" s="335">
        <f>M357+M368+M437+M464+M468+M502+M530+M561</f>
        <v>0</v>
      </c>
      <c r="P356" s="302" t="s">
        <v>100</v>
      </c>
    </row>
    <row r="357" spans="2:16" s="303" customFormat="1" ht="11.25" customHeight="1">
      <c r="B357" s="304" t="s">
        <v>97</v>
      </c>
      <c r="D357" s="303" t="s">
        <v>38</v>
      </c>
      <c r="E357" s="303" t="s">
        <v>196</v>
      </c>
      <c r="I357" s="305">
        <f>SUM(I358:I367)</f>
        <v>0</v>
      </c>
      <c r="K357" s="306">
        <f>SUM(K358:K367)</f>
        <v>0.19452000000000003</v>
      </c>
      <c r="M357" s="306">
        <f>SUM(M358:M367)</f>
        <v>0</v>
      </c>
      <c r="P357" s="303" t="s">
        <v>101</v>
      </c>
    </row>
    <row r="358" spans="1:16" s="315" customFormat="1" ht="22.5" customHeight="1">
      <c r="A358" s="307">
        <v>63</v>
      </c>
      <c r="B358" s="307" t="s">
        <v>102</v>
      </c>
      <c r="C358" s="307" t="s">
        <v>106</v>
      </c>
      <c r="D358" s="308" t="s">
        <v>197</v>
      </c>
      <c r="E358" s="309" t="s">
        <v>198</v>
      </c>
      <c r="F358" s="307" t="s">
        <v>6</v>
      </c>
      <c r="G358" s="310">
        <v>97.26</v>
      </c>
      <c r="H358" s="351">
        <v>0</v>
      </c>
      <c r="I358" s="311">
        <f>ROUND(G358*H358,2)</f>
        <v>0</v>
      </c>
      <c r="J358" s="312">
        <v>0.002</v>
      </c>
      <c r="K358" s="310">
        <f>G358*J358</f>
        <v>0.19452000000000003</v>
      </c>
      <c r="L358" s="312">
        <v>0</v>
      </c>
      <c r="M358" s="310">
        <f>G358*L358</f>
        <v>0</v>
      </c>
      <c r="N358" s="313">
        <v>21</v>
      </c>
      <c r="O358" s="314">
        <v>16</v>
      </c>
      <c r="P358" s="315" t="s">
        <v>103</v>
      </c>
    </row>
    <row r="359" spans="1:19" s="317" customFormat="1" ht="11.25" customHeight="1">
      <c r="A359" s="316"/>
      <c r="B359" s="316"/>
      <c r="C359" s="316"/>
      <c r="D359" s="317" t="s">
        <v>121</v>
      </c>
      <c r="E359" s="318" t="s">
        <v>199</v>
      </c>
      <c r="G359" s="319">
        <v>0</v>
      </c>
      <c r="P359" s="317">
        <v>2</v>
      </c>
      <c r="Q359" s="317" t="s">
        <v>100</v>
      </c>
      <c r="R359" s="317" t="s">
        <v>122</v>
      </c>
      <c r="S359" s="317" t="s">
        <v>100</v>
      </c>
    </row>
    <row r="360" spans="1:19" s="320" customFormat="1" ht="11.25" customHeight="1">
      <c r="A360" s="316"/>
      <c r="B360" s="316"/>
      <c r="C360" s="316"/>
      <c r="D360" s="320" t="s">
        <v>121</v>
      </c>
      <c r="E360" s="321" t="s">
        <v>454</v>
      </c>
      <c r="G360" s="322">
        <v>33.06</v>
      </c>
      <c r="P360" s="320">
        <v>2</v>
      </c>
      <c r="Q360" s="320" t="s">
        <v>100</v>
      </c>
      <c r="R360" s="320" t="s">
        <v>122</v>
      </c>
      <c r="S360" s="320" t="s">
        <v>100</v>
      </c>
    </row>
    <row r="361" spans="1:19" s="317" customFormat="1" ht="11.25" customHeight="1">
      <c r="A361" s="316"/>
      <c r="B361" s="316"/>
      <c r="C361" s="316"/>
      <c r="D361" s="317" t="s">
        <v>121</v>
      </c>
      <c r="E361" s="318" t="s">
        <v>455</v>
      </c>
      <c r="G361" s="319">
        <v>0</v>
      </c>
      <c r="P361" s="317">
        <v>2</v>
      </c>
      <c r="Q361" s="317" t="s">
        <v>100</v>
      </c>
      <c r="R361" s="317" t="s">
        <v>122</v>
      </c>
      <c r="S361" s="317" t="s">
        <v>100</v>
      </c>
    </row>
    <row r="362" spans="1:19" s="320" customFormat="1" ht="11.25" customHeight="1">
      <c r="A362" s="316"/>
      <c r="B362" s="316"/>
      <c r="C362" s="316"/>
      <c r="D362" s="320" t="s">
        <v>121</v>
      </c>
      <c r="E362" s="321" t="s">
        <v>279</v>
      </c>
      <c r="G362" s="322">
        <v>15</v>
      </c>
      <c r="P362" s="320">
        <v>2</v>
      </c>
      <c r="Q362" s="320" t="s">
        <v>100</v>
      </c>
      <c r="R362" s="320" t="s">
        <v>122</v>
      </c>
      <c r="S362" s="320" t="s">
        <v>100</v>
      </c>
    </row>
    <row r="363" spans="1:19" s="317" customFormat="1" ht="11.25" customHeight="1">
      <c r="A363" s="316"/>
      <c r="B363" s="316"/>
      <c r="C363" s="316"/>
      <c r="D363" s="317" t="s">
        <v>121</v>
      </c>
      <c r="E363" s="318" t="s">
        <v>200</v>
      </c>
      <c r="G363" s="319">
        <v>0</v>
      </c>
      <c r="P363" s="317">
        <v>2</v>
      </c>
      <c r="Q363" s="317" t="s">
        <v>100</v>
      </c>
      <c r="R363" s="317" t="s">
        <v>122</v>
      </c>
      <c r="S363" s="317" t="s">
        <v>100</v>
      </c>
    </row>
    <row r="364" spans="1:19" s="320" customFormat="1" ht="11.25" customHeight="1">
      <c r="A364" s="316"/>
      <c r="B364" s="316"/>
      <c r="C364" s="316"/>
      <c r="D364" s="320" t="s">
        <v>121</v>
      </c>
      <c r="E364" s="321" t="s">
        <v>456</v>
      </c>
      <c r="G364" s="322">
        <v>49.2</v>
      </c>
      <c r="P364" s="320">
        <v>2</v>
      </c>
      <c r="Q364" s="320" t="s">
        <v>100</v>
      </c>
      <c r="R364" s="320" t="s">
        <v>122</v>
      </c>
      <c r="S364" s="320" t="s">
        <v>100</v>
      </c>
    </row>
    <row r="365" spans="1:19" s="323" customFormat="1" ht="11.25" customHeight="1">
      <c r="A365" s="316"/>
      <c r="B365" s="316"/>
      <c r="C365" s="316"/>
      <c r="D365" s="323" t="s">
        <v>121</v>
      </c>
      <c r="E365" s="324" t="s">
        <v>457</v>
      </c>
      <c r="G365" s="325">
        <v>97.26</v>
      </c>
      <c r="P365" s="323">
        <v>2</v>
      </c>
      <c r="Q365" s="323" t="s">
        <v>100</v>
      </c>
      <c r="R365" s="323" t="s">
        <v>122</v>
      </c>
      <c r="S365" s="323" t="s">
        <v>101</v>
      </c>
    </row>
    <row r="366" spans="1:16" s="315" customFormat="1" ht="22.5" customHeight="1">
      <c r="A366" s="307">
        <v>64</v>
      </c>
      <c r="B366" s="307" t="s">
        <v>102</v>
      </c>
      <c r="C366" s="307" t="s">
        <v>38</v>
      </c>
      <c r="D366" s="308" t="s">
        <v>201</v>
      </c>
      <c r="E366" s="309" t="s">
        <v>202</v>
      </c>
      <c r="F366" s="307" t="s">
        <v>9</v>
      </c>
      <c r="G366" s="310">
        <v>0.195</v>
      </c>
      <c r="H366" s="351">
        <v>0</v>
      </c>
      <c r="I366" s="311">
        <f>ROUND(G366*H366,2)</f>
        <v>0</v>
      </c>
      <c r="J366" s="312">
        <v>0</v>
      </c>
      <c r="K366" s="310">
        <f>G366*J366</f>
        <v>0</v>
      </c>
      <c r="L366" s="312">
        <v>0</v>
      </c>
      <c r="M366" s="310">
        <f>G366*L366</f>
        <v>0</v>
      </c>
      <c r="N366" s="313">
        <v>21</v>
      </c>
      <c r="O366" s="314">
        <v>16</v>
      </c>
      <c r="P366" s="315" t="s">
        <v>103</v>
      </c>
    </row>
    <row r="367" spans="1:16" s="315" customFormat="1" ht="11.25" customHeight="1">
      <c r="A367" s="307">
        <v>65</v>
      </c>
      <c r="B367" s="307" t="s">
        <v>102</v>
      </c>
      <c r="C367" s="307" t="s">
        <v>38</v>
      </c>
      <c r="D367" s="308" t="s">
        <v>203</v>
      </c>
      <c r="E367" s="309" t="s">
        <v>204</v>
      </c>
      <c r="F367" s="307" t="s">
        <v>9</v>
      </c>
      <c r="G367" s="310">
        <v>0.195</v>
      </c>
      <c r="H367" s="351">
        <v>0</v>
      </c>
      <c r="I367" s="311">
        <f>ROUND(G367*H367,2)</f>
        <v>0</v>
      </c>
      <c r="J367" s="312">
        <v>0</v>
      </c>
      <c r="K367" s="310">
        <f>G367*J367</f>
        <v>0</v>
      </c>
      <c r="L367" s="312">
        <v>0</v>
      </c>
      <c r="M367" s="310">
        <f>G367*L367</f>
        <v>0</v>
      </c>
      <c r="N367" s="313">
        <v>21</v>
      </c>
      <c r="O367" s="314">
        <v>16</v>
      </c>
      <c r="P367" s="315" t="s">
        <v>103</v>
      </c>
    </row>
    <row r="368" spans="2:16" s="303" customFormat="1" ht="11.25" customHeight="1">
      <c r="B368" s="304" t="s">
        <v>97</v>
      </c>
      <c r="D368" s="303" t="s">
        <v>40</v>
      </c>
      <c r="E368" s="303" t="s">
        <v>205</v>
      </c>
      <c r="I368" s="305">
        <f>SUM(I369:I436)</f>
        <v>0</v>
      </c>
      <c r="K368" s="306">
        <f>SUM(K369:K436)</f>
        <v>4.53179036</v>
      </c>
      <c r="M368" s="306">
        <f>SUM(M369:M436)</f>
        <v>0</v>
      </c>
      <c r="P368" s="303" t="s">
        <v>101</v>
      </c>
    </row>
    <row r="369" spans="1:16" s="315" customFormat="1" ht="22.5" customHeight="1">
      <c r="A369" s="307">
        <v>66</v>
      </c>
      <c r="B369" s="307" t="s">
        <v>102</v>
      </c>
      <c r="C369" s="307" t="s">
        <v>40</v>
      </c>
      <c r="D369" s="308" t="s">
        <v>458</v>
      </c>
      <c r="E369" s="309" t="s">
        <v>459</v>
      </c>
      <c r="F369" s="307" t="s">
        <v>6</v>
      </c>
      <c r="G369" s="310">
        <v>11.2</v>
      </c>
      <c r="H369" s="351">
        <v>0</v>
      </c>
      <c r="I369" s="311">
        <f>ROUND(G369*H369,2)</f>
        <v>0</v>
      </c>
      <c r="J369" s="312">
        <v>0.02504</v>
      </c>
      <c r="K369" s="310">
        <f>G369*J369</f>
        <v>0.280448</v>
      </c>
      <c r="L369" s="312">
        <v>0</v>
      </c>
      <c r="M369" s="310">
        <f>G369*L369</f>
        <v>0</v>
      </c>
      <c r="N369" s="313">
        <v>21</v>
      </c>
      <c r="O369" s="314">
        <v>16</v>
      </c>
      <c r="P369" s="315" t="s">
        <v>103</v>
      </c>
    </row>
    <row r="370" spans="1:19" s="317" customFormat="1" ht="11.25" customHeight="1">
      <c r="A370" s="316"/>
      <c r="B370" s="316"/>
      <c r="C370" s="316"/>
      <c r="D370" s="317" t="s">
        <v>121</v>
      </c>
      <c r="E370" s="318" t="s">
        <v>206</v>
      </c>
      <c r="G370" s="319">
        <v>0</v>
      </c>
      <c r="P370" s="317">
        <v>2</v>
      </c>
      <c r="Q370" s="317" t="s">
        <v>100</v>
      </c>
      <c r="R370" s="317" t="s">
        <v>122</v>
      </c>
      <c r="S370" s="317" t="s">
        <v>100</v>
      </c>
    </row>
    <row r="371" spans="1:19" s="320" customFormat="1" ht="11.25" customHeight="1">
      <c r="A371" s="316"/>
      <c r="B371" s="316"/>
      <c r="C371" s="316"/>
      <c r="D371" s="320" t="s">
        <v>121</v>
      </c>
      <c r="E371" s="321" t="s">
        <v>460</v>
      </c>
      <c r="G371" s="322">
        <v>11.2</v>
      </c>
      <c r="P371" s="320">
        <v>2</v>
      </c>
      <c r="Q371" s="320" t="s">
        <v>100</v>
      </c>
      <c r="R371" s="320" t="s">
        <v>122</v>
      </c>
      <c r="S371" s="320" t="s">
        <v>100</v>
      </c>
    </row>
    <row r="372" spans="1:19" s="323" customFormat="1" ht="11.25" customHeight="1">
      <c r="A372" s="316"/>
      <c r="B372" s="316"/>
      <c r="C372" s="316"/>
      <c r="D372" s="323" t="s">
        <v>121</v>
      </c>
      <c r="E372" s="324" t="s">
        <v>124</v>
      </c>
      <c r="G372" s="325">
        <v>11.2</v>
      </c>
      <c r="P372" s="323">
        <v>2</v>
      </c>
      <c r="Q372" s="323" t="s">
        <v>100</v>
      </c>
      <c r="R372" s="323" t="s">
        <v>122</v>
      </c>
      <c r="S372" s="323" t="s">
        <v>101</v>
      </c>
    </row>
    <row r="373" spans="1:16" s="315" customFormat="1" ht="22.5" customHeight="1">
      <c r="A373" s="307">
        <v>67</v>
      </c>
      <c r="B373" s="307" t="s">
        <v>102</v>
      </c>
      <c r="C373" s="307" t="s">
        <v>40</v>
      </c>
      <c r="D373" s="308" t="s">
        <v>461</v>
      </c>
      <c r="E373" s="309" t="s">
        <v>462</v>
      </c>
      <c r="F373" s="307" t="s">
        <v>6</v>
      </c>
      <c r="G373" s="310">
        <v>13.72</v>
      </c>
      <c r="H373" s="351">
        <v>0</v>
      </c>
      <c r="I373" s="311">
        <f>ROUND(G373*H373,2)</f>
        <v>0</v>
      </c>
      <c r="J373" s="312">
        <v>0.04619</v>
      </c>
      <c r="K373" s="310">
        <f>G373*J373</f>
        <v>0.6337268</v>
      </c>
      <c r="L373" s="312">
        <v>0</v>
      </c>
      <c r="M373" s="310">
        <f>G373*L373</f>
        <v>0</v>
      </c>
      <c r="N373" s="313">
        <v>21</v>
      </c>
      <c r="O373" s="314">
        <v>16</v>
      </c>
      <c r="P373" s="315" t="s">
        <v>103</v>
      </c>
    </row>
    <row r="374" spans="1:19" s="320" customFormat="1" ht="11.25" customHeight="1">
      <c r="A374" s="316"/>
      <c r="B374" s="316"/>
      <c r="C374" s="316"/>
      <c r="D374" s="320" t="s">
        <v>121</v>
      </c>
      <c r="E374" s="321" t="s">
        <v>463</v>
      </c>
      <c r="G374" s="322">
        <v>13.72</v>
      </c>
      <c r="P374" s="320">
        <v>2</v>
      </c>
      <c r="Q374" s="320" t="s">
        <v>100</v>
      </c>
      <c r="R374" s="320" t="s">
        <v>122</v>
      </c>
      <c r="S374" s="320" t="s">
        <v>100</v>
      </c>
    </row>
    <row r="375" spans="1:19" s="323" customFormat="1" ht="11.25" customHeight="1">
      <c r="A375" s="316"/>
      <c r="B375" s="316"/>
      <c r="C375" s="316"/>
      <c r="D375" s="323" t="s">
        <v>121</v>
      </c>
      <c r="E375" s="324" t="s">
        <v>124</v>
      </c>
      <c r="G375" s="325">
        <v>13.72</v>
      </c>
      <c r="P375" s="323">
        <v>2</v>
      </c>
      <c r="Q375" s="323" t="s">
        <v>100</v>
      </c>
      <c r="R375" s="323" t="s">
        <v>122</v>
      </c>
      <c r="S375" s="323" t="s">
        <v>101</v>
      </c>
    </row>
    <row r="376" spans="1:16" s="315" customFormat="1" ht="22.5" customHeight="1">
      <c r="A376" s="307">
        <v>68</v>
      </c>
      <c r="B376" s="307" t="s">
        <v>102</v>
      </c>
      <c r="C376" s="307" t="s">
        <v>40</v>
      </c>
      <c r="D376" s="308" t="s">
        <v>281</v>
      </c>
      <c r="E376" s="309" t="s">
        <v>464</v>
      </c>
      <c r="F376" s="307" t="s">
        <v>6</v>
      </c>
      <c r="G376" s="310">
        <v>65.8</v>
      </c>
      <c r="H376" s="351">
        <v>0</v>
      </c>
      <c r="I376" s="311">
        <f>ROUND(G376*H376,2)</f>
        <v>0</v>
      </c>
      <c r="J376" s="312">
        <v>0.022</v>
      </c>
      <c r="K376" s="310">
        <f>G376*J376</f>
        <v>1.4475999999999998</v>
      </c>
      <c r="L376" s="312">
        <v>0</v>
      </c>
      <c r="M376" s="310">
        <f>G376*L376</f>
        <v>0</v>
      </c>
      <c r="N376" s="313">
        <v>21</v>
      </c>
      <c r="O376" s="314">
        <v>16</v>
      </c>
      <c r="P376" s="315" t="s">
        <v>103</v>
      </c>
    </row>
    <row r="377" spans="1:19" s="317" customFormat="1" ht="11.25" customHeight="1">
      <c r="A377" s="316"/>
      <c r="B377" s="316"/>
      <c r="C377" s="316"/>
      <c r="D377" s="317" t="s">
        <v>121</v>
      </c>
      <c r="E377" s="318" t="s">
        <v>206</v>
      </c>
      <c r="G377" s="319">
        <v>0</v>
      </c>
      <c r="P377" s="317">
        <v>2</v>
      </c>
      <c r="Q377" s="317" t="s">
        <v>100</v>
      </c>
      <c r="R377" s="317" t="s">
        <v>122</v>
      </c>
      <c r="S377" s="317" t="s">
        <v>100</v>
      </c>
    </row>
    <row r="378" spans="1:19" s="317" customFormat="1" ht="11.25" customHeight="1">
      <c r="A378" s="316"/>
      <c r="B378" s="316"/>
      <c r="C378" s="316"/>
      <c r="D378" s="317" t="s">
        <v>121</v>
      </c>
      <c r="E378" s="318" t="s">
        <v>371</v>
      </c>
      <c r="G378" s="319">
        <v>0</v>
      </c>
      <c r="P378" s="317">
        <v>2</v>
      </c>
      <c r="Q378" s="317" t="s">
        <v>100</v>
      </c>
      <c r="R378" s="317" t="s">
        <v>122</v>
      </c>
      <c r="S378" s="317" t="s">
        <v>100</v>
      </c>
    </row>
    <row r="379" spans="1:19" s="320" customFormat="1" ht="11.25" customHeight="1">
      <c r="A379" s="316"/>
      <c r="B379" s="316"/>
      <c r="C379" s="316"/>
      <c r="D379" s="320" t="s">
        <v>121</v>
      </c>
      <c r="E379" s="321" t="s">
        <v>372</v>
      </c>
      <c r="G379" s="322">
        <v>65.8</v>
      </c>
      <c r="P379" s="320">
        <v>2</v>
      </c>
      <c r="Q379" s="320" t="s">
        <v>100</v>
      </c>
      <c r="R379" s="320" t="s">
        <v>122</v>
      </c>
      <c r="S379" s="320" t="s">
        <v>100</v>
      </c>
    </row>
    <row r="380" spans="1:19" s="323" customFormat="1" ht="11.25" customHeight="1">
      <c r="A380" s="316"/>
      <c r="B380" s="316"/>
      <c r="C380" s="316"/>
      <c r="D380" s="323" t="s">
        <v>121</v>
      </c>
      <c r="E380" s="324" t="s">
        <v>124</v>
      </c>
      <c r="G380" s="325">
        <v>65.8</v>
      </c>
      <c r="P380" s="323">
        <v>2</v>
      </c>
      <c r="Q380" s="323" t="s">
        <v>100</v>
      </c>
      <c r="R380" s="323" t="s">
        <v>122</v>
      </c>
      <c r="S380" s="323" t="s">
        <v>101</v>
      </c>
    </row>
    <row r="381" spans="1:16" s="315" customFormat="1" ht="22.5" customHeight="1">
      <c r="A381" s="307">
        <v>69</v>
      </c>
      <c r="B381" s="307" t="s">
        <v>102</v>
      </c>
      <c r="C381" s="307" t="s">
        <v>40</v>
      </c>
      <c r="D381" s="308" t="s">
        <v>465</v>
      </c>
      <c r="E381" s="309" t="s">
        <v>209</v>
      </c>
      <c r="F381" s="307" t="s">
        <v>6</v>
      </c>
      <c r="G381" s="310">
        <v>40</v>
      </c>
      <c r="H381" s="351">
        <v>0</v>
      </c>
      <c r="I381" s="311">
        <f>ROUND(G381*H381,2)</f>
        <v>0</v>
      </c>
      <c r="J381" s="312">
        <v>0.022</v>
      </c>
      <c r="K381" s="310">
        <f>G381*J381</f>
        <v>0.8799999999999999</v>
      </c>
      <c r="L381" s="312">
        <v>0</v>
      </c>
      <c r="M381" s="310">
        <f>G381*L381</f>
        <v>0</v>
      </c>
      <c r="N381" s="313">
        <v>21</v>
      </c>
      <c r="O381" s="314">
        <v>16</v>
      </c>
      <c r="P381" s="315" t="s">
        <v>103</v>
      </c>
    </row>
    <row r="382" spans="1:19" s="317" customFormat="1" ht="11.25" customHeight="1">
      <c r="A382" s="316"/>
      <c r="B382" s="316"/>
      <c r="C382" s="316"/>
      <c r="D382" s="317" t="s">
        <v>121</v>
      </c>
      <c r="E382" s="318" t="s">
        <v>206</v>
      </c>
      <c r="G382" s="319">
        <v>0</v>
      </c>
      <c r="P382" s="317">
        <v>2</v>
      </c>
      <c r="Q382" s="317" t="s">
        <v>100</v>
      </c>
      <c r="R382" s="317" t="s">
        <v>122</v>
      </c>
      <c r="S382" s="317" t="s">
        <v>100</v>
      </c>
    </row>
    <row r="383" spans="1:19" s="317" customFormat="1" ht="11.25" customHeight="1">
      <c r="A383" s="316"/>
      <c r="B383" s="316"/>
      <c r="C383" s="316"/>
      <c r="D383" s="317" t="s">
        <v>121</v>
      </c>
      <c r="E383" s="318" t="s">
        <v>142</v>
      </c>
      <c r="G383" s="319">
        <v>0</v>
      </c>
      <c r="P383" s="317">
        <v>2</v>
      </c>
      <c r="Q383" s="317" t="s">
        <v>100</v>
      </c>
      <c r="R383" s="317" t="s">
        <v>122</v>
      </c>
      <c r="S383" s="317" t="s">
        <v>100</v>
      </c>
    </row>
    <row r="384" spans="1:19" s="320" customFormat="1" ht="11.25" customHeight="1">
      <c r="A384" s="316"/>
      <c r="B384" s="316"/>
      <c r="C384" s="316"/>
      <c r="D384" s="320" t="s">
        <v>121</v>
      </c>
      <c r="E384" s="321" t="s">
        <v>466</v>
      </c>
      <c r="G384" s="322">
        <v>40</v>
      </c>
      <c r="P384" s="320">
        <v>2</v>
      </c>
      <c r="Q384" s="320" t="s">
        <v>100</v>
      </c>
      <c r="R384" s="320" t="s">
        <v>122</v>
      </c>
      <c r="S384" s="320" t="s">
        <v>100</v>
      </c>
    </row>
    <row r="385" spans="1:19" s="323" customFormat="1" ht="11.25" customHeight="1">
      <c r="A385" s="316"/>
      <c r="B385" s="316"/>
      <c r="C385" s="316"/>
      <c r="D385" s="323" t="s">
        <v>121</v>
      </c>
      <c r="E385" s="324" t="s">
        <v>124</v>
      </c>
      <c r="G385" s="325">
        <v>40</v>
      </c>
      <c r="P385" s="323">
        <v>2</v>
      </c>
      <c r="Q385" s="323" t="s">
        <v>100</v>
      </c>
      <c r="R385" s="323" t="s">
        <v>122</v>
      </c>
      <c r="S385" s="323" t="s">
        <v>101</v>
      </c>
    </row>
    <row r="386" spans="1:16" s="315" customFormat="1" ht="22.5" customHeight="1">
      <c r="A386" s="307">
        <v>70</v>
      </c>
      <c r="B386" s="307" t="s">
        <v>102</v>
      </c>
      <c r="C386" s="307" t="s">
        <v>40</v>
      </c>
      <c r="D386" s="308" t="s">
        <v>208</v>
      </c>
      <c r="E386" s="309" t="s">
        <v>467</v>
      </c>
      <c r="F386" s="307" t="s">
        <v>6</v>
      </c>
      <c r="G386" s="310">
        <v>10.83</v>
      </c>
      <c r="H386" s="351">
        <v>0</v>
      </c>
      <c r="I386" s="311">
        <f>ROUND(G386*H386,2)</f>
        <v>0</v>
      </c>
      <c r="J386" s="312">
        <v>0.022</v>
      </c>
      <c r="K386" s="310">
        <f>G386*J386</f>
        <v>0.23826</v>
      </c>
      <c r="L386" s="312">
        <v>0</v>
      </c>
      <c r="M386" s="310">
        <f>G386*L386</f>
        <v>0</v>
      </c>
      <c r="N386" s="313">
        <v>21</v>
      </c>
      <c r="O386" s="314">
        <v>16</v>
      </c>
      <c r="P386" s="315" t="s">
        <v>103</v>
      </c>
    </row>
    <row r="387" spans="1:19" s="317" customFormat="1" ht="11.25" customHeight="1">
      <c r="A387" s="316"/>
      <c r="B387" s="316"/>
      <c r="C387" s="316"/>
      <c r="D387" s="317" t="s">
        <v>121</v>
      </c>
      <c r="E387" s="318" t="s">
        <v>206</v>
      </c>
      <c r="G387" s="319">
        <v>0</v>
      </c>
      <c r="P387" s="317">
        <v>2</v>
      </c>
      <c r="Q387" s="317" t="s">
        <v>100</v>
      </c>
      <c r="R387" s="317" t="s">
        <v>122</v>
      </c>
      <c r="S387" s="317" t="s">
        <v>100</v>
      </c>
    </row>
    <row r="388" spans="1:19" s="320" customFormat="1" ht="11.25" customHeight="1">
      <c r="A388" s="316"/>
      <c r="B388" s="316"/>
      <c r="C388" s="316"/>
      <c r="D388" s="320" t="s">
        <v>121</v>
      </c>
      <c r="E388" s="321" t="s">
        <v>468</v>
      </c>
      <c r="G388" s="322">
        <v>10.83</v>
      </c>
      <c r="P388" s="320">
        <v>2</v>
      </c>
      <c r="Q388" s="320" t="s">
        <v>100</v>
      </c>
      <c r="R388" s="320" t="s">
        <v>122</v>
      </c>
      <c r="S388" s="320" t="s">
        <v>100</v>
      </c>
    </row>
    <row r="389" spans="1:19" s="323" customFormat="1" ht="11.25" customHeight="1">
      <c r="A389" s="316"/>
      <c r="B389" s="316"/>
      <c r="C389" s="316"/>
      <c r="D389" s="323" t="s">
        <v>121</v>
      </c>
      <c r="E389" s="324" t="s">
        <v>124</v>
      </c>
      <c r="G389" s="325">
        <v>10.83</v>
      </c>
      <c r="P389" s="323">
        <v>2</v>
      </c>
      <c r="Q389" s="323" t="s">
        <v>100</v>
      </c>
      <c r="R389" s="323" t="s">
        <v>122</v>
      </c>
      <c r="S389" s="323" t="s">
        <v>101</v>
      </c>
    </row>
    <row r="390" spans="1:16" s="315" customFormat="1" ht="22.5" customHeight="1">
      <c r="A390" s="307">
        <v>71</v>
      </c>
      <c r="B390" s="307" t="s">
        <v>102</v>
      </c>
      <c r="C390" s="307" t="s">
        <v>40</v>
      </c>
      <c r="D390" s="308" t="s">
        <v>280</v>
      </c>
      <c r="E390" s="309" t="s">
        <v>469</v>
      </c>
      <c r="F390" s="307" t="s">
        <v>6</v>
      </c>
      <c r="G390" s="310">
        <v>54.96</v>
      </c>
      <c r="H390" s="351">
        <v>0</v>
      </c>
      <c r="I390" s="311">
        <f>ROUND(G390*H390,2)</f>
        <v>0</v>
      </c>
      <c r="J390" s="312">
        <v>0.01254</v>
      </c>
      <c r="K390" s="310">
        <f>G390*J390</f>
        <v>0.6891984000000001</v>
      </c>
      <c r="L390" s="312">
        <v>0</v>
      </c>
      <c r="M390" s="310">
        <f>G390*L390</f>
        <v>0</v>
      </c>
      <c r="N390" s="313">
        <v>21</v>
      </c>
      <c r="O390" s="314">
        <v>16</v>
      </c>
      <c r="P390" s="315" t="s">
        <v>103</v>
      </c>
    </row>
    <row r="391" spans="1:19" s="317" customFormat="1" ht="11.25" customHeight="1">
      <c r="A391" s="316"/>
      <c r="B391" s="316"/>
      <c r="C391" s="316"/>
      <c r="D391" s="317" t="s">
        <v>121</v>
      </c>
      <c r="E391" s="318" t="s">
        <v>206</v>
      </c>
      <c r="G391" s="319">
        <v>0</v>
      </c>
      <c r="P391" s="317">
        <v>2</v>
      </c>
      <c r="Q391" s="317" t="s">
        <v>100</v>
      </c>
      <c r="R391" s="317" t="s">
        <v>122</v>
      </c>
      <c r="S391" s="317" t="s">
        <v>100</v>
      </c>
    </row>
    <row r="392" spans="1:19" s="317" customFormat="1" ht="11.25" customHeight="1">
      <c r="A392" s="316"/>
      <c r="B392" s="316"/>
      <c r="C392" s="316"/>
      <c r="D392" s="317" t="s">
        <v>121</v>
      </c>
      <c r="E392" s="318" t="s">
        <v>316</v>
      </c>
      <c r="G392" s="319">
        <v>0</v>
      </c>
      <c r="P392" s="317">
        <v>2</v>
      </c>
      <c r="Q392" s="317" t="s">
        <v>100</v>
      </c>
      <c r="R392" s="317" t="s">
        <v>122</v>
      </c>
      <c r="S392" s="317" t="s">
        <v>100</v>
      </c>
    </row>
    <row r="393" spans="1:19" s="320" customFormat="1" ht="11.25" customHeight="1">
      <c r="A393" s="316"/>
      <c r="B393" s="316"/>
      <c r="C393" s="316"/>
      <c r="D393" s="320" t="s">
        <v>121</v>
      </c>
      <c r="E393" s="321" t="s">
        <v>376</v>
      </c>
      <c r="G393" s="322">
        <v>3.65</v>
      </c>
      <c r="P393" s="320">
        <v>2</v>
      </c>
      <c r="Q393" s="320" t="s">
        <v>100</v>
      </c>
      <c r="R393" s="320" t="s">
        <v>122</v>
      </c>
      <c r="S393" s="320" t="s">
        <v>100</v>
      </c>
    </row>
    <row r="394" spans="1:19" s="317" customFormat="1" ht="11.25" customHeight="1">
      <c r="A394" s="316"/>
      <c r="B394" s="316"/>
      <c r="C394" s="316"/>
      <c r="D394" s="317" t="s">
        <v>121</v>
      </c>
      <c r="E394" s="318" t="s">
        <v>293</v>
      </c>
      <c r="G394" s="319">
        <v>0</v>
      </c>
      <c r="P394" s="317">
        <v>2</v>
      </c>
      <c r="Q394" s="317" t="s">
        <v>100</v>
      </c>
      <c r="R394" s="317" t="s">
        <v>122</v>
      </c>
      <c r="S394" s="317" t="s">
        <v>100</v>
      </c>
    </row>
    <row r="395" spans="1:19" s="320" customFormat="1" ht="11.25" customHeight="1">
      <c r="A395" s="316"/>
      <c r="B395" s="316"/>
      <c r="C395" s="316"/>
      <c r="D395" s="320" t="s">
        <v>121</v>
      </c>
      <c r="E395" s="321" t="s">
        <v>377</v>
      </c>
      <c r="G395" s="322">
        <v>3.07</v>
      </c>
      <c r="P395" s="320">
        <v>2</v>
      </c>
      <c r="Q395" s="320" t="s">
        <v>100</v>
      </c>
      <c r="R395" s="320" t="s">
        <v>122</v>
      </c>
      <c r="S395" s="320" t="s">
        <v>100</v>
      </c>
    </row>
    <row r="396" spans="1:19" s="317" customFormat="1" ht="11.25" customHeight="1">
      <c r="A396" s="316"/>
      <c r="B396" s="316"/>
      <c r="C396" s="316"/>
      <c r="D396" s="317" t="s">
        <v>121</v>
      </c>
      <c r="E396" s="318" t="s">
        <v>319</v>
      </c>
      <c r="G396" s="319">
        <v>0</v>
      </c>
      <c r="P396" s="317">
        <v>2</v>
      </c>
      <c r="Q396" s="317" t="s">
        <v>100</v>
      </c>
      <c r="R396" s="317" t="s">
        <v>122</v>
      </c>
      <c r="S396" s="317" t="s">
        <v>100</v>
      </c>
    </row>
    <row r="397" spans="1:19" s="320" customFormat="1" ht="11.25" customHeight="1">
      <c r="A397" s="316"/>
      <c r="B397" s="316"/>
      <c r="C397" s="316"/>
      <c r="D397" s="320" t="s">
        <v>121</v>
      </c>
      <c r="E397" s="321" t="s">
        <v>378</v>
      </c>
      <c r="G397" s="322">
        <v>3.56</v>
      </c>
      <c r="P397" s="320">
        <v>2</v>
      </c>
      <c r="Q397" s="320" t="s">
        <v>100</v>
      </c>
      <c r="R397" s="320" t="s">
        <v>122</v>
      </c>
      <c r="S397" s="320" t="s">
        <v>100</v>
      </c>
    </row>
    <row r="398" spans="1:19" s="317" customFormat="1" ht="11.25" customHeight="1">
      <c r="A398" s="316"/>
      <c r="B398" s="316"/>
      <c r="C398" s="316"/>
      <c r="D398" s="317" t="s">
        <v>121</v>
      </c>
      <c r="E398" s="318" t="s">
        <v>321</v>
      </c>
      <c r="G398" s="319">
        <v>0</v>
      </c>
      <c r="P398" s="317">
        <v>2</v>
      </c>
      <c r="Q398" s="317" t="s">
        <v>100</v>
      </c>
      <c r="R398" s="317" t="s">
        <v>122</v>
      </c>
      <c r="S398" s="317" t="s">
        <v>100</v>
      </c>
    </row>
    <row r="399" spans="1:19" s="320" customFormat="1" ht="11.25" customHeight="1">
      <c r="A399" s="316"/>
      <c r="B399" s="316"/>
      <c r="C399" s="316"/>
      <c r="D399" s="320" t="s">
        <v>121</v>
      </c>
      <c r="E399" s="321" t="s">
        <v>470</v>
      </c>
      <c r="G399" s="322">
        <v>6.03</v>
      </c>
      <c r="P399" s="320">
        <v>2</v>
      </c>
      <c r="Q399" s="320" t="s">
        <v>100</v>
      </c>
      <c r="R399" s="320" t="s">
        <v>122</v>
      </c>
      <c r="S399" s="320" t="s">
        <v>100</v>
      </c>
    </row>
    <row r="400" spans="1:19" s="317" customFormat="1" ht="11.25" customHeight="1">
      <c r="A400" s="316"/>
      <c r="B400" s="316"/>
      <c r="C400" s="316"/>
      <c r="D400" s="317" t="s">
        <v>121</v>
      </c>
      <c r="E400" s="318" t="s">
        <v>358</v>
      </c>
      <c r="G400" s="319">
        <v>0</v>
      </c>
      <c r="P400" s="317">
        <v>2</v>
      </c>
      <c r="Q400" s="317" t="s">
        <v>100</v>
      </c>
      <c r="R400" s="317" t="s">
        <v>122</v>
      </c>
      <c r="S400" s="317" t="s">
        <v>100</v>
      </c>
    </row>
    <row r="401" spans="1:19" s="320" customFormat="1" ht="11.25" customHeight="1">
      <c r="A401" s="316"/>
      <c r="B401" s="316"/>
      <c r="C401" s="316"/>
      <c r="D401" s="320" t="s">
        <v>121</v>
      </c>
      <c r="E401" s="321" t="s">
        <v>380</v>
      </c>
      <c r="G401" s="322">
        <v>4.25</v>
      </c>
      <c r="P401" s="320">
        <v>2</v>
      </c>
      <c r="Q401" s="320" t="s">
        <v>100</v>
      </c>
      <c r="R401" s="320" t="s">
        <v>122</v>
      </c>
      <c r="S401" s="320" t="s">
        <v>100</v>
      </c>
    </row>
    <row r="402" spans="1:19" s="317" customFormat="1" ht="11.25" customHeight="1">
      <c r="A402" s="316"/>
      <c r="B402" s="316"/>
      <c r="C402" s="316"/>
      <c r="D402" s="317" t="s">
        <v>121</v>
      </c>
      <c r="E402" s="318" t="s">
        <v>323</v>
      </c>
      <c r="G402" s="319">
        <v>0</v>
      </c>
      <c r="P402" s="317">
        <v>2</v>
      </c>
      <c r="Q402" s="317" t="s">
        <v>100</v>
      </c>
      <c r="R402" s="317" t="s">
        <v>122</v>
      </c>
      <c r="S402" s="317" t="s">
        <v>100</v>
      </c>
    </row>
    <row r="403" spans="1:19" s="320" customFormat="1" ht="11.25" customHeight="1">
      <c r="A403" s="316"/>
      <c r="B403" s="316"/>
      <c r="C403" s="316"/>
      <c r="D403" s="320" t="s">
        <v>121</v>
      </c>
      <c r="E403" s="321" t="s">
        <v>381</v>
      </c>
      <c r="G403" s="322">
        <v>3.95</v>
      </c>
      <c r="P403" s="320">
        <v>2</v>
      </c>
      <c r="Q403" s="320" t="s">
        <v>100</v>
      </c>
      <c r="R403" s="320" t="s">
        <v>122</v>
      </c>
      <c r="S403" s="320" t="s">
        <v>100</v>
      </c>
    </row>
    <row r="404" spans="1:19" s="317" customFormat="1" ht="11.25" customHeight="1">
      <c r="A404" s="316"/>
      <c r="B404" s="316"/>
      <c r="C404" s="316"/>
      <c r="D404" s="317" t="s">
        <v>121</v>
      </c>
      <c r="E404" s="318" t="s">
        <v>325</v>
      </c>
      <c r="G404" s="319">
        <v>0</v>
      </c>
      <c r="P404" s="317">
        <v>2</v>
      </c>
      <c r="Q404" s="317" t="s">
        <v>100</v>
      </c>
      <c r="R404" s="317" t="s">
        <v>122</v>
      </c>
      <c r="S404" s="317" t="s">
        <v>100</v>
      </c>
    </row>
    <row r="405" spans="1:19" s="320" customFormat="1" ht="11.25" customHeight="1">
      <c r="A405" s="316"/>
      <c r="B405" s="316"/>
      <c r="C405" s="316"/>
      <c r="D405" s="320" t="s">
        <v>121</v>
      </c>
      <c r="E405" s="321" t="s">
        <v>471</v>
      </c>
      <c r="G405" s="322">
        <v>8.85</v>
      </c>
      <c r="P405" s="320">
        <v>2</v>
      </c>
      <c r="Q405" s="320" t="s">
        <v>100</v>
      </c>
      <c r="R405" s="320" t="s">
        <v>122</v>
      </c>
      <c r="S405" s="320" t="s">
        <v>100</v>
      </c>
    </row>
    <row r="406" spans="1:19" s="317" customFormat="1" ht="11.25" customHeight="1">
      <c r="A406" s="316"/>
      <c r="B406" s="316"/>
      <c r="C406" s="316"/>
      <c r="D406" s="317" t="s">
        <v>121</v>
      </c>
      <c r="E406" s="318" t="s">
        <v>295</v>
      </c>
      <c r="G406" s="319">
        <v>0</v>
      </c>
      <c r="P406" s="317">
        <v>2</v>
      </c>
      <c r="Q406" s="317" t="s">
        <v>100</v>
      </c>
      <c r="R406" s="317" t="s">
        <v>122</v>
      </c>
      <c r="S406" s="317" t="s">
        <v>100</v>
      </c>
    </row>
    <row r="407" spans="1:19" s="320" customFormat="1" ht="11.25" customHeight="1">
      <c r="A407" s="316"/>
      <c r="B407" s="316"/>
      <c r="C407" s="316"/>
      <c r="D407" s="320" t="s">
        <v>121</v>
      </c>
      <c r="E407" s="321" t="s">
        <v>383</v>
      </c>
      <c r="G407" s="322">
        <v>3.41</v>
      </c>
      <c r="P407" s="320">
        <v>2</v>
      </c>
      <c r="Q407" s="320" t="s">
        <v>100</v>
      </c>
      <c r="R407" s="320" t="s">
        <v>122</v>
      </c>
      <c r="S407" s="320" t="s">
        <v>100</v>
      </c>
    </row>
    <row r="408" spans="1:19" s="317" customFormat="1" ht="11.25" customHeight="1">
      <c r="A408" s="316"/>
      <c r="B408" s="316"/>
      <c r="C408" s="316"/>
      <c r="D408" s="317" t="s">
        <v>121</v>
      </c>
      <c r="E408" s="318" t="s">
        <v>297</v>
      </c>
      <c r="G408" s="319">
        <v>0</v>
      </c>
      <c r="P408" s="317">
        <v>2</v>
      </c>
      <c r="Q408" s="317" t="s">
        <v>100</v>
      </c>
      <c r="R408" s="317" t="s">
        <v>122</v>
      </c>
      <c r="S408" s="317" t="s">
        <v>100</v>
      </c>
    </row>
    <row r="409" spans="1:19" s="320" customFormat="1" ht="11.25" customHeight="1">
      <c r="A409" s="316"/>
      <c r="B409" s="316"/>
      <c r="C409" s="316"/>
      <c r="D409" s="320" t="s">
        <v>121</v>
      </c>
      <c r="E409" s="321" t="s">
        <v>384</v>
      </c>
      <c r="G409" s="322">
        <v>3.19</v>
      </c>
      <c r="P409" s="320">
        <v>2</v>
      </c>
      <c r="Q409" s="320" t="s">
        <v>100</v>
      </c>
      <c r="R409" s="320" t="s">
        <v>122</v>
      </c>
      <c r="S409" s="320" t="s">
        <v>100</v>
      </c>
    </row>
    <row r="410" spans="1:19" s="326" customFormat="1" ht="11.25" customHeight="1">
      <c r="A410" s="316"/>
      <c r="B410" s="316"/>
      <c r="C410" s="316"/>
      <c r="D410" s="326" t="s">
        <v>121</v>
      </c>
      <c r="E410" s="327" t="s">
        <v>175</v>
      </c>
      <c r="G410" s="328">
        <v>39.96</v>
      </c>
      <c r="P410" s="326">
        <v>2</v>
      </c>
      <c r="Q410" s="326" t="s">
        <v>100</v>
      </c>
      <c r="R410" s="326" t="s">
        <v>122</v>
      </c>
      <c r="S410" s="326" t="s">
        <v>100</v>
      </c>
    </row>
    <row r="411" spans="1:19" s="317" customFormat="1" ht="11.25" customHeight="1">
      <c r="A411" s="316"/>
      <c r="B411" s="316"/>
      <c r="C411" s="316"/>
      <c r="D411" s="317" t="s">
        <v>121</v>
      </c>
      <c r="E411" s="318" t="s">
        <v>472</v>
      </c>
      <c r="G411" s="319">
        <v>0</v>
      </c>
      <c r="P411" s="317">
        <v>2</v>
      </c>
      <c r="Q411" s="317" t="s">
        <v>100</v>
      </c>
      <c r="R411" s="317" t="s">
        <v>122</v>
      </c>
      <c r="S411" s="317" t="s">
        <v>100</v>
      </c>
    </row>
    <row r="412" spans="1:19" s="320" customFormat="1" ht="11.25" customHeight="1">
      <c r="A412" s="316"/>
      <c r="B412" s="316"/>
      <c r="C412" s="316"/>
      <c r="D412" s="320" t="s">
        <v>121</v>
      </c>
      <c r="E412" s="321" t="s">
        <v>279</v>
      </c>
      <c r="G412" s="322">
        <v>15</v>
      </c>
      <c r="P412" s="320">
        <v>2</v>
      </c>
      <c r="Q412" s="320" t="s">
        <v>100</v>
      </c>
      <c r="R412" s="320" t="s">
        <v>122</v>
      </c>
      <c r="S412" s="320" t="s">
        <v>100</v>
      </c>
    </row>
    <row r="413" spans="1:19" s="323" customFormat="1" ht="11.25" customHeight="1">
      <c r="A413" s="316"/>
      <c r="B413" s="316"/>
      <c r="C413" s="316"/>
      <c r="D413" s="323" t="s">
        <v>121</v>
      </c>
      <c r="E413" s="324" t="s">
        <v>124</v>
      </c>
      <c r="G413" s="325">
        <v>54.96</v>
      </c>
      <c r="P413" s="323">
        <v>2</v>
      </c>
      <c r="Q413" s="323" t="s">
        <v>100</v>
      </c>
      <c r="R413" s="323" t="s">
        <v>122</v>
      </c>
      <c r="S413" s="323" t="s">
        <v>101</v>
      </c>
    </row>
    <row r="414" spans="1:16" s="315" customFormat="1" ht="22.5" customHeight="1">
      <c r="A414" s="307">
        <v>72</v>
      </c>
      <c r="B414" s="307" t="s">
        <v>102</v>
      </c>
      <c r="C414" s="307" t="s">
        <v>40</v>
      </c>
      <c r="D414" s="308" t="s">
        <v>258</v>
      </c>
      <c r="E414" s="309" t="s">
        <v>259</v>
      </c>
      <c r="F414" s="307" t="s">
        <v>7</v>
      </c>
      <c r="G414" s="310">
        <v>9.9</v>
      </c>
      <c r="H414" s="351">
        <v>0</v>
      </c>
      <c r="I414" s="311">
        <f>ROUND(G414*H414,2)</f>
        <v>0</v>
      </c>
      <c r="J414" s="312">
        <v>0.022</v>
      </c>
      <c r="K414" s="310">
        <f>G414*J414</f>
        <v>0.2178</v>
      </c>
      <c r="L414" s="312">
        <v>0</v>
      </c>
      <c r="M414" s="310">
        <f>G414*L414</f>
        <v>0</v>
      </c>
      <c r="N414" s="313">
        <v>21</v>
      </c>
      <c r="O414" s="314">
        <v>16</v>
      </c>
      <c r="P414" s="315" t="s">
        <v>103</v>
      </c>
    </row>
    <row r="415" spans="1:19" s="317" customFormat="1" ht="11.25" customHeight="1">
      <c r="A415" s="316"/>
      <c r="B415" s="316"/>
      <c r="C415" s="316"/>
      <c r="D415" s="317" t="s">
        <v>121</v>
      </c>
      <c r="E415" s="318" t="s">
        <v>206</v>
      </c>
      <c r="G415" s="319">
        <v>0</v>
      </c>
      <c r="P415" s="317">
        <v>2</v>
      </c>
      <c r="Q415" s="317" t="s">
        <v>100</v>
      </c>
      <c r="R415" s="317" t="s">
        <v>122</v>
      </c>
      <c r="S415" s="317" t="s">
        <v>100</v>
      </c>
    </row>
    <row r="416" spans="1:19" s="317" customFormat="1" ht="11.25" customHeight="1">
      <c r="A416" s="316"/>
      <c r="B416" s="316"/>
      <c r="C416" s="316"/>
      <c r="D416" s="317" t="s">
        <v>121</v>
      </c>
      <c r="E416" s="318" t="s">
        <v>138</v>
      </c>
      <c r="G416" s="319">
        <v>0</v>
      </c>
      <c r="P416" s="317">
        <v>2</v>
      </c>
      <c r="Q416" s="317" t="s">
        <v>100</v>
      </c>
      <c r="R416" s="317" t="s">
        <v>122</v>
      </c>
      <c r="S416" s="317" t="s">
        <v>100</v>
      </c>
    </row>
    <row r="417" spans="1:19" s="317" customFormat="1" ht="11.25" customHeight="1">
      <c r="A417" s="316"/>
      <c r="B417" s="316"/>
      <c r="C417" s="316"/>
      <c r="D417" s="317" t="s">
        <v>121</v>
      </c>
      <c r="E417" s="318" t="s">
        <v>260</v>
      </c>
      <c r="G417" s="319">
        <v>0</v>
      </c>
      <c r="P417" s="317">
        <v>2</v>
      </c>
      <c r="Q417" s="317" t="s">
        <v>100</v>
      </c>
      <c r="R417" s="317" t="s">
        <v>122</v>
      </c>
      <c r="S417" s="317" t="s">
        <v>100</v>
      </c>
    </row>
    <row r="418" spans="1:19" s="317" customFormat="1" ht="11.25" customHeight="1">
      <c r="A418" s="316"/>
      <c r="B418" s="316"/>
      <c r="C418" s="316"/>
      <c r="D418" s="317" t="s">
        <v>121</v>
      </c>
      <c r="E418" s="318" t="s">
        <v>261</v>
      </c>
      <c r="G418" s="319">
        <v>0</v>
      </c>
      <c r="P418" s="317">
        <v>2</v>
      </c>
      <c r="Q418" s="317" t="s">
        <v>100</v>
      </c>
      <c r="R418" s="317" t="s">
        <v>122</v>
      </c>
      <c r="S418" s="317" t="s">
        <v>100</v>
      </c>
    </row>
    <row r="419" spans="1:19" s="317" customFormat="1" ht="11.25" customHeight="1">
      <c r="A419" s="316"/>
      <c r="B419" s="316"/>
      <c r="C419" s="316"/>
      <c r="D419" s="317" t="s">
        <v>121</v>
      </c>
      <c r="E419" s="318" t="s">
        <v>262</v>
      </c>
      <c r="G419" s="319">
        <v>0</v>
      </c>
      <c r="P419" s="317">
        <v>2</v>
      </c>
      <c r="Q419" s="317" t="s">
        <v>100</v>
      </c>
      <c r="R419" s="317" t="s">
        <v>122</v>
      </c>
      <c r="S419" s="317" t="s">
        <v>100</v>
      </c>
    </row>
    <row r="420" spans="1:19" s="320" customFormat="1" ht="11.25" customHeight="1">
      <c r="A420" s="316"/>
      <c r="B420" s="316"/>
      <c r="C420" s="316"/>
      <c r="D420" s="320" t="s">
        <v>121</v>
      </c>
      <c r="E420" s="321" t="s">
        <v>473</v>
      </c>
      <c r="G420" s="322">
        <v>9.9</v>
      </c>
      <c r="P420" s="320">
        <v>2</v>
      </c>
      <c r="Q420" s="320" t="s">
        <v>100</v>
      </c>
      <c r="R420" s="320" t="s">
        <v>122</v>
      </c>
      <c r="S420" s="320" t="s">
        <v>100</v>
      </c>
    </row>
    <row r="421" spans="1:19" s="323" customFormat="1" ht="11.25" customHeight="1">
      <c r="A421" s="316"/>
      <c r="B421" s="316"/>
      <c r="C421" s="316"/>
      <c r="D421" s="323" t="s">
        <v>121</v>
      </c>
      <c r="E421" s="324" t="s">
        <v>124</v>
      </c>
      <c r="G421" s="325">
        <v>9.9</v>
      </c>
      <c r="P421" s="323">
        <v>2</v>
      </c>
      <c r="Q421" s="323" t="s">
        <v>100</v>
      </c>
      <c r="R421" s="323" t="s">
        <v>122</v>
      </c>
      <c r="S421" s="323" t="s">
        <v>101</v>
      </c>
    </row>
    <row r="422" spans="1:16" s="315" customFormat="1" ht="11.25" customHeight="1">
      <c r="A422" s="307">
        <v>73</v>
      </c>
      <c r="B422" s="307" t="s">
        <v>102</v>
      </c>
      <c r="C422" s="307" t="s">
        <v>40</v>
      </c>
      <c r="D422" s="308" t="s">
        <v>41</v>
      </c>
      <c r="E422" s="309" t="s">
        <v>42</v>
      </c>
      <c r="F422" s="307" t="s">
        <v>6</v>
      </c>
      <c r="G422" s="310">
        <v>131.54</v>
      </c>
      <c r="H422" s="351">
        <v>0</v>
      </c>
      <c r="I422" s="311">
        <f>ROUND(G422*H422,2)</f>
        <v>0</v>
      </c>
      <c r="J422" s="312">
        <v>0</v>
      </c>
      <c r="K422" s="310">
        <f>G422*J422</f>
        <v>0</v>
      </c>
      <c r="L422" s="312">
        <v>0</v>
      </c>
      <c r="M422" s="310">
        <f>G422*L422</f>
        <v>0</v>
      </c>
      <c r="N422" s="313">
        <v>21</v>
      </c>
      <c r="O422" s="314">
        <v>16</v>
      </c>
      <c r="P422" s="315" t="s">
        <v>103</v>
      </c>
    </row>
    <row r="423" spans="1:16" s="332" customFormat="1" ht="11.25" customHeight="1">
      <c r="A423" s="353">
        <v>74</v>
      </c>
      <c r="B423" s="353" t="s">
        <v>104</v>
      </c>
      <c r="C423" s="353" t="s">
        <v>105</v>
      </c>
      <c r="D423" s="354" t="s">
        <v>210</v>
      </c>
      <c r="E423" s="355" t="s">
        <v>211</v>
      </c>
      <c r="F423" s="353" t="s">
        <v>6</v>
      </c>
      <c r="G423" s="356">
        <v>144.694</v>
      </c>
      <c r="H423" s="351">
        <v>0</v>
      </c>
      <c r="I423" s="357">
        <f>ROUND(G423*H423,2)</f>
        <v>0</v>
      </c>
      <c r="J423" s="358">
        <v>0.00014</v>
      </c>
      <c r="K423" s="356">
        <f>G423*J423</f>
        <v>0.020257159999999996</v>
      </c>
      <c r="L423" s="358">
        <v>0</v>
      </c>
      <c r="M423" s="356">
        <f>G423*L423</f>
        <v>0</v>
      </c>
      <c r="N423" s="359">
        <v>21</v>
      </c>
      <c r="O423" s="331">
        <v>32</v>
      </c>
      <c r="P423" s="332" t="s">
        <v>103</v>
      </c>
    </row>
    <row r="424" spans="1:19" s="320" customFormat="1" ht="11.25" customHeight="1">
      <c r="A424" s="360"/>
      <c r="B424" s="360"/>
      <c r="C424" s="360"/>
      <c r="D424" s="361" t="s">
        <v>121</v>
      </c>
      <c r="E424" s="362" t="s">
        <v>474</v>
      </c>
      <c r="F424" s="361"/>
      <c r="G424" s="363">
        <v>144.694</v>
      </c>
      <c r="H424" s="361"/>
      <c r="I424" s="361"/>
      <c r="J424" s="361"/>
      <c r="K424" s="361"/>
      <c r="L424" s="361"/>
      <c r="M424" s="361"/>
      <c r="N424" s="361"/>
      <c r="P424" s="320">
        <v>2</v>
      </c>
      <c r="Q424" s="320" t="s">
        <v>100</v>
      </c>
      <c r="R424" s="320" t="s">
        <v>122</v>
      </c>
      <c r="S424" s="320" t="s">
        <v>100</v>
      </c>
    </row>
    <row r="425" spans="1:19" s="323" customFormat="1" ht="11.25" customHeight="1">
      <c r="A425" s="360"/>
      <c r="B425" s="360"/>
      <c r="C425" s="360"/>
      <c r="D425" s="364" t="s">
        <v>121</v>
      </c>
      <c r="E425" s="365" t="s">
        <v>124</v>
      </c>
      <c r="F425" s="364"/>
      <c r="G425" s="366">
        <v>144.694</v>
      </c>
      <c r="H425" s="364"/>
      <c r="I425" s="364"/>
      <c r="J425" s="364"/>
      <c r="K425" s="364"/>
      <c r="L425" s="364"/>
      <c r="M425" s="364"/>
      <c r="N425" s="364"/>
      <c r="P425" s="323">
        <v>2</v>
      </c>
      <c r="Q425" s="323" t="s">
        <v>100</v>
      </c>
      <c r="R425" s="323" t="s">
        <v>122</v>
      </c>
      <c r="S425" s="323" t="s">
        <v>101</v>
      </c>
    </row>
    <row r="426" spans="1:16" s="315" customFormat="1" ht="11.25" customHeight="1">
      <c r="A426" s="307">
        <v>75</v>
      </c>
      <c r="B426" s="307" t="s">
        <v>102</v>
      </c>
      <c r="C426" s="307" t="s">
        <v>106</v>
      </c>
      <c r="D426" s="308" t="s">
        <v>40</v>
      </c>
      <c r="E426" s="309" t="s">
        <v>475</v>
      </c>
      <c r="F426" s="307" t="s">
        <v>6</v>
      </c>
      <c r="G426" s="310">
        <v>221.43</v>
      </c>
      <c r="H426" s="351">
        <v>0</v>
      </c>
      <c r="I426" s="311">
        <f>ROUND(G426*H426,2)</f>
        <v>0</v>
      </c>
      <c r="J426" s="312">
        <v>0</v>
      </c>
      <c r="K426" s="310">
        <f>G426*J426</f>
        <v>0</v>
      </c>
      <c r="L426" s="312">
        <v>0</v>
      </c>
      <c r="M426" s="310">
        <f>G426*L426</f>
        <v>0</v>
      </c>
      <c r="N426" s="313">
        <v>21</v>
      </c>
      <c r="O426" s="314">
        <v>16</v>
      </c>
      <c r="P426" s="315" t="s">
        <v>103</v>
      </c>
    </row>
    <row r="427" spans="1:19" s="320" customFormat="1" ht="11.25" customHeight="1">
      <c r="A427" s="316"/>
      <c r="B427" s="316"/>
      <c r="C427" s="316"/>
      <c r="D427" s="320" t="s">
        <v>121</v>
      </c>
      <c r="E427" s="321" t="s">
        <v>476</v>
      </c>
      <c r="G427" s="322">
        <v>171.59</v>
      </c>
      <c r="P427" s="320">
        <v>2</v>
      </c>
      <c r="Q427" s="320" t="s">
        <v>100</v>
      </c>
      <c r="R427" s="320" t="s">
        <v>122</v>
      </c>
      <c r="S427" s="320" t="s">
        <v>100</v>
      </c>
    </row>
    <row r="428" spans="1:19" s="320" customFormat="1" ht="11.25" customHeight="1">
      <c r="A428" s="316"/>
      <c r="B428" s="316"/>
      <c r="C428" s="316"/>
      <c r="D428" s="320" t="s">
        <v>121</v>
      </c>
      <c r="E428" s="321" t="s">
        <v>477</v>
      </c>
      <c r="G428" s="322">
        <v>49.84</v>
      </c>
      <c r="P428" s="320">
        <v>2</v>
      </c>
      <c r="Q428" s="320" t="s">
        <v>100</v>
      </c>
      <c r="R428" s="320" t="s">
        <v>122</v>
      </c>
      <c r="S428" s="320" t="s">
        <v>100</v>
      </c>
    </row>
    <row r="429" spans="1:19" s="323" customFormat="1" ht="11.25" customHeight="1">
      <c r="A429" s="316"/>
      <c r="B429" s="316"/>
      <c r="C429" s="316"/>
      <c r="D429" s="323" t="s">
        <v>121</v>
      </c>
      <c r="E429" s="324" t="s">
        <v>124</v>
      </c>
      <c r="G429" s="325">
        <v>221.43</v>
      </c>
      <c r="P429" s="323">
        <v>2</v>
      </c>
      <c r="Q429" s="323" t="s">
        <v>100</v>
      </c>
      <c r="R429" s="323" t="s">
        <v>122</v>
      </c>
      <c r="S429" s="323" t="s">
        <v>101</v>
      </c>
    </row>
    <row r="430" spans="1:16" s="315" customFormat="1" ht="22.5" customHeight="1">
      <c r="A430" s="307">
        <v>76</v>
      </c>
      <c r="B430" s="307" t="s">
        <v>102</v>
      </c>
      <c r="C430" s="307" t="s">
        <v>40</v>
      </c>
      <c r="D430" s="308" t="s">
        <v>282</v>
      </c>
      <c r="E430" s="309" t="s">
        <v>283</v>
      </c>
      <c r="F430" s="307" t="s">
        <v>5</v>
      </c>
      <c r="G430" s="310">
        <v>2</v>
      </c>
      <c r="H430" s="351">
        <v>0</v>
      </c>
      <c r="I430" s="311">
        <f aca="true" t="shared" si="0" ref="I430:I436">ROUND(G430*H430,2)</f>
        <v>0</v>
      </c>
      <c r="J430" s="312">
        <v>0</v>
      </c>
      <c r="K430" s="310">
        <f aca="true" t="shared" si="1" ref="K430:K436">G430*J430</f>
        <v>0</v>
      </c>
      <c r="L430" s="312">
        <v>0</v>
      </c>
      <c r="M430" s="310">
        <f aca="true" t="shared" si="2" ref="M430:M436">G430*L430</f>
        <v>0</v>
      </c>
      <c r="N430" s="313">
        <v>21</v>
      </c>
      <c r="O430" s="314">
        <v>16</v>
      </c>
      <c r="P430" s="315" t="s">
        <v>103</v>
      </c>
    </row>
    <row r="431" spans="1:16" s="332" customFormat="1" ht="11.25" customHeight="1">
      <c r="A431" s="353">
        <v>77</v>
      </c>
      <c r="B431" s="353" t="s">
        <v>104</v>
      </c>
      <c r="C431" s="353" t="s">
        <v>105</v>
      </c>
      <c r="D431" s="354" t="s">
        <v>478</v>
      </c>
      <c r="E431" s="355" t="s">
        <v>479</v>
      </c>
      <c r="F431" s="353" t="s">
        <v>5</v>
      </c>
      <c r="G431" s="356">
        <v>1</v>
      </c>
      <c r="H431" s="351">
        <v>0</v>
      </c>
      <c r="I431" s="357">
        <f t="shared" si="0"/>
        <v>0</v>
      </c>
      <c r="J431" s="358">
        <v>0.037</v>
      </c>
      <c r="K431" s="356">
        <f t="shared" si="1"/>
        <v>0.037</v>
      </c>
      <c r="L431" s="358">
        <v>0</v>
      </c>
      <c r="M431" s="356">
        <f t="shared" si="2"/>
        <v>0</v>
      </c>
      <c r="N431" s="359">
        <v>21</v>
      </c>
      <c r="O431" s="331">
        <v>32</v>
      </c>
      <c r="P431" s="332" t="s">
        <v>103</v>
      </c>
    </row>
    <row r="432" spans="1:16" s="332" customFormat="1" ht="11.25" customHeight="1">
      <c r="A432" s="353">
        <v>78</v>
      </c>
      <c r="B432" s="353" t="s">
        <v>104</v>
      </c>
      <c r="C432" s="353" t="s">
        <v>105</v>
      </c>
      <c r="D432" s="354" t="s">
        <v>480</v>
      </c>
      <c r="E432" s="355" t="s">
        <v>481</v>
      </c>
      <c r="F432" s="353" t="s">
        <v>5</v>
      </c>
      <c r="G432" s="356">
        <v>1</v>
      </c>
      <c r="H432" s="351">
        <v>0</v>
      </c>
      <c r="I432" s="357">
        <f t="shared" si="0"/>
        <v>0</v>
      </c>
      <c r="J432" s="358">
        <v>0.0425</v>
      </c>
      <c r="K432" s="356">
        <f t="shared" si="1"/>
        <v>0.0425</v>
      </c>
      <c r="L432" s="358">
        <v>0</v>
      </c>
      <c r="M432" s="356">
        <f t="shared" si="2"/>
        <v>0</v>
      </c>
      <c r="N432" s="359">
        <v>21</v>
      </c>
      <c r="O432" s="331">
        <v>32</v>
      </c>
      <c r="P432" s="332" t="s">
        <v>103</v>
      </c>
    </row>
    <row r="433" spans="1:16" s="315" customFormat="1" ht="22.5" customHeight="1">
      <c r="A433" s="307">
        <v>79</v>
      </c>
      <c r="B433" s="307" t="s">
        <v>102</v>
      </c>
      <c r="C433" s="307" t="s">
        <v>40</v>
      </c>
      <c r="D433" s="308" t="s">
        <v>482</v>
      </c>
      <c r="E433" s="309" t="s">
        <v>483</v>
      </c>
      <c r="F433" s="307" t="s">
        <v>5</v>
      </c>
      <c r="G433" s="310">
        <v>1</v>
      </c>
      <c r="H433" s="351">
        <v>0</v>
      </c>
      <c r="I433" s="311">
        <f t="shared" si="0"/>
        <v>0</v>
      </c>
      <c r="J433" s="312">
        <v>0</v>
      </c>
      <c r="K433" s="310">
        <f t="shared" si="1"/>
        <v>0</v>
      </c>
      <c r="L433" s="312">
        <v>0</v>
      </c>
      <c r="M433" s="310">
        <f t="shared" si="2"/>
        <v>0</v>
      </c>
      <c r="N433" s="313">
        <v>21</v>
      </c>
      <c r="O433" s="314">
        <v>16</v>
      </c>
      <c r="P433" s="315" t="s">
        <v>103</v>
      </c>
    </row>
    <row r="434" spans="1:16" s="332" customFormat="1" ht="11.25" customHeight="1">
      <c r="A434" s="353">
        <v>80</v>
      </c>
      <c r="B434" s="353" t="s">
        <v>104</v>
      </c>
      <c r="C434" s="353" t="s">
        <v>105</v>
      </c>
      <c r="D434" s="354" t="s">
        <v>484</v>
      </c>
      <c r="E434" s="355" t="s">
        <v>485</v>
      </c>
      <c r="F434" s="353" t="s">
        <v>5</v>
      </c>
      <c r="G434" s="356">
        <v>1</v>
      </c>
      <c r="H434" s="351">
        <v>0</v>
      </c>
      <c r="I434" s="357">
        <f t="shared" si="0"/>
        <v>0</v>
      </c>
      <c r="J434" s="358">
        <v>0.045</v>
      </c>
      <c r="K434" s="356">
        <f t="shared" si="1"/>
        <v>0.045</v>
      </c>
      <c r="L434" s="358">
        <v>0</v>
      </c>
      <c r="M434" s="356">
        <f t="shared" si="2"/>
        <v>0</v>
      </c>
      <c r="N434" s="359">
        <v>21</v>
      </c>
      <c r="O434" s="331">
        <v>32</v>
      </c>
      <c r="P434" s="332" t="s">
        <v>103</v>
      </c>
    </row>
    <row r="435" spans="1:16" s="315" customFormat="1" ht="11.25" customHeight="1">
      <c r="A435" s="307">
        <v>81</v>
      </c>
      <c r="B435" s="307" t="s">
        <v>102</v>
      </c>
      <c r="C435" s="307" t="s">
        <v>40</v>
      </c>
      <c r="D435" s="308" t="s">
        <v>212</v>
      </c>
      <c r="E435" s="309" t="s">
        <v>213</v>
      </c>
      <c r="F435" s="307" t="s">
        <v>9</v>
      </c>
      <c r="G435" s="310">
        <v>4.532</v>
      </c>
      <c r="H435" s="351">
        <v>0</v>
      </c>
      <c r="I435" s="311">
        <f t="shared" si="0"/>
        <v>0</v>
      </c>
      <c r="J435" s="312">
        <v>0</v>
      </c>
      <c r="K435" s="310">
        <f t="shared" si="1"/>
        <v>0</v>
      </c>
      <c r="L435" s="312">
        <v>0</v>
      </c>
      <c r="M435" s="310">
        <f t="shared" si="2"/>
        <v>0</v>
      </c>
      <c r="N435" s="313">
        <v>21</v>
      </c>
      <c r="O435" s="314">
        <v>16</v>
      </c>
      <c r="P435" s="315" t="s">
        <v>103</v>
      </c>
    </row>
    <row r="436" spans="1:16" s="315" customFormat="1" ht="22.5" customHeight="1">
      <c r="A436" s="307">
        <v>82</v>
      </c>
      <c r="B436" s="307" t="s">
        <v>102</v>
      </c>
      <c r="C436" s="307" t="s">
        <v>40</v>
      </c>
      <c r="D436" s="308" t="s">
        <v>214</v>
      </c>
      <c r="E436" s="309" t="s">
        <v>215</v>
      </c>
      <c r="F436" s="307" t="s">
        <v>9</v>
      </c>
      <c r="G436" s="310">
        <v>4.532</v>
      </c>
      <c r="H436" s="351">
        <v>0</v>
      </c>
      <c r="I436" s="311">
        <f t="shared" si="0"/>
        <v>0</v>
      </c>
      <c r="J436" s="312">
        <v>0</v>
      </c>
      <c r="K436" s="310">
        <f t="shared" si="1"/>
        <v>0</v>
      </c>
      <c r="L436" s="312">
        <v>0</v>
      </c>
      <c r="M436" s="310">
        <f t="shared" si="2"/>
        <v>0</v>
      </c>
      <c r="N436" s="313">
        <v>21</v>
      </c>
      <c r="O436" s="314">
        <v>16</v>
      </c>
      <c r="P436" s="315" t="s">
        <v>103</v>
      </c>
    </row>
    <row r="437" spans="2:16" s="303" customFormat="1" ht="11.25" customHeight="1">
      <c r="B437" s="304" t="s">
        <v>97</v>
      </c>
      <c r="D437" s="303" t="s">
        <v>44</v>
      </c>
      <c r="E437" s="303" t="s">
        <v>216</v>
      </c>
      <c r="I437" s="305">
        <f>SUM(I438:I463)</f>
        <v>0</v>
      </c>
      <c r="K437" s="306">
        <f>SUM(K438:K463)</f>
        <v>0</v>
      </c>
      <c r="M437" s="306">
        <f>SUM(M438:M463)</f>
        <v>0</v>
      </c>
      <c r="P437" s="303" t="s">
        <v>101</v>
      </c>
    </row>
    <row r="438" spans="1:16" s="315" customFormat="1" ht="45" customHeight="1">
      <c r="A438" s="307">
        <v>83</v>
      </c>
      <c r="B438" s="307" t="s">
        <v>102</v>
      </c>
      <c r="C438" s="307" t="s">
        <v>106</v>
      </c>
      <c r="D438" s="308" t="s">
        <v>284</v>
      </c>
      <c r="E438" s="309" t="s">
        <v>486</v>
      </c>
      <c r="F438" s="307" t="s">
        <v>43</v>
      </c>
      <c r="G438" s="310">
        <v>7</v>
      </c>
      <c r="H438" s="351">
        <v>0</v>
      </c>
      <c r="I438" s="311">
        <f>ROUND(G438*H438,2)</f>
        <v>0</v>
      </c>
      <c r="J438" s="312">
        <v>0</v>
      </c>
      <c r="K438" s="310">
        <f>G438*J438</f>
        <v>0</v>
      </c>
      <c r="L438" s="312">
        <v>0</v>
      </c>
      <c r="M438" s="310">
        <f>G438*L438</f>
        <v>0</v>
      </c>
      <c r="N438" s="313">
        <v>21</v>
      </c>
      <c r="O438" s="314">
        <v>16</v>
      </c>
      <c r="P438" s="315" t="s">
        <v>103</v>
      </c>
    </row>
    <row r="439" spans="1:19" s="320" customFormat="1" ht="11.25" customHeight="1">
      <c r="A439" s="316"/>
      <c r="B439" s="316"/>
      <c r="C439" s="316"/>
      <c r="D439" s="320" t="s">
        <v>121</v>
      </c>
      <c r="E439" s="321" t="s">
        <v>350</v>
      </c>
      <c r="G439" s="322">
        <v>7</v>
      </c>
      <c r="P439" s="320">
        <v>2</v>
      </c>
      <c r="Q439" s="320" t="s">
        <v>100</v>
      </c>
      <c r="R439" s="320" t="s">
        <v>122</v>
      </c>
      <c r="S439" s="320" t="s">
        <v>100</v>
      </c>
    </row>
    <row r="440" spans="1:19" s="323" customFormat="1" ht="11.25" customHeight="1">
      <c r="A440" s="316"/>
      <c r="B440" s="316"/>
      <c r="C440" s="316"/>
      <c r="D440" s="323" t="s">
        <v>121</v>
      </c>
      <c r="E440" s="324" t="s">
        <v>124</v>
      </c>
      <c r="G440" s="325">
        <v>7</v>
      </c>
      <c r="P440" s="323">
        <v>2</v>
      </c>
      <c r="Q440" s="323" t="s">
        <v>100</v>
      </c>
      <c r="R440" s="323" t="s">
        <v>122</v>
      </c>
      <c r="S440" s="323" t="s">
        <v>101</v>
      </c>
    </row>
    <row r="441" spans="1:16" s="315" customFormat="1" ht="45" customHeight="1">
      <c r="A441" s="307">
        <v>84</v>
      </c>
      <c r="B441" s="307" t="s">
        <v>102</v>
      </c>
      <c r="C441" s="307" t="s">
        <v>106</v>
      </c>
      <c r="D441" s="308" t="s">
        <v>487</v>
      </c>
      <c r="E441" s="309" t="s">
        <v>488</v>
      </c>
      <c r="F441" s="307" t="s">
        <v>43</v>
      </c>
      <c r="G441" s="310">
        <v>2</v>
      </c>
      <c r="H441" s="351">
        <v>0</v>
      </c>
      <c r="I441" s="311">
        <f>ROUND(G441*H441,2)</f>
        <v>0</v>
      </c>
      <c r="J441" s="312">
        <v>0</v>
      </c>
      <c r="K441" s="310">
        <f>G441*J441</f>
        <v>0</v>
      </c>
      <c r="L441" s="312">
        <v>0</v>
      </c>
      <c r="M441" s="310">
        <f>G441*L441</f>
        <v>0</v>
      </c>
      <c r="N441" s="313">
        <v>21</v>
      </c>
      <c r="O441" s="314">
        <v>16</v>
      </c>
      <c r="P441" s="315" t="s">
        <v>103</v>
      </c>
    </row>
    <row r="442" spans="1:19" s="320" customFormat="1" ht="11.25" customHeight="1">
      <c r="A442" s="316"/>
      <c r="B442" s="316"/>
      <c r="C442" s="316"/>
      <c r="D442" s="320" t="s">
        <v>121</v>
      </c>
      <c r="E442" s="321" t="s">
        <v>103</v>
      </c>
      <c r="G442" s="322">
        <v>2</v>
      </c>
      <c r="P442" s="320">
        <v>2</v>
      </c>
      <c r="Q442" s="320" t="s">
        <v>100</v>
      </c>
      <c r="R442" s="320" t="s">
        <v>122</v>
      </c>
      <c r="S442" s="320" t="s">
        <v>100</v>
      </c>
    </row>
    <row r="443" spans="1:19" s="323" customFormat="1" ht="11.25" customHeight="1">
      <c r="A443" s="316"/>
      <c r="B443" s="316"/>
      <c r="C443" s="316"/>
      <c r="D443" s="323" t="s">
        <v>121</v>
      </c>
      <c r="E443" s="324" t="s">
        <v>124</v>
      </c>
      <c r="G443" s="325">
        <v>2</v>
      </c>
      <c r="P443" s="323">
        <v>2</v>
      </c>
      <c r="Q443" s="323" t="s">
        <v>100</v>
      </c>
      <c r="R443" s="323" t="s">
        <v>122</v>
      </c>
      <c r="S443" s="323" t="s">
        <v>101</v>
      </c>
    </row>
    <row r="444" spans="1:16" s="315" customFormat="1" ht="22.5" customHeight="1">
      <c r="A444" s="307">
        <v>85</v>
      </c>
      <c r="B444" s="307" t="s">
        <v>102</v>
      </c>
      <c r="C444" s="307" t="s">
        <v>106</v>
      </c>
      <c r="D444" s="308" t="s">
        <v>489</v>
      </c>
      <c r="E444" s="309" t="s">
        <v>490</v>
      </c>
      <c r="F444" s="307" t="s">
        <v>43</v>
      </c>
      <c r="G444" s="310">
        <v>6</v>
      </c>
      <c r="H444" s="351">
        <v>0</v>
      </c>
      <c r="I444" s="311">
        <f>ROUND(G444*H444,2)</f>
        <v>0</v>
      </c>
      <c r="J444" s="312">
        <v>0</v>
      </c>
      <c r="K444" s="310">
        <f>G444*J444</f>
        <v>0</v>
      </c>
      <c r="L444" s="312">
        <v>0</v>
      </c>
      <c r="M444" s="310">
        <f>G444*L444</f>
        <v>0</v>
      </c>
      <c r="N444" s="313">
        <v>21</v>
      </c>
      <c r="O444" s="314">
        <v>16</v>
      </c>
      <c r="P444" s="315" t="s">
        <v>103</v>
      </c>
    </row>
    <row r="445" spans="1:19" s="320" customFormat="1" ht="11.25" customHeight="1">
      <c r="A445" s="316"/>
      <c r="B445" s="316"/>
      <c r="C445" s="316"/>
      <c r="D445" s="320" t="s">
        <v>121</v>
      </c>
      <c r="E445" s="321" t="s">
        <v>116</v>
      </c>
      <c r="G445" s="322">
        <v>6</v>
      </c>
      <c r="P445" s="320">
        <v>2</v>
      </c>
      <c r="Q445" s="320" t="s">
        <v>100</v>
      </c>
      <c r="R445" s="320" t="s">
        <v>122</v>
      </c>
      <c r="S445" s="320" t="s">
        <v>100</v>
      </c>
    </row>
    <row r="446" spans="1:19" s="323" customFormat="1" ht="11.25" customHeight="1">
      <c r="A446" s="316"/>
      <c r="B446" s="316"/>
      <c r="C446" s="316"/>
      <c r="D446" s="323" t="s">
        <v>121</v>
      </c>
      <c r="E446" s="324" t="s">
        <v>124</v>
      </c>
      <c r="G446" s="325">
        <v>6</v>
      </c>
      <c r="P446" s="323">
        <v>2</v>
      </c>
      <c r="Q446" s="323" t="s">
        <v>100</v>
      </c>
      <c r="R446" s="323" t="s">
        <v>122</v>
      </c>
      <c r="S446" s="323" t="s">
        <v>101</v>
      </c>
    </row>
    <row r="447" spans="1:16" s="315" customFormat="1" ht="22.5" customHeight="1">
      <c r="A447" s="307">
        <v>86</v>
      </c>
      <c r="B447" s="307" t="s">
        <v>102</v>
      </c>
      <c r="C447" s="307" t="s">
        <v>106</v>
      </c>
      <c r="D447" s="308" t="s">
        <v>491</v>
      </c>
      <c r="E447" s="309" t="s">
        <v>492</v>
      </c>
      <c r="F447" s="307" t="s">
        <v>43</v>
      </c>
      <c r="G447" s="310">
        <v>2</v>
      </c>
      <c r="H447" s="351">
        <v>0</v>
      </c>
      <c r="I447" s="311">
        <f>ROUND(G447*H447,2)</f>
        <v>0</v>
      </c>
      <c r="J447" s="312">
        <v>0</v>
      </c>
      <c r="K447" s="310">
        <f>G447*J447</f>
        <v>0</v>
      </c>
      <c r="L447" s="312">
        <v>0</v>
      </c>
      <c r="M447" s="310">
        <f>G447*L447</f>
        <v>0</v>
      </c>
      <c r="N447" s="313">
        <v>21</v>
      </c>
      <c r="O447" s="314">
        <v>16</v>
      </c>
      <c r="P447" s="315" t="s">
        <v>103</v>
      </c>
    </row>
    <row r="448" spans="1:19" s="320" customFormat="1" ht="11.25" customHeight="1">
      <c r="A448" s="316"/>
      <c r="B448" s="316"/>
      <c r="C448" s="316"/>
      <c r="D448" s="320" t="s">
        <v>121</v>
      </c>
      <c r="E448" s="321" t="s">
        <v>103</v>
      </c>
      <c r="G448" s="322">
        <v>2</v>
      </c>
      <c r="P448" s="320">
        <v>2</v>
      </c>
      <c r="Q448" s="320" t="s">
        <v>100</v>
      </c>
      <c r="R448" s="320" t="s">
        <v>122</v>
      </c>
      <c r="S448" s="320" t="s">
        <v>100</v>
      </c>
    </row>
    <row r="449" spans="1:19" s="323" customFormat="1" ht="11.25" customHeight="1">
      <c r="A449" s="316"/>
      <c r="B449" s="316"/>
      <c r="C449" s="316"/>
      <c r="D449" s="323" t="s">
        <v>121</v>
      </c>
      <c r="E449" s="324" t="s">
        <v>124</v>
      </c>
      <c r="G449" s="325">
        <v>2</v>
      </c>
      <c r="P449" s="323">
        <v>2</v>
      </c>
      <c r="Q449" s="323" t="s">
        <v>100</v>
      </c>
      <c r="R449" s="323" t="s">
        <v>122</v>
      </c>
      <c r="S449" s="323" t="s">
        <v>101</v>
      </c>
    </row>
    <row r="450" spans="1:16" s="315" customFormat="1" ht="33.75" customHeight="1">
      <c r="A450" s="307">
        <v>87</v>
      </c>
      <c r="B450" s="307" t="s">
        <v>102</v>
      </c>
      <c r="C450" s="307" t="s">
        <v>106</v>
      </c>
      <c r="D450" s="308" t="s">
        <v>493</v>
      </c>
      <c r="E450" s="309" t="s">
        <v>494</v>
      </c>
      <c r="F450" s="307" t="s">
        <v>43</v>
      </c>
      <c r="G450" s="310">
        <v>1</v>
      </c>
      <c r="H450" s="351">
        <v>0</v>
      </c>
      <c r="I450" s="311">
        <f>ROUND(G450*H450,2)</f>
        <v>0</v>
      </c>
      <c r="J450" s="312">
        <v>0</v>
      </c>
      <c r="K450" s="310">
        <f>G450*J450</f>
        <v>0</v>
      </c>
      <c r="L450" s="312">
        <v>0</v>
      </c>
      <c r="M450" s="310">
        <f>G450*L450</f>
        <v>0</v>
      </c>
      <c r="N450" s="313">
        <v>21</v>
      </c>
      <c r="O450" s="314">
        <v>16</v>
      </c>
      <c r="P450" s="315" t="s">
        <v>103</v>
      </c>
    </row>
    <row r="451" spans="1:19" s="320" customFormat="1" ht="11.25" customHeight="1">
      <c r="A451" s="316"/>
      <c r="B451" s="316"/>
      <c r="C451" s="316"/>
      <c r="D451" s="320" t="s">
        <v>121</v>
      </c>
      <c r="E451" s="321" t="s">
        <v>101</v>
      </c>
      <c r="G451" s="322">
        <v>1</v>
      </c>
      <c r="P451" s="320">
        <v>2</v>
      </c>
      <c r="Q451" s="320" t="s">
        <v>100</v>
      </c>
      <c r="R451" s="320" t="s">
        <v>122</v>
      </c>
      <c r="S451" s="320" t="s">
        <v>100</v>
      </c>
    </row>
    <row r="452" spans="1:19" s="323" customFormat="1" ht="11.25" customHeight="1">
      <c r="A452" s="316"/>
      <c r="B452" s="316"/>
      <c r="C452" s="316"/>
      <c r="D452" s="323" t="s">
        <v>121</v>
      </c>
      <c r="E452" s="324" t="s">
        <v>124</v>
      </c>
      <c r="G452" s="325">
        <v>1</v>
      </c>
      <c r="P452" s="323">
        <v>2</v>
      </c>
      <c r="Q452" s="323" t="s">
        <v>100</v>
      </c>
      <c r="R452" s="323" t="s">
        <v>122</v>
      </c>
      <c r="S452" s="323" t="s">
        <v>101</v>
      </c>
    </row>
    <row r="453" spans="1:16" s="315" customFormat="1" ht="33.75" customHeight="1">
      <c r="A453" s="307">
        <v>88</v>
      </c>
      <c r="B453" s="307" t="s">
        <v>102</v>
      </c>
      <c r="C453" s="307" t="s">
        <v>106</v>
      </c>
      <c r="D453" s="308" t="s">
        <v>285</v>
      </c>
      <c r="E453" s="309" t="s">
        <v>495</v>
      </c>
      <c r="F453" s="307" t="s">
        <v>43</v>
      </c>
      <c r="G453" s="310">
        <v>1</v>
      </c>
      <c r="H453" s="351">
        <v>0</v>
      </c>
      <c r="I453" s="311">
        <f>ROUND(G453*H453,2)</f>
        <v>0</v>
      </c>
      <c r="J453" s="312">
        <v>0</v>
      </c>
      <c r="K453" s="310">
        <f>G453*J453</f>
        <v>0</v>
      </c>
      <c r="L453" s="312">
        <v>0</v>
      </c>
      <c r="M453" s="310">
        <f>G453*L453</f>
        <v>0</v>
      </c>
      <c r="N453" s="313">
        <v>21</v>
      </c>
      <c r="O453" s="314">
        <v>16</v>
      </c>
      <c r="P453" s="315" t="s">
        <v>103</v>
      </c>
    </row>
    <row r="454" spans="1:19" s="320" customFormat="1" ht="11.25" customHeight="1">
      <c r="A454" s="316"/>
      <c r="B454" s="316"/>
      <c r="C454" s="316"/>
      <c r="D454" s="320" t="s">
        <v>121</v>
      </c>
      <c r="E454" s="321" t="s">
        <v>101</v>
      </c>
      <c r="G454" s="322">
        <v>1</v>
      </c>
      <c r="P454" s="320">
        <v>2</v>
      </c>
      <c r="Q454" s="320" t="s">
        <v>100</v>
      </c>
      <c r="R454" s="320" t="s">
        <v>122</v>
      </c>
      <c r="S454" s="320" t="s">
        <v>100</v>
      </c>
    </row>
    <row r="455" spans="1:19" s="323" customFormat="1" ht="11.25" customHeight="1">
      <c r="A455" s="316"/>
      <c r="B455" s="316"/>
      <c r="C455" s="316"/>
      <c r="D455" s="323" t="s">
        <v>121</v>
      </c>
      <c r="E455" s="324" t="s">
        <v>124</v>
      </c>
      <c r="G455" s="325">
        <v>1</v>
      </c>
      <c r="P455" s="323">
        <v>2</v>
      </c>
      <c r="Q455" s="323" t="s">
        <v>100</v>
      </c>
      <c r="R455" s="323" t="s">
        <v>122</v>
      </c>
      <c r="S455" s="323" t="s">
        <v>101</v>
      </c>
    </row>
    <row r="456" spans="1:16" s="315" customFormat="1" ht="33.75" customHeight="1">
      <c r="A456" s="307">
        <v>89</v>
      </c>
      <c r="B456" s="307" t="s">
        <v>102</v>
      </c>
      <c r="C456" s="307" t="s">
        <v>106</v>
      </c>
      <c r="D456" s="308" t="s">
        <v>496</v>
      </c>
      <c r="E456" s="309" t="s">
        <v>497</v>
      </c>
      <c r="F456" s="307" t="s">
        <v>43</v>
      </c>
      <c r="G456" s="310">
        <v>1</v>
      </c>
      <c r="H456" s="351">
        <v>0</v>
      </c>
      <c r="I456" s="311">
        <f>ROUND(G456*H456,2)</f>
        <v>0</v>
      </c>
      <c r="J456" s="312">
        <v>0</v>
      </c>
      <c r="K456" s="310">
        <f>G456*J456</f>
        <v>0</v>
      </c>
      <c r="L456" s="312">
        <v>0</v>
      </c>
      <c r="M456" s="310">
        <f>G456*L456</f>
        <v>0</v>
      </c>
      <c r="N456" s="313">
        <v>21</v>
      </c>
      <c r="O456" s="314">
        <v>16</v>
      </c>
      <c r="P456" s="315" t="s">
        <v>103</v>
      </c>
    </row>
    <row r="457" spans="1:19" s="320" customFormat="1" ht="11.25" customHeight="1">
      <c r="A457" s="316"/>
      <c r="B457" s="316"/>
      <c r="C457" s="316"/>
      <c r="D457" s="320" t="s">
        <v>121</v>
      </c>
      <c r="E457" s="321" t="s">
        <v>101</v>
      </c>
      <c r="G457" s="322">
        <v>1</v>
      </c>
      <c r="P457" s="320">
        <v>2</v>
      </c>
      <c r="Q457" s="320" t="s">
        <v>100</v>
      </c>
      <c r="R457" s="320" t="s">
        <v>122</v>
      </c>
      <c r="S457" s="320" t="s">
        <v>100</v>
      </c>
    </row>
    <row r="458" spans="1:19" s="323" customFormat="1" ht="11.25" customHeight="1">
      <c r="A458" s="316"/>
      <c r="B458" s="316"/>
      <c r="C458" s="316"/>
      <c r="D458" s="323" t="s">
        <v>121</v>
      </c>
      <c r="E458" s="324" t="s">
        <v>124</v>
      </c>
      <c r="G458" s="325">
        <v>1</v>
      </c>
      <c r="P458" s="323">
        <v>2</v>
      </c>
      <c r="Q458" s="323" t="s">
        <v>100</v>
      </c>
      <c r="R458" s="323" t="s">
        <v>122</v>
      </c>
      <c r="S458" s="323" t="s">
        <v>101</v>
      </c>
    </row>
    <row r="459" spans="1:16" s="315" customFormat="1" ht="33.75" customHeight="1">
      <c r="A459" s="307">
        <v>90</v>
      </c>
      <c r="B459" s="307" t="s">
        <v>102</v>
      </c>
      <c r="C459" s="307" t="s">
        <v>106</v>
      </c>
      <c r="D459" s="308" t="s">
        <v>217</v>
      </c>
      <c r="E459" s="309" t="s">
        <v>218</v>
      </c>
      <c r="F459" s="307" t="s">
        <v>7</v>
      </c>
      <c r="G459" s="310">
        <v>59.19</v>
      </c>
      <c r="H459" s="351">
        <v>0</v>
      </c>
      <c r="I459" s="311">
        <f>ROUND(G459*H459,2)</f>
        <v>0</v>
      </c>
      <c r="J459" s="312">
        <v>0</v>
      </c>
      <c r="K459" s="310">
        <f>G459*J459</f>
        <v>0</v>
      </c>
      <c r="L459" s="312">
        <v>0</v>
      </c>
      <c r="M459" s="310">
        <f>G459*L459</f>
        <v>0</v>
      </c>
      <c r="N459" s="313">
        <v>21</v>
      </c>
      <c r="O459" s="314">
        <v>16</v>
      </c>
      <c r="P459" s="315" t="s">
        <v>103</v>
      </c>
    </row>
    <row r="460" spans="1:19" s="317" customFormat="1" ht="11.25" customHeight="1">
      <c r="A460" s="316"/>
      <c r="B460" s="316"/>
      <c r="C460" s="316"/>
      <c r="D460" s="317" t="s">
        <v>121</v>
      </c>
      <c r="E460" s="318" t="s">
        <v>263</v>
      </c>
      <c r="G460" s="319">
        <v>0</v>
      </c>
      <c r="P460" s="317">
        <v>2</v>
      </c>
      <c r="Q460" s="317" t="s">
        <v>100</v>
      </c>
      <c r="R460" s="317" t="s">
        <v>122</v>
      </c>
      <c r="S460" s="317" t="s">
        <v>100</v>
      </c>
    </row>
    <row r="461" spans="1:19" s="320" customFormat="1" ht="11.25" customHeight="1">
      <c r="A461" s="316"/>
      <c r="B461" s="316"/>
      <c r="C461" s="316"/>
      <c r="D461" s="320" t="s">
        <v>121</v>
      </c>
      <c r="E461" s="321" t="s">
        <v>498</v>
      </c>
      <c r="G461" s="322">
        <v>59.19</v>
      </c>
      <c r="P461" s="320">
        <v>2</v>
      </c>
      <c r="Q461" s="320" t="s">
        <v>100</v>
      </c>
      <c r="R461" s="320" t="s">
        <v>122</v>
      </c>
      <c r="S461" s="320" t="s">
        <v>100</v>
      </c>
    </row>
    <row r="462" spans="1:19" s="323" customFormat="1" ht="11.25" customHeight="1">
      <c r="A462" s="316"/>
      <c r="B462" s="316"/>
      <c r="C462" s="316"/>
      <c r="D462" s="323" t="s">
        <v>121</v>
      </c>
      <c r="E462" s="324" t="s">
        <v>124</v>
      </c>
      <c r="G462" s="325">
        <v>59.19</v>
      </c>
      <c r="P462" s="323">
        <v>2</v>
      </c>
      <c r="Q462" s="323" t="s">
        <v>100</v>
      </c>
      <c r="R462" s="323" t="s">
        <v>122</v>
      </c>
      <c r="S462" s="323" t="s">
        <v>101</v>
      </c>
    </row>
    <row r="463" spans="1:16" s="315" customFormat="1" ht="11.25" customHeight="1">
      <c r="A463" s="307">
        <v>91</v>
      </c>
      <c r="B463" s="307" t="s">
        <v>102</v>
      </c>
      <c r="C463" s="307" t="s">
        <v>44</v>
      </c>
      <c r="D463" s="308" t="s">
        <v>47</v>
      </c>
      <c r="E463" s="309" t="s">
        <v>48</v>
      </c>
      <c r="F463" s="307" t="s">
        <v>39</v>
      </c>
      <c r="G463" s="310">
        <v>2003.52</v>
      </c>
      <c r="H463" s="351">
        <v>0</v>
      </c>
      <c r="I463" s="311">
        <f>ROUND(G463*H463,2)</f>
        <v>0</v>
      </c>
      <c r="J463" s="312">
        <v>0</v>
      </c>
      <c r="K463" s="310">
        <f>G463*J463</f>
        <v>0</v>
      </c>
      <c r="L463" s="312">
        <v>0</v>
      </c>
      <c r="M463" s="310">
        <f>G463*L463</f>
        <v>0</v>
      </c>
      <c r="N463" s="313">
        <v>21</v>
      </c>
      <c r="O463" s="314">
        <v>16</v>
      </c>
      <c r="P463" s="315" t="s">
        <v>103</v>
      </c>
    </row>
    <row r="464" spans="2:16" s="303" customFormat="1" ht="11.25" customHeight="1">
      <c r="B464" s="304" t="s">
        <v>97</v>
      </c>
      <c r="D464" s="303" t="s">
        <v>49</v>
      </c>
      <c r="E464" s="303" t="s">
        <v>219</v>
      </c>
      <c r="I464" s="305">
        <f>SUM(I465:I467)</f>
        <v>0</v>
      </c>
      <c r="K464" s="306">
        <f>SUM(K465:K467)</f>
        <v>0</v>
      </c>
      <c r="M464" s="306">
        <f>SUM(M465:M467)</f>
        <v>0</v>
      </c>
      <c r="P464" s="303" t="s">
        <v>101</v>
      </c>
    </row>
    <row r="465" spans="1:16" s="315" customFormat="1" ht="11.25" customHeight="1">
      <c r="A465" s="307">
        <v>92</v>
      </c>
      <c r="B465" s="307" t="s">
        <v>102</v>
      </c>
      <c r="C465" s="307" t="s">
        <v>106</v>
      </c>
      <c r="D465" s="308" t="s">
        <v>220</v>
      </c>
      <c r="E465" s="309" t="s">
        <v>221</v>
      </c>
      <c r="F465" s="307" t="s">
        <v>43</v>
      </c>
      <c r="G465" s="310">
        <v>9</v>
      </c>
      <c r="H465" s="351">
        <v>0</v>
      </c>
      <c r="I465" s="311">
        <f>ROUND(G465*H465,2)</f>
        <v>0</v>
      </c>
      <c r="J465" s="312">
        <v>0</v>
      </c>
      <c r="K465" s="310">
        <f>G465*J465</f>
        <v>0</v>
      </c>
      <c r="L465" s="312">
        <v>0</v>
      </c>
      <c r="M465" s="310">
        <f>G465*L465</f>
        <v>0</v>
      </c>
      <c r="N465" s="313">
        <v>21</v>
      </c>
      <c r="O465" s="314">
        <v>16</v>
      </c>
      <c r="P465" s="315" t="s">
        <v>103</v>
      </c>
    </row>
    <row r="466" spans="1:19" s="320" customFormat="1" ht="11.25" customHeight="1">
      <c r="A466" s="316"/>
      <c r="B466" s="316"/>
      <c r="C466" s="316"/>
      <c r="D466" s="320" t="s">
        <v>121</v>
      </c>
      <c r="E466" s="321" t="s">
        <v>150</v>
      </c>
      <c r="G466" s="322">
        <v>9</v>
      </c>
      <c r="P466" s="320">
        <v>2</v>
      </c>
      <c r="Q466" s="320" t="s">
        <v>100</v>
      </c>
      <c r="R466" s="320" t="s">
        <v>122</v>
      </c>
      <c r="S466" s="320" t="s">
        <v>100</v>
      </c>
    </row>
    <row r="467" spans="1:19" s="323" customFormat="1" ht="11.25" customHeight="1">
      <c r="A467" s="316"/>
      <c r="B467" s="316"/>
      <c r="C467" s="316"/>
      <c r="D467" s="323" t="s">
        <v>121</v>
      </c>
      <c r="E467" s="324" t="s">
        <v>124</v>
      </c>
      <c r="G467" s="325">
        <v>9</v>
      </c>
      <c r="P467" s="323">
        <v>2</v>
      </c>
      <c r="Q467" s="323" t="s">
        <v>100</v>
      </c>
      <c r="R467" s="323" t="s">
        <v>122</v>
      </c>
      <c r="S467" s="323" t="s">
        <v>101</v>
      </c>
    </row>
    <row r="468" spans="2:16" s="303" customFormat="1" ht="11.25" customHeight="1">
      <c r="B468" s="304" t="s">
        <v>97</v>
      </c>
      <c r="D468" s="303" t="s">
        <v>51</v>
      </c>
      <c r="E468" s="303" t="s">
        <v>222</v>
      </c>
      <c r="I468" s="305">
        <f>SUM(I469:I501)</f>
        <v>0</v>
      </c>
      <c r="K468" s="306">
        <f>SUM(K469:K501)</f>
        <v>1.2122363999999999</v>
      </c>
      <c r="M468" s="306">
        <f>SUM(M469:M501)</f>
        <v>0</v>
      </c>
      <c r="P468" s="303" t="s">
        <v>101</v>
      </c>
    </row>
    <row r="469" spans="1:16" s="315" customFormat="1" ht="22.5" customHeight="1">
      <c r="A469" s="307">
        <v>93</v>
      </c>
      <c r="B469" s="307" t="s">
        <v>102</v>
      </c>
      <c r="C469" s="307" t="s">
        <v>51</v>
      </c>
      <c r="D469" s="308" t="s">
        <v>499</v>
      </c>
      <c r="E469" s="309" t="s">
        <v>500</v>
      </c>
      <c r="F469" s="307" t="s">
        <v>6</v>
      </c>
      <c r="G469" s="310">
        <v>33.06</v>
      </c>
      <c r="H469" s="351">
        <v>0</v>
      </c>
      <c r="I469" s="311">
        <f>ROUND(G469*H469,2)</f>
        <v>0</v>
      </c>
      <c r="J469" s="312">
        <v>0.009</v>
      </c>
      <c r="K469" s="310">
        <f>G469*J469</f>
        <v>0.29753999999999997</v>
      </c>
      <c r="L469" s="312">
        <v>0</v>
      </c>
      <c r="M469" s="310">
        <f>G469*L469</f>
        <v>0</v>
      </c>
      <c r="N469" s="313">
        <v>21</v>
      </c>
      <c r="O469" s="314">
        <v>16</v>
      </c>
      <c r="P469" s="315" t="s">
        <v>103</v>
      </c>
    </row>
    <row r="470" spans="1:19" s="317" customFormat="1" ht="11.25" customHeight="1">
      <c r="A470" s="316"/>
      <c r="B470" s="316"/>
      <c r="C470" s="316"/>
      <c r="D470" s="317" t="s">
        <v>121</v>
      </c>
      <c r="E470" s="318" t="s">
        <v>316</v>
      </c>
      <c r="G470" s="319">
        <v>0</v>
      </c>
      <c r="P470" s="317">
        <v>2</v>
      </c>
      <c r="Q470" s="317" t="s">
        <v>100</v>
      </c>
      <c r="R470" s="317" t="s">
        <v>122</v>
      </c>
      <c r="S470" s="317" t="s">
        <v>100</v>
      </c>
    </row>
    <row r="471" spans="1:19" s="320" customFormat="1" ht="11.25" customHeight="1">
      <c r="A471" s="316"/>
      <c r="B471" s="316"/>
      <c r="C471" s="316"/>
      <c r="D471" s="320" t="s">
        <v>121</v>
      </c>
      <c r="E471" s="321" t="s">
        <v>376</v>
      </c>
      <c r="G471" s="322">
        <v>3.65</v>
      </c>
      <c r="P471" s="320">
        <v>2</v>
      </c>
      <c r="Q471" s="320" t="s">
        <v>100</v>
      </c>
      <c r="R471" s="320" t="s">
        <v>122</v>
      </c>
      <c r="S471" s="320" t="s">
        <v>100</v>
      </c>
    </row>
    <row r="472" spans="1:19" s="317" customFormat="1" ht="11.25" customHeight="1">
      <c r="A472" s="316"/>
      <c r="B472" s="316"/>
      <c r="C472" s="316"/>
      <c r="D472" s="317" t="s">
        <v>121</v>
      </c>
      <c r="E472" s="318" t="s">
        <v>293</v>
      </c>
      <c r="G472" s="319">
        <v>0</v>
      </c>
      <c r="P472" s="317">
        <v>2</v>
      </c>
      <c r="Q472" s="317" t="s">
        <v>100</v>
      </c>
      <c r="R472" s="317" t="s">
        <v>122</v>
      </c>
      <c r="S472" s="317" t="s">
        <v>100</v>
      </c>
    </row>
    <row r="473" spans="1:19" s="320" customFormat="1" ht="11.25" customHeight="1">
      <c r="A473" s="316"/>
      <c r="B473" s="316"/>
      <c r="C473" s="316"/>
      <c r="D473" s="320" t="s">
        <v>121</v>
      </c>
      <c r="E473" s="321" t="s">
        <v>377</v>
      </c>
      <c r="G473" s="322">
        <v>3.07</v>
      </c>
      <c r="P473" s="320">
        <v>2</v>
      </c>
      <c r="Q473" s="320" t="s">
        <v>100</v>
      </c>
      <c r="R473" s="320" t="s">
        <v>122</v>
      </c>
      <c r="S473" s="320" t="s">
        <v>100</v>
      </c>
    </row>
    <row r="474" spans="1:19" s="317" customFormat="1" ht="11.25" customHeight="1">
      <c r="A474" s="316"/>
      <c r="B474" s="316"/>
      <c r="C474" s="316"/>
      <c r="D474" s="317" t="s">
        <v>121</v>
      </c>
      <c r="E474" s="318" t="s">
        <v>319</v>
      </c>
      <c r="G474" s="319">
        <v>0</v>
      </c>
      <c r="P474" s="317">
        <v>2</v>
      </c>
      <c r="Q474" s="317" t="s">
        <v>100</v>
      </c>
      <c r="R474" s="317" t="s">
        <v>122</v>
      </c>
      <c r="S474" s="317" t="s">
        <v>100</v>
      </c>
    </row>
    <row r="475" spans="1:19" s="320" customFormat="1" ht="11.25" customHeight="1">
      <c r="A475" s="316"/>
      <c r="B475" s="316"/>
      <c r="C475" s="316"/>
      <c r="D475" s="320" t="s">
        <v>121</v>
      </c>
      <c r="E475" s="321" t="s">
        <v>378</v>
      </c>
      <c r="G475" s="322">
        <v>3.56</v>
      </c>
      <c r="P475" s="320">
        <v>2</v>
      </c>
      <c r="Q475" s="320" t="s">
        <v>100</v>
      </c>
      <c r="R475" s="320" t="s">
        <v>122</v>
      </c>
      <c r="S475" s="320" t="s">
        <v>100</v>
      </c>
    </row>
    <row r="476" spans="1:19" s="317" customFormat="1" ht="11.25" customHeight="1">
      <c r="A476" s="316"/>
      <c r="B476" s="316"/>
      <c r="C476" s="316"/>
      <c r="D476" s="317" t="s">
        <v>121</v>
      </c>
      <c r="E476" s="318" t="s">
        <v>321</v>
      </c>
      <c r="G476" s="319">
        <v>0</v>
      </c>
      <c r="P476" s="317">
        <v>2</v>
      </c>
      <c r="Q476" s="317" t="s">
        <v>100</v>
      </c>
      <c r="R476" s="317" t="s">
        <v>122</v>
      </c>
      <c r="S476" s="317" t="s">
        <v>100</v>
      </c>
    </row>
    <row r="477" spans="1:19" s="320" customFormat="1" ht="11.25" customHeight="1">
      <c r="A477" s="316"/>
      <c r="B477" s="316"/>
      <c r="C477" s="316"/>
      <c r="D477" s="320" t="s">
        <v>121</v>
      </c>
      <c r="E477" s="321" t="s">
        <v>379</v>
      </c>
      <c r="G477" s="322">
        <v>3.84</v>
      </c>
      <c r="P477" s="320">
        <v>2</v>
      </c>
      <c r="Q477" s="320" t="s">
        <v>100</v>
      </c>
      <c r="R477" s="320" t="s">
        <v>122</v>
      </c>
      <c r="S477" s="320" t="s">
        <v>100</v>
      </c>
    </row>
    <row r="478" spans="1:19" s="317" customFormat="1" ht="11.25" customHeight="1">
      <c r="A478" s="316"/>
      <c r="B478" s="316"/>
      <c r="C478" s="316"/>
      <c r="D478" s="317" t="s">
        <v>121</v>
      </c>
      <c r="E478" s="318" t="s">
        <v>358</v>
      </c>
      <c r="G478" s="319">
        <v>0</v>
      </c>
      <c r="P478" s="317">
        <v>2</v>
      </c>
      <c r="Q478" s="317" t="s">
        <v>100</v>
      </c>
      <c r="R478" s="317" t="s">
        <v>122</v>
      </c>
      <c r="S478" s="317" t="s">
        <v>100</v>
      </c>
    </row>
    <row r="479" spans="1:19" s="320" customFormat="1" ht="11.25" customHeight="1">
      <c r="A479" s="316"/>
      <c r="B479" s="316"/>
      <c r="C479" s="316"/>
      <c r="D479" s="320" t="s">
        <v>121</v>
      </c>
      <c r="E479" s="321" t="s">
        <v>501</v>
      </c>
      <c r="G479" s="322">
        <v>4.09</v>
      </c>
      <c r="P479" s="320">
        <v>2</v>
      </c>
      <c r="Q479" s="320" t="s">
        <v>100</v>
      </c>
      <c r="R479" s="320" t="s">
        <v>122</v>
      </c>
      <c r="S479" s="320" t="s">
        <v>100</v>
      </c>
    </row>
    <row r="480" spans="1:19" s="317" customFormat="1" ht="11.25" customHeight="1">
      <c r="A480" s="316"/>
      <c r="B480" s="316"/>
      <c r="C480" s="316"/>
      <c r="D480" s="317" t="s">
        <v>121</v>
      </c>
      <c r="E480" s="318" t="s">
        <v>323</v>
      </c>
      <c r="G480" s="319">
        <v>0</v>
      </c>
      <c r="P480" s="317">
        <v>2</v>
      </c>
      <c r="Q480" s="317" t="s">
        <v>100</v>
      </c>
      <c r="R480" s="317" t="s">
        <v>122</v>
      </c>
      <c r="S480" s="317" t="s">
        <v>100</v>
      </c>
    </row>
    <row r="481" spans="1:19" s="320" customFormat="1" ht="11.25" customHeight="1">
      <c r="A481" s="316"/>
      <c r="B481" s="316"/>
      <c r="C481" s="316"/>
      <c r="D481" s="320" t="s">
        <v>121</v>
      </c>
      <c r="E481" s="321" t="s">
        <v>381</v>
      </c>
      <c r="G481" s="322">
        <v>3.95</v>
      </c>
      <c r="P481" s="320">
        <v>2</v>
      </c>
      <c r="Q481" s="320" t="s">
        <v>100</v>
      </c>
      <c r="R481" s="320" t="s">
        <v>122</v>
      </c>
      <c r="S481" s="320" t="s">
        <v>100</v>
      </c>
    </row>
    <row r="482" spans="1:19" s="317" customFormat="1" ht="11.25" customHeight="1">
      <c r="A482" s="316"/>
      <c r="B482" s="316"/>
      <c r="C482" s="316"/>
      <c r="D482" s="317" t="s">
        <v>121</v>
      </c>
      <c r="E482" s="318" t="s">
        <v>325</v>
      </c>
      <c r="G482" s="319">
        <v>0</v>
      </c>
      <c r="P482" s="317">
        <v>2</v>
      </c>
      <c r="Q482" s="317" t="s">
        <v>100</v>
      </c>
      <c r="R482" s="317" t="s">
        <v>122</v>
      </c>
      <c r="S482" s="317" t="s">
        <v>100</v>
      </c>
    </row>
    <row r="483" spans="1:19" s="320" customFormat="1" ht="11.25" customHeight="1">
      <c r="A483" s="316"/>
      <c r="B483" s="316"/>
      <c r="C483" s="316"/>
      <c r="D483" s="320" t="s">
        <v>121</v>
      </c>
      <c r="E483" s="321" t="s">
        <v>382</v>
      </c>
      <c r="G483" s="322">
        <v>4.3</v>
      </c>
      <c r="P483" s="320">
        <v>2</v>
      </c>
      <c r="Q483" s="320" t="s">
        <v>100</v>
      </c>
      <c r="R483" s="320" t="s">
        <v>122</v>
      </c>
      <c r="S483" s="320" t="s">
        <v>100</v>
      </c>
    </row>
    <row r="484" spans="1:19" s="317" customFormat="1" ht="11.25" customHeight="1">
      <c r="A484" s="316"/>
      <c r="B484" s="316"/>
      <c r="C484" s="316"/>
      <c r="D484" s="317" t="s">
        <v>121</v>
      </c>
      <c r="E484" s="318" t="s">
        <v>295</v>
      </c>
      <c r="G484" s="319">
        <v>0</v>
      </c>
      <c r="P484" s="317">
        <v>2</v>
      </c>
      <c r="Q484" s="317" t="s">
        <v>100</v>
      </c>
      <c r="R484" s="317" t="s">
        <v>122</v>
      </c>
      <c r="S484" s="317" t="s">
        <v>100</v>
      </c>
    </row>
    <row r="485" spans="1:19" s="320" customFormat="1" ht="11.25" customHeight="1">
      <c r="A485" s="316"/>
      <c r="B485" s="316"/>
      <c r="C485" s="316"/>
      <c r="D485" s="320" t="s">
        <v>121</v>
      </c>
      <c r="E485" s="321" t="s">
        <v>383</v>
      </c>
      <c r="G485" s="322">
        <v>3.41</v>
      </c>
      <c r="P485" s="320">
        <v>2</v>
      </c>
      <c r="Q485" s="320" t="s">
        <v>100</v>
      </c>
      <c r="R485" s="320" t="s">
        <v>122</v>
      </c>
      <c r="S485" s="320" t="s">
        <v>100</v>
      </c>
    </row>
    <row r="486" spans="1:19" s="317" customFormat="1" ht="11.25" customHeight="1">
      <c r="A486" s="316"/>
      <c r="B486" s="316"/>
      <c r="C486" s="316"/>
      <c r="D486" s="317" t="s">
        <v>121</v>
      </c>
      <c r="E486" s="318" t="s">
        <v>297</v>
      </c>
      <c r="G486" s="319">
        <v>0</v>
      </c>
      <c r="P486" s="317">
        <v>2</v>
      </c>
      <c r="Q486" s="317" t="s">
        <v>100</v>
      </c>
      <c r="R486" s="317" t="s">
        <v>122</v>
      </c>
      <c r="S486" s="317" t="s">
        <v>100</v>
      </c>
    </row>
    <row r="487" spans="1:19" s="320" customFormat="1" ht="11.25" customHeight="1">
      <c r="A487" s="316"/>
      <c r="B487" s="316"/>
      <c r="C487" s="316"/>
      <c r="D487" s="320" t="s">
        <v>121</v>
      </c>
      <c r="E487" s="321" t="s">
        <v>384</v>
      </c>
      <c r="G487" s="322">
        <v>3.19</v>
      </c>
      <c r="P487" s="320">
        <v>2</v>
      </c>
      <c r="Q487" s="320" t="s">
        <v>100</v>
      </c>
      <c r="R487" s="320" t="s">
        <v>122</v>
      </c>
      <c r="S487" s="320" t="s">
        <v>100</v>
      </c>
    </row>
    <row r="488" spans="1:19" s="323" customFormat="1" ht="11.25" customHeight="1">
      <c r="A488" s="316"/>
      <c r="B488" s="316"/>
      <c r="C488" s="316"/>
      <c r="D488" s="323" t="s">
        <v>121</v>
      </c>
      <c r="E488" s="324" t="s">
        <v>124</v>
      </c>
      <c r="G488" s="325">
        <v>33.06</v>
      </c>
      <c r="P488" s="323">
        <v>2</v>
      </c>
      <c r="Q488" s="323" t="s">
        <v>100</v>
      </c>
      <c r="R488" s="323" t="s">
        <v>122</v>
      </c>
      <c r="S488" s="323" t="s">
        <v>101</v>
      </c>
    </row>
    <row r="489" spans="1:16" s="332" customFormat="1" ht="33.75" customHeight="1">
      <c r="A489" s="353">
        <v>94</v>
      </c>
      <c r="B489" s="353" t="s">
        <v>104</v>
      </c>
      <c r="C489" s="353" t="s">
        <v>105</v>
      </c>
      <c r="D489" s="354" t="s">
        <v>502</v>
      </c>
      <c r="E489" s="355" t="s">
        <v>503</v>
      </c>
      <c r="F489" s="353" t="s">
        <v>6</v>
      </c>
      <c r="G489" s="356">
        <v>24.814</v>
      </c>
      <c r="H489" s="351">
        <v>0</v>
      </c>
      <c r="I489" s="357">
        <f>ROUND(G489*H489,2)</f>
        <v>0</v>
      </c>
      <c r="J489" s="358">
        <v>0.0192</v>
      </c>
      <c r="K489" s="356">
        <f>G489*J489</f>
        <v>0.4764288</v>
      </c>
      <c r="L489" s="358">
        <v>0</v>
      </c>
      <c r="M489" s="356">
        <f>G489*L489</f>
        <v>0</v>
      </c>
      <c r="N489" s="359">
        <v>21</v>
      </c>
      <c r="O489" s="331">
        <v>32</v>
      </c>
      <c r="P489" s="332" t="s">
        <v>103</v>
      </c>
    </row>
    <row r="490" spans="1:19" s="317" customFormat="1" ht="11.25" customHeight="1">
      <c r="A490" s="316"/>
      <c r="B490" s="316"/>
      <c r="C490" s="316"/>
      <c r="D490" s="317" t="s">
        <v>121</v>
      </c>
      <c r="E490" s="318" t="s">
        <v>504</v>
      </c>
      <c r="G490" s="319">
        <v>0</v>
      </c>
      <c r="P490" s="317">
        <v>2</v>
      </c>
      <c r="Q490" s="317" t="s">
        <v>100</v>
      </c>
      <c r="R490" s="317" t="s">
        <v>122</v>
      </c>
      <c r="S490" s="317" t="s">
        <v>100</v>
      </c>
    </row>
    <row r="491" spans="1:19" s="320" customFormat="1" ht="11.25" customHeight="1">
      <c r="A491" s="316"/>
      <c r="B491" s="316"/>
      <c r="C491" s="316"/>
      <c r="D491" s="320" t="s">
        <v>121</v>
      </c>
      <c r="E491" s="321" t="s">
        <v>505</v>
      </c>
      <c r="G491" s="322">
        <v>24.814</v>
      </c>
      <c r="P491" s="320">
        <v>2</v>
      </c>
      <c r="Q491" s="320" t="s">
        <v>100</v>
      </c>
      <c r="R491" s="320" t="s">
        <v>122</v>
      </c>
      <c r="S491" s="320" t="s">
        <v>100</v>
      </c>
    </row>
    <row r="492" spans="1:19" s="323" customFormat="1" ht="11.25" customHeight="1">
      <c r="A492" s="316"/>
      <c r="B492" s="316"/>
      <c r="C492" s="316"/>
      <c r="D492" s="323" t="s">
        <v>121</v>
      </c>
      <c r="E492" s="324" t="s">
        <v>124</v>
      </c>
      <c r="G492" s="325">
        <v>24.814</v>
      </c>
      <c r="P492" s="323">
        <v>2</v>
      </c>
      <c r="Q492" s="323" t="s">
        <v>100</v>
      </c>
      <c r="R492" s="323" t="s">
        <v>122</v>
      </c>
      <c r="S492" s="323" t="s">
        <v>101</v>
      </c>
    </row>
    <row r="493" spans="1:16" s="332" customFormat="1" ht="22.5" customHeight="1">
      <c r="A493" s="353">
        <v>95</v>
      </c>
      <c r="B493" s="353" t="s">
        <v>104</v>
      </c>
      <c r="C493" s="353" t="s">
        <v>105</v>
      </c>
      <c r="D493" s="354" t="s">
        <v>264</v>
      </c>
      <c r="E493" s="355" t="s">
        <v>506</v>
      </c>
      <c r="F493" s="353" t="s">
        <v>6</v>
      </c>
      <c r="G493" s="356">
        <v>9.568</v>
      </c>
      <c r="H493" s="351">
        <v>0</v>
      </c>
      <c r="I493" s="357">
        <f>ROUND(G493*H493,2)</f>
        <v>0</v>
      </c>
      <c r="J493" s="358">
        <v>0.0192</v>
      </c>
      <c r="K493" s="356">
        <f>G493*J493</f>
        <v>0.18370559999999997</v>
      </c>
      <c r="L493" s="358">
        <v>0</v>
      </c>
      <c r="M493" s="356">
        <f>G493*L493</f>
        <v>0</v>
      </c>
      <c r="N493" s="359">
        <v>21</v>
      </c>
      <c r="O493" s="331">
        <v>32</v>
      </c>
      <c r="P493" s="332" t="s">
        <v>103</v>
      </c>
    </row>
    <row r="494" spans="1:19" s="317" customFormat="1" ht="11.25" customHeight="1">
      <c r="A494" s="316"/>
      <c r="B494" s="316"/>
      <c r="C494" s="316"/>
      <c r="D494" s="317" t="s">
        <v>121</v>
      </c>
      <c r="E494" s="318" t="s">
        <v>507</v>
      </c>
      <c r="G494" s="319">
        <v>0</v>
      </c>
      <c r="P494" s="317">
        <v>2</v>
      </c>
      <c r="Q494" s="317" t="s">
        <v>100</v>
      </c>
      <c r="R494" s="317" t="s">
        <v>122</v>
      </c>
      <c r="S494" s="317" t="s">
        <v>100</v>
      </c>
    </row>
    <row r="495" spans="1:19" s="320" customFormat="1" ht="11.25" customHeight="1">
      <c r="A495" s="316"/>
      <c r="B495" s="316"/>
      <c r="C495" s="316"/>
      <c r="D495" s="320" t="s">
        <v>121</v>
      </c>
      <c r="E495" s="321" t="s">
        <v>508</v>
      </c>
      <c r="G495" s="322">
        <v>9.568</v>
      </c>
      <c r="P495" s="320">
        <v>2</v>
      </c>
      <c r="Q495" s="320" t="s">
        <v>100</v>
      </c>
      <c r="R495" s="320" t="s">
        <v>122</v>
      </c>
      <c r="S495" s="320" t="s">
        <v>100</v>
      </c>
    </row>
    <row r="496" spans="1:19" s="323" customFormat="1" ht="11.25" customHeight="1">
      <c r="A496" s="316"/>
      <c r="B496" s="316"/>
      <c r="C496" s="316"/>
      <c r="D496" s="323" t="s">
        <v>121</v>
      </c>
      <c r="E496" s="324" t="s">
        <v>124</v>
      </c>
      <c r="G496" s="325">
        <v>9.568</v>
      </c>
      <c r="P496" s="323">
        <v>2</v>
      </c>
      <c r="Q496" s="323" t="s">
        <v>100</v>
      </c>
      <c r="R496" s="323" t="s">
        <v>122</v>
      </c>
      <c r="S496" s="323" t="s">
        <v>101</v>
      </c>
    </row>
    <row r="497" spans="1:16" s="315" customFormat="1" ht="11.25" customHeight="1">
      <c r="A497" s="307">
        <v>96</v>
      </c>
      <c r="B497" s="307" t="s">
        <v>102</v>
      </c>
      <c r="C497" s="307" t="s">
        <v>51</v>
      </c>
      <c r="D497" s="308" t="s">
        <v>223</v>
      </c>
      <c r="E497" s="309" t="s">
        <v>224</v>
      </c>
      <c r="F497" s="307" t="s">
        <v>6</v>
      </c>
      <c r="G497" s="310">
        <v>33.06</v>
      </c>
      <c r="H497" s="351">
        <v>0</v>
      </c>
      <c r="I497" s="311">
        <f>ROUND(G497*H497,2)</f>
        <v>0</v>
      </c>
      <c r="J497" s="312">
        <v>0</v>
      </c>
      <c r="K497" s="310">
        <f>G497*J497</f>
        <v>0</v>
      </c>
      <c r="L497" s="312">
        <v>0</v>
      </c>
      <c r="M497" s="310">
        <f>G497*L497</f>
        <v>0</v>
      </c>
      <c r="N497" s="313">
        <v>21</v>
      </c>
      <c r="O497" s="314">
        <v>16</v>
      </c>
      <c r="P497" s="315" t="s">
        <v>103</v>
      </c>
    </row>
    <row r="498" spans="1:16" s="315" customFormat="1" ht="22.5" customHeight="1">
      <c r="A498" s="307">
        <v>97</v>
      </c>
      <c r="B498" s="307" t="s">
        <v>102</v>
      </c>
      <c r="C498" s="307" t="s">
        <v>51</v>
      </c>
      <c r="D498" s="308" t="s">
        <v>225</v>
      </c>
      <c r="E498" s="309" t="s">
        <v>509</v>
      </c>
      <c r="F498" s="307" t="s">
        <v>6</v>
      </c>
      <c r="G498" s="310">
        <v>33.06</v>
      </c>
      <c r="H498" s="351">
        <v>0</v>
      </c>
      <c r="I498" s="311">
        <f>ROUND(G498*H498,2)</f>
        <v>0</v>
      </c>
      <c r="J498" s="312">
        <v>0</v>
      </c>
      <c r="K498" s="310">
        <f>G498*J498</f>
        <v>0</v>
      </c>
      <c r="L498" s="312">
        <v>0</v>
      </c>
      <c r="M498" s="310">
        <f>G498*L498</f>
        <v>0</v>
      </c>
      <c r="N498" s="313">
        <v>21</v>
      </c>
      <c r="O498" s="314">
        <v>16</v>
      </c>
      <c r="P498" s="315" t="s">
        <v>103</v>
      </c>
    </row>
    <row r="499" spans="1:16" s="315" customFormat="1" ht="11.25" customHeight="1">
      <c r="A499" s="307">
        <v>98</v>
      </c>
      <c r="B499" s="307" t="s">
        <v>102</v>
      </c>
      <c r="C499" s="307" t="s">
        <v>51</v>
      </c>
      <c r="D499" s="308" t="s">
        <v>226</v>
      </c>
      <c r="E499" s="309" t="s">
        <v>227</v>
      </c>
      <c r="F499" s="307" t="s">
        <v>6</v>
      </c>
      <c r="G499" s="310">
        <v>33.06</v>
      </c>
      <c r="H499" s="351">
        <v>0</v>
      </c>
      <c r="I499" s="311">
        <f>ROUND(G499*H499,2)</f>
        <v>0</v>
      </c>
      <c r="J499" s="312">
        <v>0.0077</v>
      </c>
      <c r="K499" s="310">
        <f>G499*J499</f>
        <v>0.254562</v>
      </c>
      <c r="L499" s="312">
        <v>0</v>
      </c>
      <c r="M499" s="310">
        <f>G499*L499</f>
        <v>0</v>
      </c>
      <c r="N499" s="313">
        <v>21</v>
      </c>
      <c r="O499" s="314">
        <v>16</v>
      </c>
      <c r="P499" s="315" t="s">
        <v>103</v>
      </c>
    </row>
    <row r="500" spans="1:16" s="315" customFormat="1" ht="11.25" customHeight="1">
      <c r="A500" s="307">
        <v>99</v>
      </c>
      <c r="B500" s="307" t="s">
        <v>102</v>
      </c>
      <c r="C500" s="307" t="s">
        <v>51</v>
      </c>
      <c r="D500" s="308" t="s">
        <v>228</v>
      </c>
      <c r="E500" s="309" t="s">
        <v>229</v>
      </c>
      <c r="F500" s="307" t="s">
        <v>9</v>
      </c>
      <c r="G500" s="310">
        <v>1.212</v>
      </c>
      <c r="H500" s="351">
        <v>0</v>
      </c>
      <c r="I500" s="311">
        <f>ROUND(G500*H500,2)</f>
        <v>0</v>
      </c>
      <c r="J500" s="312">
        <v>0</v>
      </c>
      <c r="K500" s="310">
        <f>G500*J500</f>
        <v>0</v>
      </c>
      <c r="L500" s="312">
        <v>0</v>
      </c>
      <c r="M500" s="310">
        <f>G500*L500</f>
        <v>0</v>
      </c>
      <c r="N500" s="313">
        <v>21</v>
      </c>
      <c r="O500" s="314">
        <v>16</v>
      </c>
      <c r="P500" s="315" t="s">
        <v>103</v>
      </c>
    </row>
    <row r="501" spans="1:16" s="315" customFormat="1" ht="11.25" customHeight="1">
      <c r="A501" s="307">
        <v>100</v>
      </c>
      <c r="B501" s="307" t="s">
        <v>102</v>
      </c>
      <c r="C501" s="307" t="s">
        <v>51</v>
      </c>
      <c r="D501" s="308" t="s">
        <v>230</v>
      </c>
      <c r="E501" s="309" t="s">
        <v>231</v>
      </c>
      <c r="F501" s="307" t="s">
        <v>9</v>
      </c>
      <c r="G501" s="310">
        <v>1.212</v>
      </c>
      <c r="H501" s="351">
        <v>0</v>
      </c>
      <c r="I501" s="311">
        <f>ROUND(G501*H501,2)</f>
        <v>0</v>
      </c>
      <c r="J501" s="312">
        <v>0</v>
      </c>
      <c r="K501" s="310">
        <f>G501*J501</f>
        <v>0</v>
      </c>
      <c r="L501" s="312">
        <v>0</v>
      </c>
      <c r="M501" s="310">
        <f>G501*L501</f>
        <v>0</v>
      </c>
      <c r="N501" s="313">
        <v>21</v>
      </c>
      <c r="O501" s="314">
        <v>16</v>
      </c>
      <c r="P501" s="315" t="s">
        <v>103</v>
      </c>
    </row>
    <row r="502" spans="2:16" s="303" customFormat="1" ht="11.25" customHeight="1">
      <c r="B502" s="304" t="s">
        <v>97</v>
      </c>
      <c r="D502" s="303" t="s">
        <v>52</v>
      </c>
      <c r="E502" s="303" t="s">
        <v>232</v>
      </c>
      <c r="I502" s="305">
        <f>SUM(I503:I529)</f>
        <v>0</v>
      </c>
      <c r="K502" s="306">
        <f>SUM(K503:K529)</f>
        <v>2.1632399500000004</v>
      </c>
      <c r="M502" s="306">
        <f>SUM(M503:M529)</f>
        <v>0</v>
      </c>
      <c r="P502" s="303" t="s">
        <v>101</v>
      </c>
    </row>
    <row r="503" spans="1:16" s="315" customFormat="1" ht="22.5" customHeight="1">
      <c r="A503" s="307">
        <v>101</v>
      </c>
      <c r="B503" s="307" t="s">
        <v>102</v>
      </c>
      <c r="C503" s="307" t="s">
        <v>52</v>
      </c>
      <c r="D503" s="308" t="s">
        <v>510</v>
      </c>
      <c r="E503" s="309" t="s">
        <v>511</v>
      </c>
      <c r="F503" s="307" t="s">
        <v>7</v>
      </c>
      <c r="G503" s="310">
        <v>53</v>
      </c>
      <c r="H503" s="351">
        <v>0</v>
      </c>
      <c r="I503" s="311">
        <f>ROUND(G503*H503,2)</f>
        <v>0</v>
      </c>
      <c r="J503" s="312">
        <v>0.00012</v>
      </c>
      <c r="K503" s="310">
        <f>G503*J503</f>
        <v>0.00636</v>
      </c>
      <c r="L503" s="312">
        <v>0</v>
      </c>
      <c r="M503" s="310">
        <f>G503*L503</f>
        <v>0</v>
      </c>
      <c r="N503" s="313">
        <v>21</v>
      </c>
      <c r="O503" s="314">
        <v>16</v>
      </c>
      <c r="P503" s="315" t="s">
        <v>103</v>
      </c>
    </row>
    <row r="504" spans="1:16" s="315" customFormat="1" ht="22.5" customHeight="1">
      <c r="A504" s="307">
        <v>102</v>
      </c>
      <c r="B504" s="307" t="s">
        <v>102</v>
      </c>
      <c r="C504" s="307" t="s">
        <v>52</v>
      </c>
      <c r="D504" s="308" t="s">
        <v>256</v>
      </c>
      <c r="E504" s="309" t="s">
        <v>512</v>
      </c>
      <c r="F504" s="307" t="s">
        <v>7</v>
      </c>
      <c r="G504" s="310">
        <v>53</v>
      </c>
      <c r="H504" s="351">
        <v>0</v>
      </c>
      <c r="I504" s="311">
        <f>ROUND(G504*H504,2)</f>
        <v>0</v>
      </c>
      <c r="J504" s="312">
        <v>8E-05</v>
      </c>
      <c r="K504" s="310">
        <f>G504*J504</f>
        <v>0.004240000000000001</v>
      </c>
      <c r="L504" s="312">
        <v>0</v>
      </c>
      <c r="M504" s="310">
        <f>G504*L504</f>
        <v>0</v>
      </c>
      <c r="N504" s="313">
        <v>21</v>
      </c>
      <c r="O504" s="314">
        <v>16</v>
      </c>
      <c r="P504" s="315" t="s">
        <v>103</v>
      </c>
    </row>
    <row r="505" spans="1:16" s="315" customFormat="1" ht="11.25" customHeight="1">
      <c r="A505" s="307">
        <v>103</v>
      </c>
      <c r="B505" s="307" t="s">
        <v>102</v>
      </c>
      <c r="C505" s="307" t="s">
        <v>52</v>
      </c>
      <c r="D505" s="308" t="s">
        <v>233</v>
      </c>
      <c r="E505" s="309" t="s">
        <v>513</v>
      </c>
      <c r="F505" s="307" t="s">
        <v>6</v>
      </c>
      <c r="G505" s="310">
        <v>250.83</v>
      </c>
      <c r="H505" s="351">
        <v>0</v>
      </c>
      <c r="I505" s="311">
        <f>ROUND(G505*H505,2)</f>
        <v>0</v>
      </c>
      <c r="J505" s="312">
        <v>0.0005</v>
      </c>
      <c r="K505" s="310">
        <f>G505*J505</f>
        <v>0.125415</v>
      </c>
      <c r="L505" s="312">
        <v>0</v>
      </c>
      <c r="M505" s="310">
        <f>G505*L505</f>
        <v>0</v>
      </c>
      <c r="N505" s="313">
        <v>21</v>
      </c>
      <c r="O505" s="314">
        <v>16</v>
      </c>
      <c r="P505" s="315" t="s">
        <v>103</v>
      </c>
    </row>
    <row r="506" spans="1:16" s="315" customFormat="1" ht="11.25" customHeight="1">
      <c r="A506" s="307">
        <v>104</v>
      </c>
      <c r="B506" s="307" t="s">
        <v>102</v>
      </c>
      <c r="C506" s="307" t="s">
        <v>52</v>
      </c>
      <c r="D506" s="308" t="s">
        <v>234</v>
      </c>
      <c r="E506" s="309" t="s">
        <v>235</v>
      </c>
      <c r="F506" s="307" t="s">
        <v>6</v>
      </c>
      <c r="G506" s="310">
        <v>276.23</v>
      </c>
      <c r="H506" s="351">
        <v>0</v>
      </c>
      <c r="I506" s="311">
        <f>ROUND(G506*H506,2)</f>
        <v>0</v>
      </c>
      <c r="J506" s="312">
        <v>0</v>
      </c>
      <c r="K506" s="310">
        <f>G506*J506</f>
        <v>0</v>
      </c>
      <c r="L506" s="312">
        <v>0</v>
      </c>
      <c r="M506" s="310">
        <f>G506*L506</f>
        <v>0</v>
      </c>
      <c r="N506" s="313">
        <v>21</v>
      </c>
      <c r="O506" s="314">
        <v>16</v>
      </c>
      <c r="P506" s="315" t="s">
        <v>103</v>
      </c>
    </row>
    <row r="507" spans="1:19" s="320" customFormat="1" ht="11.25" customHeight="1">
      <c r="A507" s="316"/>
      <c r="B507" s="316"/>
      <c r="C507" s="316"/>
      <c r="D507" s="320" t="s">
        <v>121</v>
      </c>
      <c r="E507" s="321" t="s">
        <v>514</v>
      </c>
      <c r="G507" s="322">
        <v>250.83</v>
      </c>
      <c r="P507" s="320">
        <v>2</v>
      </c>
      <c r="Q507" s="320" t="s">
        <v>100</v>
      </c>
      <c r="R507" s="320" t="s">
        <v>122</v>
      </c>
      <c r="S507" s="320" t="s">
        <v>100</v>
      </c>
    </row>
    <row r="508" spans="1:19" s="317" customFormat="1" ht="11.25" customHeight="1">
      <c r="A508" s="316"/>
      <c r="B508" s="316"/>
      <c r="C508" s="316"/>
      <c r="D508" s="317" t="s">
        <v>121</v>
      </c>
      <c r="E508" s="318" t="s">
        <v>515</v>
      </c>
      <c r="G508" s="319">
        <v>0</v>
      </c>
      <c r="P508" s="317">
        <v>2</v>
      </c>
      <c r="Q508" s="317" t="s">
        <v>100</v>
      </c>
      <c r="R508" s="317" t="s">
        <v>122</v>
      </c>
      <c r="S508" s="317" t="s">
        <v>100</v>
      </c>
    </row>
    <row r="509" spans="1:19" s="320" customFormat="1" ht="11.25" customHeight="1">
      <c r="A509" s="316"/>
      <c r="B509" s="316"/>
      <c r="C509" s="316"/>
      <c r="D509" s="320" t="s">
        <v>121</v>
      </c>
      <c r="E509" s="321" t="s">
        <v>516</v>
      </c>
      <c r="G509" s="322">
        <v>25.4</v>
      </c>
      <c r="P509" s="320">
        <v>2</v>
      </c>
      <c r="Q509" s="320" t="s">
        <v>100</v>
      </c>
      <c r="R509" s="320" t="s">
        <v>122</v>
      </c>
      <c r="S509" s="320" t="s">
        <v>100</v>
      </c>
    </row>
    <row r="510" spans="1:19" s="323" customFormat="1" ht="11.25" customHeight="1">
      <c r="A510" s="316"/>
      <c r="B510" s="316"/>
      <c r="C510" s="316"/>
      <c r="D510" s="323" t="s">
        <v>121</v>
      </c>
      <c r="E510" s="324" t="s">
        <v>124</v>
      </c>
      <c r="G510" s="325">
        <v>276.23</v>
      </c>
      <c r="P510" s="323">
        <v>2</v>
      </c>
      <c r="Q510" s="323" t="s">
        <v>100</v>
      </c>
      <c r="R510" s="323" t="s">
        <v>122</v>
      </c>
      <c r="S510" s="323" t="s">
        <v>101</v>
      </c>
    </row>
    <row r="511" spans="1:16" s="315" customFormat="1" ht="11.25" customHeight="1">
      <c r="A511" s="307">
        <v>105</v>
      </c>
      <c r="B511" s="307" t="s">
        <v>102</v>
      </c>
      <c r="C511" s="307" t="s">
        <v>52</v>
      </c>
      <c r="D511" s="308" t="s">
        <v>53</v>
      </c>
      <c r="E511" s="309" t="s">
        <v>236</v>
      </c>
      <c r="F511" s="307" t="s">
        <v>6</v>
      </c>
      <c r="G511" s="310">
        <v>276.23</v>
      </c>
      <c r="H511" s="351">
        <v>0</v>
      </c>
      <c r="I511" s="311">
        <f>ROUND(G511*H511,2)</f>
        <v>0</v>
      </c>
      <c r="J511" s="312">
        <v>0</v>
      </c>
      <c r="K511" s="310">
        <f>G511*J511</f>
        <v>0</v>
      </c>
      <c r="L511" s="312">
        <v>0</v>
      </c>
      <c r="M511" s="310">
        <f>G511*L511</f>
        <v>0</v>
      </c>
      <c r="N511" s="313">
        <v>21</v>
      </c>
      <c r="O511" s="314">
        <v>16</v>
      </c>
      <c r="P511" s="315" t="s">
        <v>103</v>
      </c>
    </row>
    <row r="512" spans="1:16" s="315" customFormat="1" ht="11.25" customHeight="1">
      <c r="A512" s="307">
        <v>106</v>
      </c>
      <c r="B512" s="307" t="s">
        <v>102</v>
      </c>
      <c r="C512" s="307" t="s">
        <v>52</v>
      </c>
      <c r="D512" s="308" t="s">
        <v>237</v>
      </c>
      <c r="E512" s="309" t="s">
        <v>238</v>
      </c>
      <c r="F512" s="307" t="s">
        <v>6</v>
      </c>
      <c r="G512" s="310">
        <v>276.23</v>
      </c>
      <c r="H512" s="351">
        <v>0</v>
      </c>
      <c r="I512" s="311">
        <f>ROUND(G512*H512,2)</f>
        <v>0</v>
      </c>
      <c r="J512" s="312">
        <v>0.00455</v>
      </c>
      <c r="K512" s="310">
        <f>G512*J512</f>
        <v>1.2568465000000002</v>
      </c>
      <c r="L512" s="312">
        <v>0</v>
      </c>
      <c r="M512" s="310">
        <f>G512*L512</f>
        <v>0</v>
      </c>
      <c r="N512" s="313">
        <v>21</v>
      </c>
      <c r="O512" s="314">
        <v>16</v>
      </c>
      <c r="P512" s="315" t="s">
        <v>103</v>
      </c>
    </row>
    <row r="513" spans="1:16" s="332" customFormat="1" ht="22.5" customHeight="1">
      <c r="A513" s="353">
        <v>107</v>
      </c>
      <c r="B513" s="353" t="s">
        <v>104</v>
      </c>
      <c r="C513" s="353" t="s">
        <v>105</v>
      </c>
      <c r="D513" s="354" t="s">
        <v>517</v>
      </c>
      <c r="E513" s="355" t="s">
        <v>518</v>
      </c>
      <c r="F513" s="353" t="s">
        <v>6</v>
      </c>
      <c r="G513" s="356">
        <v>326.627</v>
      </c>
      <c r="H513" s="351">
        <v>0</v>
      </c>
      <c r="I513" s="357">
        <f>ROUND(G513*H513,2)</f>
        <v>0</v>
      </c>
      <c r="J513" s="358">
        <v>0.00235</v>
      </c>
      <c r="K513" s="356">
        <f>G513*J513</f>
        <v>0.7675734500000001</v>
      </c>
      <c r="L513" s="358">
        <v>0</v>
      </c>
      <c r="M513" s="356">
        <f>G513*L513</f>
        <v>0</v>
      </c>
      <c r="N513" s="359">
        <v>21</v>
      </c>
      <c r="O513" s="331">
        <v>32</v>
      </c>
      <c r="P513" s="332" t="s">
        <v>103</v>
      </c>
    </row>
    <row r="514" spans="1:19" s="320" customFormat="1" ht="11.25" customHeight="1">
      <c r="A514" s="316"/>
      <c r="B514" s="316"/>
      <c r="C514" s="316"/>
      <c r="D514" s="320" t="s">
        <v>121</v>
      </c>
      <c r="E514" s="321" t="s">
        <v>519</v>
      </c>
      <c r="G514" s="322">
        <v>202.163</v>
      </c>
      <c r="P514" s="320">
        <v>2</v>
      </c>
      <c r="Q514" s="320" t="s">
        <v>100</v>
      </c>
      <c r="R514" s="320" t="s">
        <v>122</v>
      </c>
      <c r="S514" s="320" t="s">
        <v>100</v>
      </c>
    </row>
    <row r="515" spans="1:19" s="317" customFormat="1" ht="11.25" customHeight="1">
      <c r="A515" s="316"/>
      <c r="B515" s="316"/>
      <c r="C515" s="316"/>
      <c r="D515" s="317" t="s">
        <v>121</v>
      </c>
      <c r="E515" s="318" t="s">
        <v>371</v>
      </c>
      <c r="G515" s="319">
        <v>0</v>
      </c>
      <c r="P515" s="317">
        <v>2</v>
      </c>
      <c r="Q515" s="317" t="s">
        <v>100</v>
      </c>
      <c r="R515" s="317" t="s">
        <v>122</v>
      </c>
      <c r="S515" s="317" t="s">
        <v>100</v>
      </c>
    </row>
    <row r="516" spans="1:19" s="320" customFormat="1" ht="11.25" customHeight="1">
      <c r="A516" s="316"/>
      <c r="B516" s="316"/>
      <c r="C516" s="316"/>
      <c r="D516" s="320" t="s">
        <v>121</v>
      </c>
      <c r="E516" s="321" t="s">
        <v>520</v>
      </c>
      <c r="G516" s="322">
        <v>68.432</v>
      </c>
      <c r="P516" s="320">
        <v>2</v>
      </c>
      <c r="Q516" s="320" t="s">
        <v>100</v>
      </c>
      <c r="R516" s="320" t="s">
        <v>122</v>
      </c>
      <c r="S516" s="320" t="s">
        <v>100</v>
      </c>
    </row>
    <row r="517" spans="1:19" s="317" customFormat="1" ht="11.25" customHeight="1">
      <c r="A517" s="316"/>
      <c r="B517" s="316"/>
      <c r="C517" s="316"/>
      <c r="D517" s="317" t="s">
        <v>121</v>
      </c>
      <c r="E517" s="318" t="s">
        <v>276</v>
      </c>
      <c r="G517" s="319">
        <v>0</v>
      </c>
      <c r="P517" s="317">
        <v>2</v>
      </c>
      <c r="Q517" s="317" t="s">
        <v>100</v>
      </c>
      <c r="R517" s="317" t="s">
        <v>122</v>
      </c>
      <c r="S517" s="317" t="s">
        <v>100</v>
      </c>
    </row>
    <row r="518" spans="1:19" s="320" customFormat="1" ht="11.25" customHeight="1">
      <c r="A518" s="316"/>
      <c r="B518" s="316"/>
      <c r="C518" s="316"/>
      <c r="D518" s="320" t="s">
        <v>121</v>
      </c>
      <c r="E518" s="321" t="s">
        <v>521</v>
      </c>
      <c r="G518" s="322">
        <v>24.232</v>
      </c>
      <c r="P518" s="320">
        <v>2</v>
      </c>
      <c r="Q518" s="320" t="s">
        <v>100</v>
      </c>
      <c r="R518" s="320" t="s">
        <v>122</v>
      </c>
      <c r="S518" s="320" t="s">
        <v>100</v>
      </c>
    </row>
    <row r="519" spans="1:19" s="317" customFormat="1" ht="11.25" customHeight="1">
      <c r="A519" s="316"/>
      <c r="B519" s="316"/>
      <c r="C519" s="316"/>
      <c r="D519" s="317" t="s">
        <v>121</v>
      </c>
      <c r="E519" s="318" t="s">
        <v>515</v>
      </c>
      <c r="G519" s="319">
        <v>0</v>
      </c>
      <c r="P519" s="317">
        <v>2</v>
      </c>
      <c r="Q519" s="317" t="s">
        <v>100</v>
      </c>
      <c r="R519" s="317" t="s">
        <v>122</v>
      </c>
      <c r="S519" s="317" t="s">
        <v>100</v>
      </c>
    </row>
    <row r="520" spans="1:19" s="320" customFormat="1" ht="11.25" customHeight="1">
      <c r="A520" s="316"/>
      <c r="B520" s="316"/>
      <c r="C520" s="316"/>
      <c r="D520" s="320" t="s">
        <v>121</v>
      </c>
      <c r="E520" s="321" t="s">
        <v>522</v>
      </c>
      <c r="G520" s="322">
        <v>31.8</v>
      </c>
      <c r="P520" s="320">
        <v>2</v>
      </c>
      <c r="Q520" s="320" t="s">
        <v>100</v>
      </c>
      <c r="R520" s="320" t="s">
        <v>122</v>
      </c>
      <c r="S520" s="320" t="s">
        <v>100</v>
      </c>
    </row>
    <row r="521" spans="1:19" s="323" customFormat="1" ht="11.25" customHeight="1">
      <c r="A521" s="316"/>
      <c r="B521" s="316"/>
      <c r="C521" s="316"/>
      <c r="D521" s="323" t="s">
        <v>121</v>
      </c>
      <c r="E521" s="324" t="s">
        <v>124</v>
      </c>
      <c r="G521" s="325">
        <v>326.627</v>
      </c>
      <c r="P521" s="323">
        <v>2</v>
      </c>
      <c r="Q521" s="323" t="s">
        <v>100</v>
      </c>
      <c r="R521" s="323" t="s">
        <v>122</v>
      </c>
      <c r="S521" s="323" t="s">
        <v>101</v>
      </c>
    </row>
    <row r="522" spans="1:16" s="315" customFormat="1" ht="11.25" customHeight="1">
      <c r="A522" s="307">
        <v>108</v>
      </c>
      <c r="B522" s="307" t="s">
        <v>102</v>
      </c>
      <c r="C522" s="307" t="s">
        <v>52</v>
      </c>
      <c r="D522" s="308" t="s">
        <v>239</v>
      </c>
      <c r="E522" s="309" t="s">
        <v>240</v>
      </c>
      <c r="F522" s="307" t="s">
        <v>7</v>
      </c>
      <c r="G522" s="310">
        <v>15</v>
      </c>
      <c r="H522" s="351">
        <v>0</v>
      </c>
      <c r="I522" s="311">
        <f>ROUND(G522*H522,2)</f>
        <v>0</v>
      </c>
      <c r="J522" s="312">
        <v>0</v>
      </c>
      <c r="K522" s="310">
        <f>G522*J522</f>
        <v>0</v>
      </c>
      <c r="L522" s="312">
        <v>0</v>
      </c>
      <c r="M522" s="310">
        <f>G522*L522</f>
        <v>0</v>
      </c>
      <c r="N522" s="313">
        <v>21</v>
      </c>
      <c r="O522" s="314">
        <v>16</v>
      </c>
      <c r="P522" s="315" t="s">
        <v>103</v>
      </c>
    </row>
    <row r="523" spans="1:19" s="320" customFormat="1" ht="11.25" customHeight="1">
      <c r="A523" s="316"/>
      <c r="B523" s="316"/>
      <c r="C523" s="316"/>
      <c r="D523" s="320" t="s">
        <v>121</v>
      </c>
      <c r="E523" s="321" t="s">
        <v>279</v>
      </c>
      <c r="G523" s="322">
        <v>15</v>
      </c>
      <c r="P523" s="320">
        <v>2</v>
      </c>
      <c r="Q523" s="320" t="s">
        <v>100</v>
      </c>
      <c r="R523" s="320" t="s">
        <v>122</v>
      </c>
      <c r="S523" s="320" t="s">
        <v>100</v>
      </c>
    </row>
    <row r="524" spans="1:19" s="323" customFormat="1" ht="11.25" customHeight="1">
      <c r="A524" s="316"/>
      <c r="B524" s="316"/>
      <c r="C524" s="316"/>
      <c r="D524" s="323" t="s">
        <v>121</v>
      </c>
      <c r="E524" s="324" t="s">
        <v>124</v>
      </c>
      <c r="G524" s="325">
        <v>15</v>
      </c>
      <c r="P524" s="323">
        <v>2</v>
      </c>
      <c r="Q524" s="323" t="s">
        <v>100</v>
      </c>
      <c r="R524" s="323" t="s">
        <v>122</v>
      </c>
      <c r="S524" s="323" t="s">
        <v>101</v>
      </c>
    </row>
    <row r="525" spans="1:16" s="332" customFormat="1" ht="11.25" customHeight="1">
      <c r="A525" s="353">
        <v>109</v>
      </c>
      <c r="B525" s="353" t="s">
        <v>104</v>
      </c>
      <c r="C525" s="353" t="s">
        <v>105</v>
      </c>
      <c r="D525" s="354" t="s">
        <v>241</v>
      </c>
      <c r="E525" s="355" t="s">
        <v>523</v>
      </c>
      <c r="F525" s="353" t="s">
        <v>7</v>
      </c>
      <c r="G525" s="356">
        <v>16.5</v>
      </c>
      <c r="H525" s="351">
        <v>0</v>
      </c>
      <c r="I525" s="357">
        <f>ROUND(G525*H525,2)</f>
        <v>0</v>
      </c>
      <c r="J525" s="358">
        <v>0.00017</v>
      </c>
      <c r="K525" s="356">
        <f>G525*J525</f>
        <v>0.002805</v>
      </c>
      <c r="L525" s="358">
        <v>0</v>
      </c>
      <c r="M525" s="356">
        <f>G525*L525</f>
        <v>0</v>
      </c>
      <c r="N525" s="359">
        <v>21</v>
      </c>
      <c r="O525" s="331">
        <v>32</v>
      </c>
      <c r="P525" s="332" t="s">
        <v>103</v>
      </c>
    </row>
    <row r="526" spans="1:19" s="320" customFormat="1" ht="11.25" customHeight="1">
      <c r="A526" s="360"/>
      <c r="B526" s="360"/>
      <c r="C526" s="360"/>
      <c r="D526" s="361" t="s">
        <v>121</v>
      </c>
      <c r="E526" s="362" t="s">
        <v>524</v>
      </c>
      <c r="F526" s="361"/>
      <c r="G526" s="363">
        <v>16.5</v>
      </c>
      <c r="I526" s="361"/>
      <c r="J526" s="361"/>
      <c r="K526" s="361"/>
      <c r="L526" s="361"/>
      <c r="M526" s="361"/>
      <c r="N526" s="361"/>
      <c r="P526" s="320">
        <v>2</v>
      </c>
      <c r="Q526" s="320" t="s">
        <v>100</v>
      </c>
      <c r="R526" s="320" t="s">
        <v>122</v>
      </c>
      <c r="S526" s="320" t="s">
        <v>100</v>
      </c>
    </row>
    <row r="527" spans="1:19" s="323" customFormat="1" ht="11.25" customHeight="1">
      <c r="A527" s="316"/>
      <c r="B527" s="316"/>
      <c r="C527" s="316"/>
      <c r="D527" s="323" t="s">
        <v>121</v>
      </c>
      <c r="E527" s="324" t="s">
        <v>124</v>
      </c>
      <c r="G527" s="325">
        <v>16.5</v>
      </c>
      <c r="P527" s="323">
        <v>2</v>
      </c>
      <c r="Q527" s="323" t="s">
        <v>100</v>
      </c>
      <c r="R527" s="323" t="s">
        <v>122</v>
      </c>
      <c r="S527" s="323" t="s">
        <v>101</v>
      </c>
    </row>
    <row r="528" spans="1:16" s="315" customFormat="1" ht="11.25" customHeight="1">
      <c r="A528" s="307">
        <v>110</v>
      </c>
      <c r="B528" s="307" t="s">
        <v>102</v>
      </c>
      <c r="C528" s="307" t="s">
        <v>52</v>
      </c>
      <c r="D528" s="308" t="s">
        <v>244</v>
      </c>
      <c r="E528" s="309" t="s">
        <v>245</v>
      </c>
      <c r="F528" s="307" t="s">
        <v>9</v>
      </c>
      <c r="G528" s="310">
        <v>2.163</v>
      </c>
      <c r="H528" s="351">
        <v>0</v>
      </c>
      <c r="I528" s="311">
        <f>ROUND(G528*H528,2)</f>
        <v>0</v>
      </c>
      <c r="J528" s="312">
        <v>0</v>
      </c>
      <c r="K528" s="310">
        <f>G528*J528</f>
        <v>0</v>
      </c>
      <c r="L528" s="312">
        <v>0</v>
      </c>
      <c r="M528" s="310">
        <f>G528*L528</f>
        <v>0</v>
      </c>
      <c r="N528" s="313">
        <v>21</v>
      </c>
      <c r="O528" s="314">
        <v>16</v>
      </c>
      <c r="P528" s="315" t="s">
        <v>103</v>
      </c>
    </row>
    <row r="529" spans="1:16" s="315" customFormat="1" ht="11.25" customHeight="1">
      <c r="A529" s="307">
        <v>111</v>
      </c>
      <c r="B529" s="307" t="s">
        <v>102</v>
      </c>
      <c r="C529" s="307" t="s">
        <v>52</v>
      </c>
      <c r="D529" s="308" t="s">
        <v>242</v>
      </c>
      <c r="E529" s="309" t="s">
        <v>243</v>
      </c>
      <c r="F529" s="307" t="s">
        <v>9</v>
      </c>
      <c r="G529" s="310">
        <v>2.163</v>
      </c>
      <c r="H529" s="351">
        <v>0</v>
      </c>
      <c r="I529" s="311">
        <f>ROUND(G529*H529,2)</f>
        <v>0</v>
      </c>
      <c r="J529" s="312">
        <v>0</v>
      </c>
      <c r="K529" s="310">
        <f>G529*J529</f>
        <v>0</v>
      </c>
      <c r="L529" s="312">
        <v>0</v>
      </c>
      <c r="M529" s="310">
        <f>G529*L529</f>
        <v>0</v>
      </c>
      <c r="N529" s="313">
        <v>21</v>
      </c>
      <c r="O529" s="314">
        <v>16</v>
      </c>
      <c r="P529" s="315" t="s">
        <v>103</v>
      </c>
    </row>
    <row r="530" spans="2:16" s="303" customFormat="1" ht="11.25" customHeight="1">
      <c r="B530" s="304" t="s">
        <v>97</v>
      </c>
      <c r="D530" s="303" t="s">
        <v>57</v>
      </c>
      <c r="E530" s="303" t="s">
        <v>246</v>
      </c>
      <c r="I530" s="305">
        <f>SUM(I531:I560)</f>
        <v>0</v>
      </c>
      <c r="K530" s="306">
        <f>SUM(K531:K560)</f>
        <v>3.2236032</v>
      </c>
      <c r="M530" s="306">
        <f>SUM(M531:M560)</f>
        <v>0</v>
      </c>
      <c r="P530" s="303" t="s">
        <v>101</v>
      </c>
    </row>
    <row r="531" spans="1:16" s="315" customFormat="1" ht="22.5" customHeight="1">
      <c r="A531" s="307">
        <v>112</v>
      </c>
      <c r="B531" s="307" t="s">
        <v>102</v>
      </c>
      <c r="C531" s="307" t="s">
        <v>57</v>
      </c>
      <c r="D531" s="308" t="s">
        <v>265</v>
      </c>
      <c r="E531" s="309" t="s">
        <v>525</v>
      </c>
      <c r="F531" s="307" t="s">
        <v>6</v>
      </c>
      <c r="G531" s="310">
        <v>203.1</v>
      </c>
      <c r="H531" s="351">
        <v>0</v>
      </c>
      <c r="I531" s="311">
        <f>ROUND(G531*H531,2)</f>
        <v>0</v>
      </c>
      <c r="J531" s="312">
        <v>0.0036</v>
      </c>
      <c r="K531" s="310">
        <f>G531*J531</f>
        <v>0.7311599999999999</v>
      </c>
      <c r="L531" s="312">
        <v>0</v>
      </c>
      <c r="M531" s="310">
        <f>G531*L531</f>
        <v>0</v>
      </c>
      <c r="N531" s="313">
        <v>21</v>
      </c>
      <c r="O531" s="314">
        <v>16</v>
      </c>
      <c r="P531" s="315" t="s">
        <v>103</v>
      </c>
    </row>
    <row r="532" spans="1:19" s="317" customFormat="1" ht="11.25" customHeight="1">
      <c r="A532" s="316"/>
      <c r="B532" s="316"/>
      <c r="C532" s="316"/>
      <c r="D532" s="317" t="s">
        <v>121</v>
      </c>
      <c r="E532" s="318" t="s">
        <v>316</v>
      </c>
      <c r="G532" s="319">
        <v>0</v>
      </c>
      <c r="P532" s="317">
        <v>2</v>
      </c>
      <c r="Q532" s="317" t="s">
        <v>100</v>
      </c>
      <c r="R532" s="317" t="s">
        <v>122</v>
      </c>
      <c r="S532" s="317" t="s">
        <v>100</v>
      </c>
    </row>
    <row r="533" spans="1:19" s="320" customFormat="1" ht="11.25" customHeight="1">
      <c r="A533" s="316"/>
      <c r="B533" s="316"/>
      <c r="C533" s="316"/>
      <c r="D533" s="320" t="s">
        <v>121</v>
      </c>
      <c r="E533" s="321" t="s">
        <v>526</v>
      </c>
      <c r="G533" s="322">
        <v>19.1</v>
      </c>
      <c r="P533" s="320">
        <v>2</v>
      </c>
      <c r="Q533" s="320" t="s">
        <v>100</v>
      </c>
      <c r="R533" s="320" t="s">
        <v>122</v>
      </c>
      <c r="S533" s="320" t="s">
        <v>100</v>
      </c>
    </row>
    <row r="534" spans="1:19" s="317" customFormat="1" ht="11.25" customHeight="1">
      <c r="A534" s="316"/>
      <c r="B534" s="316"/>
      <c r="C534" s="316"/>
      <c r="D534" s="317" t="s">
        <v>121</v>
      </c>
      <c r="E534" s="318" t="s">
        <v>293</v>
      </c>
      <c r="G534" s="319">
        <v>0</v>
      </c>
      <c r="P534" s="317">
        <v>2</v>
      </c>
      <c r="Q534" s="317" t="s">
        <v>100</v>
      </c>
      <c r="R534" s="317" t="s">
        <v>122</v>
      </c>
      <c r="S534" s="317" t="s">
        <v>100</v>
      </c>
    </row>
    <row r="535" spans="1:19" s="320" customFormat="1" ht="11.25" customHeight="1">
      <c r="A535" s="316"/>
      <c r="B535" s="316"/>
      <c r="C535" s="316"/>
      <c r="D535" s="320" t="s">
        <v>121</v>
      </c>
      <c r="E535" s="321" t="s">
        <v>527</v>
      </c>
      <c r="G535" s="322">
        <v>17.55</v>
      </c>
      <c r="P535" s="320">
        <v>2</v>
      </c>
      <c r="Q535" s="320" t="s">
        <v>100</v>
      </c>
      <c r="R535" s="320" t="s">
        <v>122</v>
      </c>
      <c r="S535" s="320" t="s">
        <v>100</v>
      </c>
    </row>
    <row r="536" spans="1:19" s="317" customFormat="1" ht="11.25" customHeight="1">
      <c r="A536" s="316"/>
      <c r="B536" s="316"/>
      <c r="C536" s="316"/>
      <c r="D536" s="317" t="s">
        <v>121</v>
      </c>
      <c r="E536" s="318" t="s">
        <v>319</v>
      </c>
      <c r="G536" s="319">
        <v>0</v>
      </c>
      <c r="P536" s="317">
        <v>2</v>
      </c>
      <c r="Q536" s="317" t="s">
        <v>100</v>
      </c>
      <c r="R536" s="317" t="s">
        <v>122</v>
      </c>
      <c r="S536" s="317" t="s">
        <v>100</v>
      </c>
    </row>
    <row r="537" spans="1:19" s="320" customFormat="1" ht="11.25" customHeight="1">
      <c r="A537" s="316"/>
      <c r="B537" s="316"/>
      <c r="C537" s="316"/>
      <c r="D537" s="320" t="s">
        <v>121</v>
      </c>
      <c r="E537" s="321" t="s">
        <v>528</v>
      </c>
      <c r="G537" s="322">
        <v>23.375</v>
      </c>
      <c r="P537" s="320">
        <v>2</v>
      </c>
      <c r="Q537" s="320" t="s">
        <v>100</v>
      </c>
      <c r="R537" s="320" t="s">
        <v>122</v>
      </c>
      <c r="S537" s="320" t="s">
        <v>100</v>
      </c>
    </row>
    <row r="538" spans="1:19" s="317" customFormat="1" ht="11.25" customHeight="1">
      <c r="A538" s="316"/>
      <c r="B538" s="316"/>
      <c r="C538" s="316"/>
      <c r="D538" s="317" t="s">
        <v>121</v>
      </c>
      <c r="E538" s="318" t="s">
        <v>321</v>
      </c>
      <c r="G538" s="319">
        <v>0</v>
      </c>
      <c r="P538" s="317">
        <v>2</v>
      </c>
      <c r="Q538" s="317" t="s">
        <v>100</v>
      </c>
      <c r="R538" s="317" t="s">
        <v>122</v>
      </c>
      <c r="S538" s="317" t="s">
        <v>100</v>
      </c>
    </row>
    <row r="539" spans="1:19" s="320" customFormat="1" ht="11.25" customHeight="1">
      <c r="A539" s="316"/>
      <c r="B539" s="316"/>
      <c r="C539" s="316"/>
      <c r="D539" s="320" t="s">
        <v>121</v>
      </c>
      <c r="E539" s="321" t="s">
        <v>529</v>
      </c>
      <c r="G539" s="322">
        <v>25.2</v>
      </c>
      <c r="P539" s="320">
        <v>2</v>
      </c>
      <c r="Q539" s="320" t="s">
        <v>100</v>
      </c>
      <c r="R539" s="320" t="s">
        <v>122</v>
      </c>
      <c r="S539" s="320" t="s">
        <v>100</v>
      </c>
    </row>
    <row r="540" spans="1:19" s="317" customFormat="1" ht="11.25" customHeight="1">
      <c r="A540" s="316"/>
      <c r="B540" s="316"/>
      <c r="C540" s="316"/>
      <c r="D540" s="317" t="s">
        <v>121</v>
      </c>
      <c r="E540" s="318" t="s">
        <v>358</v>
      </c>
      <c r="G540" s="319">
        <v>0</v>
      </c>
      <c r="P540" s="317">
        <v>2</v>
      </c>
      <c r="Q540" s="317" t="s">
        <v>100</v>
      </c>
      <c r="R540" s="317" t="s">
        <v>122</v>
      </c>
      <c r="S540" s="317" t="s">
        <v>100</v>
      </c>
    </row>
    <row r="541" spans="1:19" s="320" customFormat="1" ht="11.25" customHeight="1">
      <c r="A541" s="316"/>
      <c r="B541" s="316"/>
      <c r="C541" s="316"/>
      <c r="D541" s="320" t="s">
        <v>121</v>
      </c>
      <c r="E541" s="321" t="s">
        <v>530</v>
      </c>
      <c r="G541" s="322">
        <v>22.425</v>
      </c>
      <c r="P541" s="320">
        <v>2</v>
      </c>
      <c r="Q541" s="320" t="s">
        <v>100</v>
      </c>
      <c r="R541" s="320" t="s">
        <v>122</v>
      </c>
      <c r="S541" s="320" t="s">
        <v>100</v>
      </c>
    </row>
    <row r="542" spans="1:19" s="317" customFormat="1" ht="11.25" customHeight="1">
      <c r="A542" s="316"/>
      <c r="B542" s="316"/>
      <c r="C542" s="316"/>
      <c r="D542" s="317" t="s">
        <v>121</v>
      </c>
      <c r="E542" s="318" t="s">
        <v>323</v>
      </c>
      <c r="G542" s="319">
        <v>0</v>
      </c>
      <c r="P542" s="317">
        <v>2</v>
      </c>
      <c r="Q542" s="317" t="s">
        <v>100</v>
      </c>
      <c r="R542" s="317" t="s">
        <v>122</v>
      </c>
      <c r="S542" s="317" t="s">
        <v>100</v>
      </c>
    </row>
    <row r="543" spans="1:19" s="320" customFormat="1" ht="11.25" customHeight="1">
      <c r="A543" s="316"/>
      <c r="B543" s="316"/>
      <c r="C543" s="316"/>
      <c r="D543" s="320" t="s">
        <v>121</v>
      </c>
      <c r="E543" s="321" t="s">
        <v>531</v>
      </c>
      <c r="G543" s="322">
        <v>21.125</v>
      </c>
      <c r="P543" s="320">
        <v>2</v>
      </c>
      <c r="Q543" s="320" t="s">
        <v>100</v>
      </c>
      <c r="R543" s="320" t="s">
        <v>122</v>
      </c>
      <c r="S543" s="320" t="s">
        <v>100</v>
      </c>
    </row>
    <row r="544" spans="1:19" s="317" customFormat="1" ht="11.25" customHeight="1">
      <c r="A544" s="316"/>
      <c r="B544" s="316"/>
      <c r="C544" s="316"/>
      <c r="D544" s="317" t="s">
        <v>121</v>
      </c>
      <c r="E544" s="318" t="s">
        <v>325</v>
      </c>
      <c r="G544" s="319">
        <v>0</v>
      </c>
      <c r="P544" s="317">
        <v>2</v>
      </c>
      <c r="Q544" s="317" t="s">
        <v>100</v>
      </c>
      <c r="R544" s="317" t="s">
        <v>122</v>
      </c>
      <c r="S544" s="317" t="s">
        <v>100</v>
      </c>
    </row>
    <row r="545" spans="1:19" s="320" customFormat="1" ht="11.25" customHeight="1">
      <c r="A545" s="316"/>
      <c r="B545" s="316"/>
      <c r="C545" s="316"/>
      <c r="D545" s="320" t="s">
        <v>121</v>
      </c>
      <c r="E545" s="321" t="s">
        <v>532</v>
      </c>
      <c r="G545" s="322">
        <v>21.65</v>
      </c>
      <c r="P545" s="320">
        <v>2</v>
      </c>
      <c r="Q545" s="320" t="s">
        <v>100</v>
      </c>
      <c r="R545" s="320" t="s">
        <v>122</v>
      </c>
      <c r="S545" s="320" t="s">
        <v>100</v>
      </c>
    </row>
    <row r="546" spans="1:19" s="317" customFormat="1" ht="11.25" customHeight="1">
      <c r="A546" s="316"/>
      <c r="B546" s="316"/>
      <c r="C546" s="316"/>
      <c r="D546" s="317" t="s">
        <v>121</v>
      </c>
      <c r="E546" s="318" t="s">
        <v>295</v>
      </c>
      <c r="G546" s="319">
        <v>0</v>
      </c>
      <c r="P546" s="317">
        <v>2</v>
      </c>
      <c r="Q546" s="317" t="s">
        <v>100</v>
      </c>
      <c r="R546" s="317" t="s">
        <v>122</v>
      </c>
      <c r="S546" s="317" t="s">
        <v>100</v>
      </c>
    </row>
    <row r="547" spans="1:19" s="320" customFormat="1" ht="11.25" customHeight="1">
      <c r="A547" s="316"/>
      <c r="B547" s="316"/>
      <c r="C547" s="316"/>
      <c r="D547" s="320" t="s">
        <v>121</v>
      </c>
      <c r="E547" s="321" t="s">
        <v>533</v>
      </c>
      <c r="G547" s="322">
        <v>19.5</v>
      </c>
      <c r="P547" s="320">
        <v>2</v>
      </c>
      <c r="Q547" s="320" t="s">
        <v>100</v>
      </c>
      <c r="R547" s="320" t="s">
        <v>122</v>
      </c>
      <c r="S547" s="320" t="s">
        <v>100</v>
      </c>
    </row>
    <row r="548" spans="1:19" s="317" customFormat="1" ht="11.25" customHeight="1">
      <c r="A548" s="316"/>
      <c r="B548" s="316"/>
      <c r="C548" s="316"/>
      <c r="D548" s="317" t="s">
        <v>121</v>
      </c>
      <c r="E548" s="318" t="s">
        <v>297</v>
      </c>
      <c r="G548" s="319">
        <v>0</v>
      </c>
      <c r="P548" s="317">
        <v>2</v>
      </c>
      <c r="Q548" s="317" t="s">
        <v>100</v>
      </c>
      <c r="R548" s="317" t="s">
        <v>122</v>
      </c>
      <c r="S548" s="317" t="s">
        <v>100</v>
      </c>
    </row>
    <row r="549" spans="1:19" s="320" customFormat="1" ht="11.25" customHeight="1">
      <c r="A549" s="316"/>
      <c r="B549" s="316"/>
      <c r="C549" s="316"/>
      <c r="D549" s="320" t="s">
        <v>121</v>
      </c>
      <c r="E549" s="321" t="s">
        <v>534</v>
      </c>
      <c r="G549" s="322">
        <v>18.175</v>
      </c>
      <c r="P549" s="320">
        <v>2</v>
      </c>
      <c r="Q549" s="320" t="s">
        <v>100</v>
      </c>
      <c r="R549" s="320" t="s">
        <v>122</v>
      </c>
      <c r="S549" s="320" t="s">
        <v>100</v>
      </c>
    </row>
    <row r="550" spans="1:19" s="326" customFormat="1" ht="11.25" customHeight="1">
      <c r="A550" s="316"/>
      <c r="B550" s="316"/>
      <c r="C550" s="316"/>
      <c r="D550" s="326" t="s">
        <v>121</v>
      </c>
      <c r="E550" s="327" t="s">
        <v>175</v>
      </c>
      <c r="G550" s="328">
        <v>188.1</v>
      </c>
      <c r="P550" s="326">
        <v>2</v>
      </c>
      <c r="Q550" s="326" t="s">
        <v>100</v>
      </c>
      <c r="R550" s="326" t="s">
        <v>122</v>
      </c>
      <c r="S550" s="326" t="s">
        <v>100</v>
      </c>
    </row>
    <row r="551" spans="1:19" s="317" customFormat="1" ht="11.25" customHeight="1">
      <c r="A551" s="316"/>
      <c r="B551" s="316"/>
      <c r="C551" s="316"/>
      <c r="D551" s="317" t="s">
        <v>121</v>
      </c>
      <c r="E551" s="318" t="s">
        <v>207</v>
      </c>
      <c r="G551" s="319">
        <v>0</v>
      </c>
      <c r="P551" s="317">
        <v>2</v>
      </c>
      <c r="Q551" s="317" t="s">
        <v>100</v>
      </c>
      <c r="R551" s="317" t="s">
        <v>122</v>
      </c>
      <c r="S551" s="317" t="s">
        <v>100</v>
      </c>
    </row>
    <row r="552" spans="1:19" s="320" customFormat="1" ht="11.25" customHeight="1">
      <c r="A552" s="316"/>
      <c r="B552" s="316"/>
      <c r="C552" s="316"/>
      <c r="D552" s="320" t="s">
        <v>121</v>
      </c>
      <c r="E552" s="321" t="s">
        <v>279</v>
      </c>
      <c r="G552" s="322">
        <v>15</v>
      </c>
      <c r="P552" s="320">
        <v>2</v>
      </c>
      <c r="Q552" s="320" t="s">
        <v>100</v>
      </c>
      <c r="R552" s="320" t="s">
        <v>122</v>
      </c>
      <c r="S552" s="320" t="s">
        <v>100</v>
      </c>
    </row>
    <row r="553" spans="1:19" s="323" customFormat="1" ht="11.25" customHeight="1">
      <c r="A553" s="316"/>
      <c r="B553" s="316"/>
      <c r="C553" s="316"/>
      <c r="D553" s="323" t="s">
        <v>121</v>
      </c>
      <c r="E553" s="324" t="s">
        <v>124</v>
      </c>
      <c r="G553" s="325">
        <v>203.1</v>
      </c>
      <c r="P553" s="323">
        <v>2</v>
      </c>
      <c r="Q553" s="323" t="s">
        <v>100</v>
      </c>
      <c r="R553" s="323" t="s">
        <v>122</v>
      </c>
      <c r="S553" s="323" t="s">
        <v>101</v>
      </c>
    </row>
    <row r="554" spans="1:16" s="315" customFormat="1" ht="11.25" customHeight="1">
      <c r="A554" s="307">
        <v>113</v>
      </c>
      <c r="B554" s="307" t="s">
        <v>102</v>
      </c>
      <c r="C554" s="307" t="s">
        <v>57</v>
      </c>
      <c r="D554" s="308" t="s">
        <v>247</v>
      </c>
      <c r="E554" s="309" t="s">
        <v>535</v>
      </c>
      <c r="F554" s="307" t="s">
        <v>6</v>
      </c>
      <c r="G554" s="310">
        <v>203.1</v>
      </c>
      <c r="H554" s="351">
        <v>0</v>
      </c>
      <c r="I554" s="311">
        <f>ROUND(G554*H554,2)</f>
        <v>0</v>
      </c>
      <c r="J554" s="312">
        <v>0</v>
      </c>
      <c r="K554" s="310">
        <f>G554*J554</f>
        <v>0</v>
      </c>
      <c r="L554" s="312">
        <v>0</v>
      </c>
      <c r="M554" s="310">
        <f>G554*L554</f>
        <v>0</v>
      </c>
      <c r="N554" s="313">
        <v>21</v>
      </c>
      <c r="O554" s="314">
        <v>16</v>
      </c>
      <c r="P554" s="315" t="s">
        <v>103</v>
      </c>
    </row>
    <row r="555" spans="1:16" s="315" customFormat="1" ht="22.5" customHeight="1">
      <c r="A555" s="307">
        <v>114</v>
      </c>
      <c r="B555" s="307" t="s">
        <v>102</v>
      </c>
      <c r="C555" s="307" t="s">
        <v>57</v>
      </c>
      <c r="D555" s="308" t="s">
        <v>248</v>
      </c>
      <c r="E555" s="309" t="s">
        <v>536</v>
      </c>
      <c r="F555" s="307" t="s">
        <v>6</v>
      </c>
      <c r="G555" s="310">
        <v>203.1</v>
      </c>
      <c r="H555" s="351">
        <v>0</v>
      </c>
      <c r="I555" s="311">
        <f>ROUND(G555*H555,2)</f>
        <v>0</v>
      </c>
      <c r="J555" s="312">
        <v>0</v>
      </c>
      <c r="K555" s="310">
        <f>G555*J555</f>
        <v>0</v>
      </c>
      <c r="L555" s="312">
        <v>0</v>
      </c>
      <c r="M555" s="310">
        <f>G555*L555</f>
        <v>0</v>
      </c>
      <c r="N555" s="313">
        <v>21</v>
      </c>
      <c r="O555" s="314">
        <v>16</v>
      </c>
      <c r="P555" s="315" t="s">
        <v>103</v>
      </c>
    </row>
    <row r="556" spans="1:16" s="332" customFormat="1" ht="22.5" customHeight="1">
      <c r="A556" s="353">
        <v>115</v>
      </c>
      <c r="B556" s="353" t="s">
        <v>104</v>
      </c>
      <c r="C556" s="353" t="s">
        <v>105</v>
      </c>
      <c r="D556" s="354" t="s">
        <v>286</v>
      </c>
      <c r="E556" s="355" t="s">
        <v>537</v>
      </c>
      <c r="F556" s="353" t="s">
        <v>6</v>
      </c>
      <c r="G556" s="356">
        <v>211.224</v>
      </c>
      <c r="H556" s="351">
        <v>0</v>
      </c>
      <c r="I556" s="357">
        <f>ROUND(G556*H556,2)</f>
        <v>0</v>
      </c>
      <c r="J556" s="358">
        <v>0.0118</v>
      </c>
      <c r="K556" s="356">
        <f>G556*J556</f>
        <v>2.4924432</v>
      </c>
      <c r="L556" s="358">
        <v>0</v>
      </c>
      <c r="M556" s="356">
        <f>G556*L556</f>
        <v>0</v>
      </c>
      <c r="N556" s="359">
        <v>21</v>
      </c>
      <c r="O556" s="331">
        <v>32</v>
      </c>
      <c r="P556" s="332" t="s">
        <v>103</v>
      </c>
    </row>
    <row r="557" spans="1:19" s="320" customFormat="1" ht="11.25" customHeight="1">
      <c r="A557" s="360"/>
      <c r="B557" s="360"/>
      <c r="C557" s="360"/>
      <c r="D557" s="361" t="s">
        <v>121</v>
      </c>
      <c r="E557" s="362" t="s">
        <v>538</v>
      </c>
      <c r="F557" s="361"/>
      <c r="G557" s="363">
        <v>211.224</v>
      </c>
      <c r="I557" s="361"/>
      <c r="J557" s="361"/>
      <c r="K557" s="361"/>
      <c r="L557" s="361"/>
      <c r="M557" s="361"/>
      <c r="N557" s="361"/>
      <c r="P557" s="320">
        <v>2</v>
      </c>
      <c r="Q557" s="320" t="s">
        <v>100</v>
      </c>
      <c r="R557" s="320" t="s">
        <v>122</v>
      </c>
      <c r="S557" s="320" t="s">
        <v>100</v>
      </c>
    </row>
    <row r="558" spans="1:19" s="323" customFormat="1" ht="11.25" customHeight="1">
      <c r="A558" s="360"/>
      <c r="B558" s="360"/>
      <c r="C558" s="360"/>
      <c r="D558" s="364" t="s">
        <v>121</v>
      </c>
      <c r="E558" s="365" t="s">
        <v>124</v>
      </c>
      <c r="F558" s="364"/>
      <c r="G558" s="366">
        <v>211.224</v>
      </c>
      <c r="I558" s="364"/>
      <c r="J558" s="364"/>
      <c r="K558" s="364"/>
      <c r="L558" s="364"/>
      <c r="M558" s="364"/>
      <c r="N558" s="364"/>
      <c r="P558" s="323">
        <v>2</v>
      </c>
      <c r="Q558" s="323" t="s">
        <v>100</v>
      </c>
      <c r="R558" s="323" t="s">
        <v>122</v>
      </c>
      <c r="S558" s="323" t="s">
        <v>101</v>
      </c>
    </row>
    <row r="559" spans="1:16" s="315" customFormat="1" ht="11.25" customHeight="1">
      <c r="A559" s="307">
        <v>116</v>
      </c>
      <c r="B559" s="307" t="s">
        <v>102</v>
      </c>
      <c r="C559" s="307" t="s">
        <v>57</v>
      </c>
      <c r="D559" s="308" t="s">
        <v>249</v>
      </c>
      <c r="E559" s="309" t="s">
        <v>250</v>
      </c>
      <c r="F559" s="307" t="s">
        <v>9</v>
      </c>
      <c r="G559" s="310">
        <v>3.224</v>
      </c>
      <c r="H559" s="351">
        <v>0</v>
      </c>
      <c r="I559" s="311">
        <f>ROUND(G559*H559,2)</f>
        <v>0</v>
      </c>
      <c r="J559" s="312">
        <v>0</v>
      </c>
      <c r="K559" s="310">
        <f>G559*J559</f>
        <v>0</v>
      </c>
      <c r="L559" s="312">
        <v>0</v>
      </c>
      <c r="M559" s="310">
        <f>G559*L559</f>
        <v>0</v>
      </c>
      <c r="N559" s="313">
        <v>21</v>
      </c>
      <c r="O559" s="314">
        <v>16</v>
      </c>
      <c r="P559" s="315" t="s">
        <v>103</v>
      </c>
    </row>
    <row r="560" spans="1:16" s="315" customFormat="1" ht="11.25" customHeight="1">
      <c r="A560" s="307">
        <v>117</v>
      </c>
      <c r="B560" s="307" t="s">
        <v>102</v>
      </c>
      <c r="C560" s="307" t="s">
        <v>57</v>
      </c>
      <c r="D560" s="308" t="s">
        <v>251</v>
      </c>
      <c r="E560" s="309" t="s">
        <v>252</v>
      </c>
      <c r="F560" s="307" t="s">
        <v>9</v>
      </c>
      <c r="G560" s="310">
        <v>2.563</v>
      </c>
      <c r="H560" s="351">
        <v>0</v>
      </c>
      <c r="I560" s="311">
        <f>ROUND(G560*H560,2)</f>
        <v>0</v>
      </c>
      <c r="J560" s="312">
        <v>0</v>
      </c>
      <c r="K560" s="310">
        <f>G560*J560</f>
        <v>0</v>
      </c>
      <c r="L560" s="312">
        <v>0</v>
      </c>
      <c r="M560" s="310">
        <f>G560*L560</f>
        <v>0</v>
      </c>
      <c r="N560" s="313">
        <v>21</v>
      </c>
      <c r="O560" s="314">
        <v>16</v>
      </c>
      <c r="P560" s="315" t="s">
        <v>103</v>
      </c>
    </row>
    <row r="561" spans="2:16" s="303" customFormat="1" ht="11.25" customHeight="1">
      <c r="B561" s="304" t="s">
        <v>97</v>
      </c>
      <c r="D561" s="303" t="s">
        <v>58</v>
      </c>
      <c r="E561" s="303" t="s">
        <v>253</v>
      </c>
      <c r="I561" s="305">
        <f>SUM(I562:I567)</f>
        <v>0</v>
      </c>
      <c r="K561" s="306">
        <f>SUM(K562:K567)</f>
        <v>0.23367239999999997</v>
      </c>
      <c r="M561" s="306">
        <f>SUM(M562:M567)</f>
        <v>0</v>
      </c>
      <c r="P561" s="303" t="s">
        <v>101</v>
      </c>
    </row>
    <row r="562" spans="1:16" s="315" customFormat="1" ht="22.5" customHeight="1">
      <c r="A562" s="307">
        <v>118</v>
      </c>
      <c r="B562" s="307" t="s">
        <v>102</v>
      </c>
      <c r="C562" s="307" t="s">
        <v>58</v>
      </c>
      <c r="D562" s="308" t="s">
        <v>254</v>
      </c>
      <c r="E562" s="309" t="s">
        <v>255</v>
      </c>
      <c r="F562" s="307" t="s">
        <v>6</v>
      </c>
      <c r="G562" s="310">
        <v>898.74</v>
      </c>
      <c r="H562" s="351">
        <v>0</v>
      </c>
      <c r="I562" s="311">
        <f>ROUND(G562*H562,2)</f>
        <v>0</v>
      </c>
      <c r="J562" s="312">
        <v>0.00026</v>
      </c>
      <c r="K562" s="310">
        <f>G562*J562</f>
        <v>0.23367239999999997</v>
      </c>
      <c r="L562" s="312">
        <v>0</v>
      </c>
      <c r="M562" s="310">
        <f>G562*L562</f>
        <v>0</v>
      </c>
      <c r="N562" s="313">
        <v>21</v>
      </c>
      <c r="O562" s="314">
        <v>16</v>
      </c>
      <c r="P562" s="315" t="s">
        <v>103</v>
      </c>
    </row>
    <row r="563" spans="1:19" s="317" customFormat="1" ht="11.25" customHeight="1">
      <c r="A563" s="316"/>
      <c r="B563" s="316"/>
      <c r="C563" s="316"/>
      <c r="D563" s="317" t="s">
        <v>121</v>
      </c>
      <c r="E563" s="318" t="s">
        <v>539</v>
      </c>
      <c r="G563" s="319">
        <v>0</v>
      </c>
      <c r="P563" s="317">
        <v>2</v>
      </c>
      <c r="Q563" s="317" t="s">
        <v>100</v>
      </c>
      <c r="R563" s="317" t="s">
        <v>122</v>
      </c>
      <c r="S563" s="317" t="s">
        <v>100</v>
      </c>
    </row>
    <row r="564" spans="1:19" s="320" customFormat="1" ht="11.25" customHeight="1">
      <c r="A564" s="316"/>
      <c r="B564" s="316"/>
      <c r="C564" s="316"/>
      <c r="D564" s="320" t="s">
        <v>121</v>
      </c>
      <c r="E564" s="321" t="s">
        <v>540</v>
      </c>
      <c r="G564" s="322">
        <v>959.04</v>
      </c>
      <c r="P564" s="320">
        <v>2</v>
      </c>
      <c r="Q564" s="320" t="s">
        <v>100</v>
      </c>
      <c r="R564" s="320" t="s">
        <v>122</v>
      </c>
      <c r="S564" s="320" t="s">
        <v>100</v>
      </c>
    </row>
    <row r="565" spans="1:19" s="317" customFormat="1" ht="11.25" customHeight="1">
      <c r="A565" s="316"/>
      <c r="B565" s="316"/>
      <c r="C565" s="316"/>
      <c r="D565" s="317" t="s">
        <v>121</v>
      </c>
      <c r="E565" s="318" t="s">
        <v>541</v>
      </c>
      <c r="G565" s="319">
        <v>0</v>
      </c>
      <c r="P565" s="317">
        <v>2</v>
      </c>
      <c r="Q565" s="317" t="s">
        <v>100</v>
      </c>
      <c r="R565" s="317" t="s">
        <v>122</v>
      </c>
      <c r="S565" s="317" t="s">
        <v>100</v>
      </c>
    </row>
    <row r="566" spans="1:19" s="320" customFormat="1" ht="11.25" customHeight="1">
      <c r="A566" s="316"/>
      <c r="B566" s="316"/>
      <c r="C566" s="316"/>
      <c r="D566" s="320" t="s">
        <v>121</v>
      </c>
      <c r="E566" s="321" t="s">
        <v>542</v>
      </c>
      <c r="G566" s="322">
        <v>-60.3</v>
      </c>
      <c r="P566" s="320">
        <v>2</v>
      </c>
      <c r="Q566" s="320" t="s">
        <v>100</v>
      </c>
      <c r="R566" s="320" t="s">
        <v>122</v>
      </c>
      <c r="S566" s="320" t="s">
        <v>100</v>
      </c>
    </row>
    <row r="567" spans="1:19" s="323" customFormat="1" ht="11.25" customHeight="1">
      <c r="A567" s="316"/>
      <c r="B567" s="316"/>
      <c r="C567" s="316"/>
      <c r="D567" s="323" t="s">
        <v>121</v>
      </c>
      <c r="E567" s="324" t="s">
        <v>124</v>
      </c>
      <c r="G567" s="325">
        <v>898.74</v>
      </c>
      <c r="P567" s="323">
        <v>2</v>
      </c>
      <c r="Q567" s="323" t="s">
        <v>100</v>
      </c>
      <c r="R567" s="323" t="s">
        <v>122</v>
      </c>
      <c r="S567" s="323" t="s">
        <v>101</v>
      </c>
    </row>
    <row r="568" spans="5:13" s="336" customFormat="1" ht="15">
      <c r="E568" s="336" t="s">
        <v>113</v>
      </c>
      <c r="I568" s="337">
        <f>I14+I356</f>
        <v>0</v>
      </c>
      <c r="K568" s="338">
        <f>K14+K356</f>
        <v>73.31866987</v>
      </c>
      <c r="M568" s="338">
        <f>M14+M356</f>
        <v>91.512878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2777910232544" right="0.5902777910232544" top="0.5902777910232544" bottom="0.5902777910232544" header="0.511805534362793" footer="0.511805534362793"/>
  <pageSetup errors="blank" fitToHeight="999" fitToWidth="1" horizontalDpi="1200" verticalDpi="12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W108"/>
  <sheetViews>
    <sheetView showGridLines="0" workbookViewId="0" topLeftCell="A1">
      <pane ySplit="13" topLeftCell="A14" activePane="bottomLeft" state="frozen"/>
      <selection pane="topLeft" activeCell="V29" sqref="V29"/>
      <selection pane="bottomLeft" activeCell="A102" sqref="A102:N103"/>
    </sheetView>
  </sheetViews>
  <sheetFormatPr defaultColWidth="9.140625" defaultRowHeight="15"/>
  <cols>
    <col min="1" max="1" width="5.57421875" style="279" customWidth="1"/>
    <col min="2" max="2" width="4.421875" style="279" customWidth="1"/>
    <col min="3" max="3" width="4.7109375" style="279" customWidth="1"/>
    <col min="4" max="4" width="12.7109375" style="279" customWidth="1"/>
    <col min="5" max="5" width="55.57421875" style="279" customWidth="1"/>
    <col min="6" max="6" width="4.7109375" style="279" customWidth="1"/>
    <col min="7" max="7" width="9.8515625" style="279" customWidth="1"/>
    <col min="8" max="8" width="9.7109375" style="279" customWidth="1"/>
    <col min="9" max="9" width="13.57421875" style="279" customWidth="1"/>
    <col min="10" max="10" width="10.57421875" style="279" hidden="1" customWidth="1"/>
    <col min="11" max="11" width="10.8515625" style="279" hidden="1" customWidth="1"/>
    <col min="12" max="12" width="9.7109375" style="279" hidden="1" customWidth="1"/>
    <col min="13" max="13" width="11.57421875" style="279" hidden="1" customWidth="1"/>
    <col min="14" max="14" width="5.28125" style="279" customWidth="1"/>
    <col min="15" max="15" width="7.00390625" style="279" hidden="1" customWidth="1"/>
    <col min="16" max="16" width="7.28125" style="279" hidden="1" customWidth="1"/>
    <col min="17" max="19" width="9.140625" style="279" hidden="1" customWidth="1"/>
    <col min="20" max="20" width="18.7109375" style="279" hidden="1" customWidth="1"/>
    <col min="21" max="256" width="9.140625" style="279" customWidth="1"/>
    <col min="257" max="257" width="5.57421875" style="279" customWidth="1"/>
    <col min="258" max="258" width="4.421875" style="279" customWidth="1"/>
    <col min="259" max="259" width="4.7109375" style="279" customWidth="1"/>
    <col min="260" max="260" width="12.7109375" style="279" customWidth="1"/>
    <col min="261" max="261" width="55.57421875" style="279" customWidth="1"/>
    <col min="262" max="262" width="4.7109375" style="279" customWidth="1"/>
    <col min="263" max="263" width="9.8515625" style="279" customWidth="1"/>
    <col min="264" max="264" width="9.7109375" style="279" customWidth="1"/>
    <col min="265" max="265" width="13.57421875" style="279" customWidth="1"/>
    <col min="266" max="269" width="9.140625" style="279" hidden="1" customWidth="1"/>
    <col min="270" max="270" width="5.28125" style="279" customWidth="1"/>
    <col min="271" max="276" width="9.140625" style="279" hidden="1" customWidth="1"/>
    <col min="277" max="512" width="9.140625" style="279" customWidth="1"/>
    <col min="513" max="513" width="5.57421875" style="279" customWidth="1"/>
    <col min="514" max="514" width="4.421875" style="279" customWidth="1"/>
    <col min="515" max="515" width="4.7109375" style="279" customWidth="1"/>
    <col min="516" max="516" width="12.7109375" style="279" customWidth="1"/>
    <col min="517" max="517" width="55.57421875" style="279" customWidth="1"/>
    <col min="518" max="518" width="4.7109375" style="279" customWidth="1"/>
    <col min="519" max="519" width="9.8515625" style="279" customWidth="1"/>
    <col min="520" max="520" width="9.7109375" style="279" customWidth="1"/>
    <col min="521" max="521" width="13.57421875" style="279" customWidth="1"/>
    <col min="522" max="525" width="9.140625" style="279" hidden="1" customWidth="1"/>
    <col min="526" max="526" width="5.28125" style="279" customWidth="1"/>
    <col min="527" max="532" width="9.140625" style="279" hidden="1" customWidth="1"/>
    <col min="533" max="768" width="9.140625" style="279" customWidth="1"/>
    <col min="769" max="769" width="5.57421875" style="279" customWidth="1"/>
    <col min="770" max="770" width="4.421875" style="279" customWidth="1"/>
    <col min="771" max="771" width="4.7109375" style="279" customWidth="1"/>
    <col min="772" max="772" width="12.7109375" style="279" customWidth="1"/>
    <col min="773" max="773" width="55.57421875" style="279" customWidth="1"/>
    <col min="774" max="774" width="4.7109375" style="279" customWidth="1"/>
    <col min="775" max="775" width="9.8515625" style="279" customWidth="1"/>
    <col min="776" max="776" width="9.7109375" style="279" customWidth="1"/>
    <col min="777" max="777" width="13.57421875" style="279" customWidth="1"/>
    <col min="778" max="781" width="9.140625" style="279" hidden="1" customWidth="1"/>
    <col min="782" max="782" width="5.28125" style="279" customWidth="1"/>
    <col min="783" max="788" width="9.140625" style="279" hidden="1" customWidth="1"/>
    <col min="789" max="1024" width="9.140625" style="279" customWidth="1"/>
    <col min="1025" max="1025" width="5.57421875" style="279" customWidth="1"/>
    <col min="1026" max="1026" width="4.421875" style="279" customWidth="1"/>
    <col min="1027" max="1027" width="4.7109375" style="279" customWidth="1"/>
    <col min="1028" max="1028" width="12.7109375" style="279" customWidth="1"/>
    <col min="1029" max="1029" width="55.57421875" style="279" customWidth="1"/>
    <col min="1030" max="1030" width="4.7109375" style="279" customWidth="1"/>
    <col min="1031" max="1031" width="9.8515625" style="279" customWidth="1"/>
    <col min="1032" max="1032" width="9.7109375" style="279" customWidth="1"/>
    <col min="1033" max="1033" width="13.57421875" style="279" customWidth="1"/>
    <col min="1034" max="1037" width="9.140625" style="279" hidden="1" customWidth="1"/>
    <col min="1038" max="1038" width="5.28125" style="279" customWidth="1"/>
    <col min="1039" max="1044" width="9.140625" style="279" hidden="1" customWidth="1"/>
    <col min="1045" max="1280" width="9.140625" style="279" customWidth="1"/>
    <col min="1281" max="1281" width="5.57421875" style="279" customWidth="1"/>
    <col min="1282" max="1282" width="4.421875" style="279" customWidth="1"/>
    <col min="1283" max="1283" width="4.7109375" style="279" customWidth="1"/>
    <col min="1284" max="1284" width="12.7109375" style="279" customWidth="1"/>
    <col min="1285" max="1285" width="55.57421875" style="279" customWidth="1"/>
    <col min="1286" max="1286" width="4.7109375" style="279" customWidth="1"/>
    <col min="1287" max="1287" width="9.8515625" style="279" customWidth="1"/>
    <col min="1288" max="1288" width="9.7109375" style="279" customWidth="1"/>
    <col min="1289" max="1289" width="13.57421875" style="279" customWidth="1"/>
    <col min="1290" max="1293" width="9.140625" style="279" hidden="1" customWidth="1"/>
    <col min="1294" max="1294" width="5.28125" style="279" customWidth="1"/>
    <col min="1295" max="1300" width="9.140625" style="279" hidden="1" customWidth="1"/>
    <col min="1301" max="1536" width="9.140625" style="279" customWidth="1"/>
    <col min="1537" max="1537" width="5.57421875" style="279" customWidth="1"/>
    <col min="1538" max="1538" width="4.421875" style="279" customWidth="1"/>
    <col min="1539" max="1539" width="4.7109375" style="279" customWidth="1"/>
    <col min="1540" max="1540" width="12.7109375" style="279" customWidth="1"/>
    <col min="1541" max="1541" width="55.57421875" style="279" customWidth="1"/>
    <col min="1542" max="1542" width="4.7109375" style="279" customWidth="1"/>
    <col min="1543" max="1543" width="9.8515625" style="279" customWidth="1"/>
    <col min="1544" max="1544" width="9.7109375" style="279" customWidth="1"/>
    <col min="1545" max="1545" width="13.57421875" style="279" customWidth="1"/>
    <col min="1546" max="1549" width="9.140625" style="279" hidden="1" customWidth="1"/>
    <col min="1550" max="1550" width="5.28125" style="279" customWidth="1"/>
    <col min="1551" max="1556" width="9.140625" style="279" hidden="1" customWidth="1"/>
    <col min="1557" max="1792" width="9.140625" style="279" customWidth="1"/>
    <col min="1793" max="1793" width="5.57421875" style="279" customWidth="1"/>
    <col min="1794" max="1794" width="4.421875" style="279" customWidth="1"/>
    <col min="1795" max="1795" width="4.7109375" style="279" customWidth="1"/>
    <col min="1796" max="1796" width="12.7109375" style="279" customWidth="1"/>
    <col min="1797" max="1797" width="55.57421875" style="279" customWidth="1"/>
    <col min="1798" max="1798" width="4.7109375" style="279" customWidth="1"/>
    <col min="1799" max="1799" width="9.8515625" style="279" customWidth="1"/>
    <col min="1800" max="1800" width="9.7109375" style="279" customWidth="1"/>
    <col min="1801" max="1801" width="13.57421875" style="279" customWidth="1"/>
    <col min="1802" max="1805" width="9.140625" style="279" hidden="1" customWidth="1"/>
    <col min="1806" max="1806" width="5.28125" style="279" customWidth="1"/>
    <col min="1807" max="1812" width="9.140625" style="279" hidden="1" customWidth="1"/>
    <col min="1813" max="2048" width="9.140625" style="279" customWidth="1"/>
    <col min="2049" max="2049" width="5.57421875" style="279" customWidth="1"/>
    <col min="2050" max="2050" width="4.421875" style="279" customWidth="1"/>
    <col min="2051" max="2051" width="4.7109375" style="279" customWidth="1"/>
    <col min="2052" max="2052" width="12.7109375" style="279" customWidth="1"/>
    <col min="2053" max="2053" width="55.57421875" style="279" customWidth="1"/>
    <col min="2054" max="2054" width="4.7109375" style="279" customWidth="1"/>
    <col min="2055" max="2055" width="9.8515625" style="279" customWidth="1"/>
    <col min="2056" max="2056" width="9.7109375" style="279" customWidth="1"/>
    <col min="2057" max="2057" width="13.57421875" style="279" customWidth="1"/>
    <col min="2058" max="2061" width="9.140625" style="279" hidden="1" customWidth="1"/>
    <col min="2062" max="2062" width="5.28125" style="279" customWidth="1"/>
    <col min="2063" max="2068" width="9.140625" style="279" hidden="1" customWidth="1"/>
    <col min="2069" max="2304" width="9.140625" style="279" customWidth="1"/>
    <col min="2305" max="2305" width="5.57421875" style="279" customWidth="1"/>
    <col min="2306" max="2306" width="4.421875" style="279" customWidth="1"/>
    <col min="2307" max="2307" width="4.7109375" style="279" customWidth="1"/>
    <col min="2308" max="2308" width="12.7109375" style="279" customWidth="1"/>
    <col min="2309" max="2309" width="55.57421875" style="279" customWidth="1"/>
    <col min="2310" max="2310" width="4.7109375" style="279" customWidth="1"/>
    <col min="2311" max="2311" width="9.8515625" style="279" customWidth="1"/>
    <col min="2312" max="2312" width="9.7109375" style="279" customWidth="1"/>
    <col min="2313" max="2313" width="13.57421875" style="279" customWidth="1"/>
    <col min="2314" max="2317" width="9.140625" style="279" hidden="1" customWidth="1"/>
    <col min="2318" max="2318" width="5.28125" style="279" customWidth="1"/>
    <col min="2319" max="2324" width="9.140625" style="279" hidden="1" customWidth="1"/>
    <col min="2325" max="2560" width="9.140625" style="279" customWidth="1"/>
    <col min="2561" max="2561" width="5.57421875" style="279" customWidth="1"/>
    <col min="2562" max="2562" width="4.421875" style="279" customWidth="1"/>
    <col min="2563" max="2563" width="4.7109375" style="279" customWidth="1"/>
    <col min="2564" max="2564" width="12.7109375" style="279" customWidth="1"/>
    <col min="2565" max="2565" width="55.57421875" style="279" customWidth="1"/>
    <col min="2566" max="2566" width="4.7109375" style="279" customWidth="1"/>
    <col min="2567" max="2567" width="9.8515625" style="279" customWidth="1"/>
    <col min="2568" max="2568" width="9.7109375" style="279" customWidth="1"/>
    <col min="2569" max="2569" width="13.57421875" style="279" customWidth="1"/>
    <col min="2570" max="2573" width="9.140625" style="279" hidden="1" customWidth="1"/>
    <col min="2574" max="2574" width="5.28125" style="279" customWidth="1"/>
    <col min="2575" max="2580" width="9.140625" style="279" hidden="1" customWidth="1"/>
    <col min="2581" max="2816" width="9.140625" style="279" customWidth="1"/>
    <col min="2817" max="2817" width="5.57421875" style="279" customWidth="1"/>
    <col min="2818" max="2818" width="4.421875" style="279" customWidth="1"/>
    <col min="2819" max="2819" width="4.7109375" style="279" customWidth="1"/>
    <col min="2820" max="2820" width="12.7109375" style="279" customWidth="1"/>
    <col min="2821" max="2821" width="55.57421875" style="279" customWidth="1"/>
    <col min="2822" max="2822" width="4.7109375" style="279" customWidth="1"/>
    <col min="2823" max="2823" width="9.8515625" style="279" customWidth="1"/>
    <col min="2824" max="2824" width="9.7109375" style="279" customWidth="1"/>
    <col min="2825" max="2825" width="13.57421875" style="279" customWidth="1"/>
    <col min="2826" max="2829" width="9.140625" style="279" hidden="1" customWidth="1"/>
    <col min="2830" max="2830" width="5.28125" style="279" customWidth="1"/>
    <col min="2831" max="2836" width="9.140625" style="279" hidden="1" customWidth="1"/>
    <col min="2837" max="3072" width="9.140625" style="279" customWidth="1"/>
    <col min="3073" max="3073" width="5.57421875" style="279" customWidth="1"/>
    <col min="3074" max="3074" width="4.421875" style="279" customWidth="1"/>
    <col min="3075" max="3075" width="4.7109375" style="279" customWidth="1"/>
    <col min="3076" max="3076" width="12.7109375" style="279" customWidth="1"/>
    <col min="3077" max="3077" width="55.57421875" style="279" customWidth="1"/>
    <col min="3078" max="3078" width="4.7109375" style="279" customWidth="1"/>
    <col min="3079" max="3079" width="9.8515625" style="279" customWidth="1"/>
    <col min="3080" max="3080" width="9.7109375" style="279" customWidth="1"/>
    <col min="3081" max="3081" width="13.57421875" style="279" customWidth="1"/>
    <col min="3082" max="3085" width="9.140625" style="279" hidden="1" customWidth="1"/>
    <col min="3086" max="3086" width="5.28125" style="279" customWidth="1"/>
    <col min="3087" max="3092" width="9.140625" style="279" hidden="1" customWidth="1"/>
    <col min="3093" max="3328" width="9.140625" style="279" customWidth="1"/>
    <col min="3329" max="3329" width="5.57421875" style="279" customWidth="1"/>
    <col min="3330" max="3330" width="4.421875" style="279" customWidth="1"/>
    <col min="3331" max="3331" width="4.7109375" style="279" customWidth="1"/>
    <col min="3332" max="3332" width="12.7109375" style="279" customWidth="1"/>
    <col min="3333" max="3333" width="55.57421875" style="279" customWidth="1"/>
    <col min="3334" max="3334" width="4.7109375" style="279" customWidth="1"/>
    <col min="3335" max="3335" width="9.8515625" style="279" customWidth="1"/>
    <col min="3336" max="3336" width="9.7109375" style="279" customWidth="1"/>
    <col min="3337" max="3337" width="13.57421875" style="279" customWidth="1"/>
    <col min="3338" max="3341" width="9.140625" style="279" hidden="1" customWidth="1"/>
    <col min="3342" max="3342" width="5.28125" style="279" customWidth="1"/>
    <col min="3343" max="3348" width="9.140625" style="279" hidden="1" customWidth="1"/>
    <col min="3349" max="3584" width="9.140625" style="279" customWidth="1"/>
    <col min="3585" max="3585" width="5.57421875" style="279" customWidth="1"/>
    <col min="3586" max="3586" width="4.421875" style="279" customWidth="1"/>
    <col min="3587" max="3587" width="4.7109375" style="279" customWidth="1"/>
    <col min="3588" max="3588" width="12.7109375" style="279" customWidth="1"/>
    <col min="3589" max="3589" width="55.57421875" style="279" customWidth="1"/>
    <col min="3590" max="3590" width="4.7109375" style="279" customWidth="1"/>
    <col min="3591" max="3591" width="9.8515625" style="279" customWidth="1"/>
    <col min="3592" max="3592" width="9.7109375" style="279" customWidth="1"/>
    <col min="3593" max="3593" width="13.57421875" style="279" customWidth="1"/>
    <col min="3594" max="3597" width="9.140625" style="279" hidden="1" customWidth="1"/>
    <col min="3598" max="3598" width="5.28125" style="279" customWidth="1"/>
    <col min="3599" max="3604" width="9.140625" style="279" hidden="1" customWidth="1"/>
    <col min="3605" max="3840" width="9.140625" style="279" customWidth="1"/>
    <col min="3841" max="3841" width="5.57421875" style="279" customWidth="1"/>
    <col min="3842" max="3842" width="4.421875" style="279" customWidth="1"/>
    <col min="3843" max="3843" width="4.7109375" style="279" customWidth="1"/>
    <col min="3844" max="3844" width="12.7109375" style="279" customWidth="1"/>
    <col min="3845" max="3845" width="55.57421875" style="279" customWidth="1"/>
    <col min="3846" max="3846" width="4.7109375" style="279" customWidth="1"/>
    <col min="3847" max="3847" width="9.8515625" style="279" customWidth="1"/>
    <col min="3848" max="3848" width="9.7109375" style="279" customWidth="1"/>
    <col min="3849" max="3849" width="13.57421875" style="279" customWidth="1"/>
    <col min="3850" max="3853" width="9.140625" style="279" hidden="1" customWidth="1"/>
    <col min="3854" max="3854" width="5.28125" style="279" customWidth="1"/>
    <col min="3855" max="3860" width="9.140625" style="279" hidden="1" customWidth="1"/>
    <col min="3861" max="4096" width="9.140625" style="279" customWidth="1"/>
    <col min="4097" max="4097" width="5.57421875" style="279" customWidth="1"/>
    <col min="4098" max="4098" width="4.421875" style="279" customWidth="1"/>
    <col min="4099" max="4099" width="4.7109375" style="279" customWidth="1"/>
    <col min="4100" max="4100" width="12.7109375" style="279" customWidth="1"/>
    <col min="4101" max="4101" width="55.57421875" style="279" customWidth="1"/>
    <col min="4102" max="4102" width="4.7109375" style="279" customWidth="1"/>
    <col min="4103" max="4103" width="9.8515625" style="279" customWidth="1"/>
    <col min="4104" max="4104" width="9.7109375" style="279" customWidth="1"/>
    <col min="4105" max="4105" width="13.57421875" style="279" customWidth="1"/>
    <col min="4106" max="4109" width="9.140625" style="279" hidden="1" customWidth="1"/>
    <col min="4110" max="4110" width="5.28125" style="279" customWidth="1"/>
    <col min="4111" max="4116" width="9.140625" style="279" hidden="1" customWidth="1"/>
    <col min="4117" max="4352" width="9.140625" style="279" customWidth="1"/>
    <col min="4353" max="4353" width="5.57421875" style="279" customWidth="1"/>
    <col min="4354" max="4354" width="4.421875" style="279" customWidth="1"/>
    <col min="4355" max="4355" width="4.7109375" style="279" customWidth="1"/>
    <col min="4356" max="4356" width="12.7109375" style="279" customWidth="1"/>
    <col min="4357" max="4357" width="55.57421875" style="279" customWidth="1"/>
    <col min="4358" max="4358" width="4.7109375" style="279" customWidth="1"/>
    <col min="4359" max="4359" width="9.8515625" style="279" customWidth="1"/>
    <col min="4360" max="4360" width="9.7109375" style="279" customWidth="1"/>
    <col min="4361" max="4361" width="13.57421875" style="279" customWidth="1"/>
    <col min="4362" max="4365" width="9.140625" style="279" hidden="1" customWidth="1"/>
    <col min="4366" max="4366" width="5.28125" style="279" customWidth="1"/>
    <col min="4367" max="4372" width="9.140625" style="279" hidden="1" customWidth="1"/>
    <col min="4373" max="4608" width="9.140625" style="279" customWidth="1"/>
    <col min="4609" max="4609" width="5.57421875" style="279" customWidth="1"/>
    <col min="4610" max="4610" width="4.421875" style="279" customWidth="1"/>
    <col min="4611" max="4611" width="4.7109375" style="279" customWidth="1"/>
    <col min="4612" max="4612" width="12.7109375" style="279" customWidth="1"/>
    <col min="4613" max="4613" width="55.57421875" style="279" customWidth="1"/>
    <col min="4614" max="4614" width="4.7109375" style="279" customWidth="1"/>
    <col min="4615" max="4615" width="9.8515625" style="279" customWidth="1"/>
    <col min="4616" max="4616" width="9.7109375" style="279" customWidth="1"/>
    <col min="4617" max="4617" width="13.57421875" style="279" customWidth="1"/>
    <col min="4618" max="4621" width="9.140625" style="279" hidden="1" customWidth="1"/>
    <col min="4622" max="4622" width="5.28125" style="279" customWidth="1"/>
    <col min="4623" max="4628" width="9.140625" style="279" hidden="1" customWidth="1"/>
    <col min="4629" max="4864" width="9.140625" style="279" customWidth="1"/>
    <col min="4865" max="4865" width="5.57421875" style="279" customWidth="1"/>
    <col min="4866" max="4866" width="4.421875" style="279" customWidth="1"/>
    <col min="4867" max="4867" width="4.7109375" style="279" customWidth="1"/>
    <col min="4868" max="4868" width="12.7109375" style="279" customWidth="1"/>
    <col min="4869" max="4869" width="55.57421875" style="279" customWidth="1"/>
    <col min="4870" max="4870" width="4.7109375" style="279" customWidth="1"/>
    <col min="4871" max="4871" width="9.8515625" style="279" customWidth="1"/>
    <col min="4872" max="4872" width="9.7109375" style="279" customWidth="1"/>
    <col min="4873" max="4873" width="13.57421875" style="279" customWidth="1"/>
    <col min="4874" max="4877" width="9.140625" style="279" hidden="1" customWidth="1"/>
    <col min="4878" max="4878" width="5.28125" style="279" customWidth="1"/>
    <col min="4879" max="4884" width="9.140625" style="279" hidden="1" customWidth="1"/>
    <col min="4885" max="5120" width="9.140625" style="279" customWidth="1"/>
    <col min="5121" max="5121" width="5.57421875" style="279" customWidth="1"/>
    <col min="5122" max="5122" width="4.421875" style="279" customWidth="1"/>
    <col min="5123" max="5123" width="4.7109375" style="279" customWidth="1"/>
    <col min="5124" max="5124" width="12.7109375" style="279" customWidth="1"/>
    <col min="5125" max="5125" width="55.57421875" style="279" customWidth="1"/>
    <col min="5126" max="5126" width="4.7109375" style="279" customWidth="1"/>
    <col min="5127" max="5127" width="9.8515625" style="279" customWidth="1"/>
    <col min="5128" max="5128" width="9.7109375" style="279" customWidth="1"/>
    <col min="5129" max="5129" width="13.57421875" style="279" customWidth="1"/>
    <col min="5130" max="5133" width="9.140625" style="279" hidden="1" customWidth="1"/>
    <col min="5134" max="5134" width="5.28125" style="279" customWidth="1"/>
    <col min="5135" max="5140" width="9.140625" style="279" hidden="1" customWidth="1"/>
    <col min="5141" max="5376" width="9.140625" style="279" customWidth="1"/>
    <col min="5377" max="5377" width="5.57421875" style="279" customWidth="1"/>
    <col min="5378" max="5378" width="4.421875" style="279" customWidth="1"/>
    <col min="5379" max="5379" width="4.7109375" style="279" customWidth="1"/>
    <col min="5380" max="5380" width="12.7109375" style="279" customWidth="1"/>
    <col min="5381" max="5381" width="55.57421875" style="279" customWidth="1"/>
    <col min="5382" max="5382" width="4.7109375" style="279" customWidth="1"/>
    <col min="5383" max="5383" width="9.8515625" style="279" customWidth="1"/>
    <col min="5384" max="5384" width="9.7109375" style="279" customWidth="1"/>
    <col min="5385" max="5385" width="13.57421875" style="279" customWidth="1"/>
    <col min="5386" max="5389" width="9.140625" style="279" hidden="1" customWidth="1"/>
    <col min="5390" max="5390" width="5.28125" style="279" customWidth="1"/>
    <col min="5391" max="5396" width="9.140625" style="279" hidden="1" customWidth="1"/>
    <col min="5397" max="5632" width="9.140625" style="279" customWidth="1"/>
    <col min="5633" max="5633" width="5.57421875" style="279" customWidth="1"/>
    <col min="5634" max="5634" width="4.421875" style="279" customWidth="1"/>
    <col min="5635" max="5635" width="4.7109375" style="279" customWidth="1"/>
    <col min="5636" max="5636" width="12.7109375" style="279" customWidth="1"/>
    <col min="5637" max="5637" width="55.57421875" style="279" customWidth="1"/>
    <col min="5638" max="5638" width="4.7109375" style="279" customWidth="1"/>
    <col min="5639" max="5639" width="9.8515625" style="279" customWidth="1"/>
    <col min="5640" max="5640" width="9.7109375" style="279" customWidth="1"/>
    <col min="5641" max="5641" width="13.57421875" style="279" customWidth="1"/>
    <col min="5642" max="5645" width="9.140625" style="279" hidden="1" customWidth="1"/>
    <col min="5646" max="5646" width="5.28125" style="279" customWidth="1"/>
    <col min="5647" max="5652" width="9.140625" style="279" hidden="1" customWidth="1"/>
    <col min="5653" max="5888" width="9.140625" style="279" customWidth="1"/>
    <col min="5889" max="5889" width="5.57421875" style="279" customWidth="1"/>
    <col min="5890" max="5890" width="4.421875" style="279" customWidth="1"/>
    <col min="5891" max="5891" width="4.7109375" style="279" customWidth="1"/>
    <col min="5892" max="5892" width="12.7109375" style="279" customWidth="1"/>
    <col min="5893" max="5893" width="55.57421875" style="279" customWidth="1"/>
    <col min="5894" max="5894" width="4.7109375" style="279" customWidth="1"/>
    <col min="5895" max="5895" width="9.8515625" style="279" customWidth="1"/>
    <col min="5896" max="5896" width="9.7109375" style="279" customWidth="1"/>
    <col min="5897" max="5897" width="13.57421875" style="279" customWidth="1"/>
    <col min="5898" max="5901" width="9.140625" style="279" hidden="1" customWidth="1"/>
    <col min="5902" max="5902" width="5.28125" style="279" customWidth="1"/>
    <col min="5903" max="5908" width="9.140625" style="279" hidden="1" customWidth="1"/>
    <col min="5909" max="6144" width="9.140625" style="279" customWidth="1"/>
    <col min="6145" max="6145" width="5.57421875" style="279" customWidth="1"/>
    <col min="6146" max="6146" width="4.421875" style="279" customWidth="1"/>
    <col min="6147" max="6147" width="4.7109375" style="279" customWidth="1"/>
    <col min="6148" max="6148" width="12.7109375" style="279" customWidth="1"/>
    <col min="6149" max="6149" width="55.57421875" style="279" customWidth="1"/>
    <col min="6150" max="6150" width="4.7109375" style="279" customWidth="1"/>
    <col min="6151" max="6151" width="9.8515625" style="279" customWidth="1"/>
    <col min="6152" max="6152" width="9.7109375" style="279" customWidth="1"/>
    <col min="6153" max="6153" width="13.57421875" style="279" customWidth="1"/>
    <col min="6154" max="6157" width="9.140625" style="279" hidden="1" customWidth="1"/>
    <col min="6158" max="6158" width="5.28125" style="279" customWidth="1"/>
    <col min="6159" max="6164" width="9.140625" style="279" hidden="1" customWidth="1"/>
    <col min="6165" max="6400" width="9.140625" style="279" customWidth="1"/>
    <col min="6401" max="6401" width="5.57421875" style="279" customWidth="1"/>
    <col min="6402" max="6402" width="4.421875" style="279" customWidth="1"/>
    <col min="6403" max="6403" width="4.7109375" style="279" customWidth="1"/>
    <col min="6404" max="6404" width="12.7109375" style="279" customWidth="1"/>
    <col min="6405" max="6405" width="55.57421875" style="279" customWidth="1"/>
    <col min="6406" max="6406" width="4.7109375" style="279" customWidth="1"/>
    <col min="6407" max="6407" width="9.8515625" style="279" customWidth="1"/>
    <col min="6408" max="6408" width="9.7109375" style="279" customWidth="1"/>
    <col min="6409" max="6409" width="13.57421875" style="279" customWidth="1"/>
    <col min="6410" max="6413" width="9.140625" style="279" hidden="1" customWidth="1"/>
    <col min="6414" max="6414" width="5.28125" style="279" customWidth="1"/>
    <col min="6415" max="6420" width="9.140625" style="279" hidden="1" customWidth="1"/>
    <col min="6421" max="6656" width="9.140625" style="279" customWidth="1"/>
    <col min="6657" max="6657" width="5.57421875" style="279" customWidth="1"/>
    <col min="6658" max="6658" width="4.421875" style="279" customWidth="1"/>
    <col min="6659" max="6659" width="4.7109375" style="279" customWidth="1"/>
    <col min="6660" max="6660" width="12.7109375" style="279" customWidth="1"/>
    <col min="6661" max="6661" width="55.57421875" style="279" customWidth="1"/>
    <col min="6662" max="6662" width="4.7109375" style="279" customWidth="1"/>
    <col min="6663" max="6663" width="9.8515625" style="279" customWidth="1"/>
    <col min="6664" max="6664" width="9.7109375" style="279" customWidth="1"/>
    <col min="6665" max="6665" width="13.57421875" style="279" customWidth="1"/>
    <col min="6666" max="6669" width="9.140625" style="279" hidden="1" customWidth="1"/>
    <col min="6670" max="6670" width="5.28125" style="279" customWidth="1"/>
    <col min="6671" max="6676" width="9.140625" style="279" hidden="1" customWidth="1"/>
    <col min="6677" max="6912" width="9.140625" style="279" customWidth="1"/>
    <col min="6913" max="6913" width="5.57421875" style="279" customWidth="1"/>
    <col min="6914" max="6914" width="4.421875" style="279" customWidth="1"/>
    <col min="6915" max="6915" width="4.7109375" style="279" customWidth="1"/>
    <col min="6916" max="6916" width="12.7109375" style="279" customWidth="1"/>
    <col min="6917" max="6917" width="55.57421875" style="279" customWidth="1"/>
    <col min="6918" max="6918" width="4.7109375" style="279" customWidth="1"/>
    <col min="6919" max="6919" width="9.8515625" style="279" customWidth="1"/>
    <col min="6920" max="6920" width="9.7109375" style="279" customWidth="1"/>
    <col min="6921" max="6921" width="13.57421875" style="279" customWidth="1"/>
    <col min="6922" max="6925" width="9.140625" style="279" hidden="1" customWidth="1"/>
    <col min="6926" max="6926" width="5.28125" style="279" customWidth="1"/>
    <col min="6927" max="6932" width="9.140625" style="279" hidden="1" customWidth="1"/>
    <col min="6933" max="7168" width="9.140625" style="279" customWidth="1"/>
    <col min="7169" max="7169" width="5.57421875" style="279" customWidth="1"/>
    <col min="7170" max="7170" width="4.421875" style="279" customWidth="1"/>
    <col min="7171" max="7171" width="4.7109375" style="279" customWidth="1"/>
    <col min="7172" max="7172" width="12.7109375" style="279" customWidth="1"/>
    <col min="7173" max="7173" width="55.57421875" style="279" customWidth="1"/>
    <col min="7174" max="7174" width="4.7109375" style="279" customWidth="1"/>
    <col min="7175" max="7175" width="9.8515625" style="279" customWidth="1"/>
    <col min="7176" max="7176" width="9.7109375" style="279" customWidth="1"/>
    <col min="7177" max="7177" width="13.57421875" style="279" customWidth="1"/>
    <col min="7178" max="7181" width="9.140625" style="279" hidden="1" customWidth="1"/>
    <col min="7182" max="7182" width="5.28125" style="279" customWidth="1"/>
    <col min="7183" max="7188" width="9.140625" style="279" hidden="1" customWidth="1"/>
    <col min="7189" max="7424" width="9.140625" style="279" customWidth="1"/>
    <col min="7425" max="7425" width="5.57421875" style="279" customWidth="1"/>
    <col min="7426" max="7426" width="4.421875" style="279" customWidth="1"/>
    <col min="7427" max="7427" width="4.7109375" style="279" customWidth="1"/>
    <col min="7428" max="7428" width="12.7109375" style="279" customWidth="1"/>
    <col min="7429" max="7429" width="55.57421875" style="279" customWidth="1"/>
    <col min="7430" max="7430" width="4.7109375" style="279" customWidth="1"/>
    <col min="7431" max="7431" width="9.8515625" style="279" customWidth="1"/>
    <col min="7432" max="7432" width="9.7109375" style="279" customWidth="1"/>
    <col min="7433" max="7433" width="13.57421875" style="279" customWidth="1"/>
    <col min="7434" max="7437" width="9.140625" style="279" hidden="1" customWidth="1"/>
    <col min="7438" max="7438" width="5.28125" style="279" customWidth="1"/>
    <col min="7439" max="7444" width="9.140625" style="279" hidden="1" customWidth="1"/>
    <col min="7445" max="7680" width="9.140625" style="279" customWidth="1"/>
    <col min="7681" max="7681" width="5.57421875" style="279" customWidth="1"/>
    <col min="7682" max="7682" width="4.421875" style="279" customWidth="1"/>
    <col min="7683" max="7683" width="4.7109375" style="279" customWidth="1"/>
    <col min="7684" max="7684" width="12.7109375" style="279" customWidth="1"/>
    <col min="7685" max="7685" width="55.57421875" style="279" customWidth="1"/>
    <col min="7686" max="7686" width="4.7109375" style="279" customWidth="1"/>
    <col min="7687" max="7687" width="9.8515625" style="279" customWidth="1"/>
    <col min="7688" max="7688" width="9.7109375" style="279" customWidth="1"/>
    <col min="7689" max="7689" width="13.57421875" style="279" customWidth="1"/>
    <col min="7690" max="7693" width="9.140625" style="279" hidden="1" customWidth="1"/>
    <col min="7694" max="7694" width="5.28125" style="279" customWidth="1"/>
    <col min="7695" max="7700" width="9.140625" style="279" hidden="1" customWidth="1"/>
    <col min="7701" max="7936" width="9.140625" style="279" customWidth="1"/>
    <col min="7937" max="7937" width="5.57421875" style="279" customWidth="1"/>
    <col min="7938" max="7938" width="4.421875" style="279" customWidth="1"/>
    <col min="7939" max="7939" width="4.7109375" style="279" customWidth="1"/>
    <col min="7940" max="7940" width="12.7109375" style="279" customWidth="1"/>
    <col min="7941" max="7941" width="55.57421875" style="279" customWidth="1"/>
    <col min="7942" max="7942" width="4.7109375" style="279" customWidth="1"/>
    <col min="7943" max="7943" width="9.8515625" style="279" customWidth="1"/>
    <col min="7944" max="7944" width="9.7109375" style="279" customWidth="1"/>
    <col min="7945" max="7945" width="13.57421875" style="279" customWidth="1"/>
    <col min="7946" max="7949" width="9.140625" style="279" hidden="1" customWidth="1"/>
    <col min="7950" max="7950" width="5.28125" style="279" customWidth="1"/>
    <col min="7951" max="7956" width="9.140625" style="279" hidden="1" customWidth="1"/>
    <col min="7957" max="8192" width="9.140625" style="279" customWidth="1"/>
    <col min="8193" max="8193" width="5.57421875" style="279" customWidth="1"/>
    <col min="8194" max="8194" width="4.421875" style="279" customWidth="1"/>
    <col min="8195" max="8195" width="4.7109375" style="279" customWidth="1"/>
    <col min="8196" max="8196" width="12.7109375" style="279" customWidth="1"/>
    <col min="8197" max="8197" width="55.57421875" style="279" customWidth="1"/>
    <col min="8198" max="8198" width="4.7109375" style="279" customWidth="1"/>
    <col min="8199" max="8199" width="9.8515625" style="279" customWidth="1"/>
    <col min="8200" max="8200" width="9.7109375" style="279" customWidth="1"/>
    <col min="8201" max="8201" width="13.57421875" style="279" customWidth="1"/>
    <col min="8202" max="8205" width="9.140625" style="279" hidden="1" customWidth="1"/>
    <col min="8206" max="8206" width="5.28125" style="279" customWidth="1"/>
    <col min="8207" max="8212" width="9.140625" style="279" hidden="1" customWidth="1"/>
    <col min="8213" max="8448" width="9.140625" style="279" customWidth="1"/>
    <col min="8449" max="8449" width="5.57421875" style="279" customWidth="1"/>
    <col min="8450" max="8450" width="4.421875" style="279" customWidth="1"/>
    <col min="8451" max="8451" width="4.7109375" style="279" customWidth="1"/>
    <col min="8452" max="8452" width="12.7109375" style="279" customWidth="1"/>
    <col min="8453" max="8453" width="55.57421875" style="279" customWidth="1"/>
    <col min="8454" max="8454" width="4.7109375" style="279" customWidth="1"/>
    <col min="8455" max="8455" width="9.8515625" style="279" customWidth="1"/>
    <col min="8456" max="8456" width="9.7109375" style="279" customWidth="1"/>
    <col min="8457" max="8457" width="13.57421875" style="279" customWidth="1"/>
    <col min="8458" max="8461" width="9.140625" style="279" hidden="1" customWidth="1"/>
    <col min="8462" max="8462" width="5.28125" style="279" customWidth="1"/>
    <col min="8463" max="8468" width="9.140625" style="279" hidden="1" customWidth="1"/>
    <col min="8469" max="8704" width="9.140625" style="279" customWidth="1"/>
    <col min="8705" max="8705" width="5.57421875" style="279" customWidth="1"/>
    <col min="8706" max="8706" width="4.421875" style="279" customWidth="1"/>
    <col min="8707" max="8707" width="4.7109375" style="279" customWidth="1"/>
    <col min="8708" max="8708" width="12.7109375" style="279" customWidth="1"/>
    <col min="8709" max="8709" width="55.57421875" style="279" customWidth="1"/>
    <col min="8710" max="8710" width="4.7109375" style="279" customWidth="1"/>
    <col min="8711" max="8711" width="9.8515625" style="279" customWidth="1"/>
    <col min="8712" max="8712" width="9.7109375" style="279" customWidth="1"/>
    <col min="8713" max="8713" width="13.57421875" style="279" customWidth="1"/>
    <col min="8714" max="8717" width="9.140625" style="279" hidden="1" customWidth="1"/>
    <col min="8718" max="8718" width="5.28125" style="279" customWidth="1"/>
    <col min="8719" max="8724" width="9.140625" style="279" hidden="1" customWidth="1"/>
    <col min="8725" max="8960" width="9.140625" style="279" customWidth="1"/>
    <col min="8961" max="8961" width="5.57421875" style="279" customWidth="1"/>
    <col min="8962" max="8962" width="4.421875" style="279" customWidth="1"/>
    <col min="8963" max="8963" width="4.7109375" style="279" customWidth="1"/>
    <col min="8964" max="8964" width="12.7109375" style="279" customWidth="1"/>
    <col min="8965" max="8965" width="55.57421875" style="279" customWidth="1"/>
    <col min="8966" max="8966" width="4.7109375" style="279" customWidth="1"/>
    <col min="8967" max="8967" width="9.8515625" style="279" customWidth="1"/>
    <col min="8968" max="8968" width="9.7109375" style="279" customWidth="1"/>
    <col min="8969" max="8969" width="13.57421875" style="279" customWidth="1"/>
    <col min="8970" max="8973" width="9.140625" style="279" hidden="1" customWidth="1"/>
    <col min="8974" max="8974" width="5.28125" style="279" customWidth="1"/>
    <col min="8975" max="8980" width="9.140625" style="279" hidden="1" customWidth="1"/>
    <col min="8981" max="9216" width="9.140625" style="279" customWidth="1"/>
    <col min="9217" max="9217" width="5.57421875" style="279" customWidth="1"/>
    <col min="9218" max="9218" width="4.421875" style="279" customWidth="1"/>
    <col min="9219" max="9219" width="4.7109375" style="279" customWidth="1"/>
    <col min="9220" max="9220" width="12.7109375" style="279" customWidth="1"/>
    <col min="9221" max="9221" width="55.57421875" style="279" customWidth="1"/>
    <col min="9222" max="9222" width="4.7109375" style="279" customWidth="1"/>
    <col min="9223" max="9223" width="9.8515625" style="279" customWidth="1"/>
    <col min="9224" max="9224" width="9.7109375" style="279" customWidth="1"/>
    <col min="9225" max="9225" width="13.57421875" style="279" customWidth="1"/>
    <col min="9226" max="9229" width="9.140625" style="279" hidden="1" customWidth="1"/>
    <col min="9230" max="9230" width="5.28125" style="279" customWidth="1"/>
    <col min="9231" max="9236" width="9.140625" style="279" hidden="1" customWidth="1"/>
    <col min="9237" max="9472" width="9.140625" style="279" customWidth="1"/>
    <col min="9473" max="9473" width="5.57421875" style="279" customWidth="1"/>
    <col min="9474" max="9474" width="4.421875" style="279" customWidth="1"/>
    <col min="9475" max="9475" width="4.7109375" style="279" customWidth="1"/>
    <col min="9476" max="9476" width="12.7109375" style="279" customWidth="1"/>
    <col min="9477" max="9477" width="55.57421875" style="279" customWidth="1"/>
    <col min="9478" max="9478" width="4.7109375" style="279" customWidth="1"/>
    <col min="9479" max="9479" width="9.8515625" style="279" customWidth="1"/>
    <col min="9480" max="9480" width="9.7109375" style="279" customWidth="1"/>
    <col min="9481" max="9481" width="13.57421875" style="279" customWidth="1"/>
    <col min="9482" max="9485" width="9.140625" style="279" hidden="1" customWidth="1"/>
    <col min="9486" max="9486" width="5.28125" style="279" customWidth="1"/>
    <col min="9487" max="9492" width="9.140625" style="279" hidden="1" customWidth="1"/>
    <col min="9493" max="9728" width="9.140625" style="279" customWidth="1"/>
    <col min="9729" max="9729" width="5.57421875" style="279" customWidth="1"/>
    <col min="9730" max="9730" width="4.421875" style="279" customWidth="1"/>
    <col min="9731" max="9731" width="4.7109375" style="279" customWidth="1"/>
    <col min="9732" max="9732" width="12.7109375" style="279" customWidth="1"/>
    <col min="9733" max="9733" width="55.57421875" style="279" customWidth="1"/>
    <col min="9734" max="9734" width="4.7109375" style="279" customWidth="1"/>
    <col min="9735" max="9735" width="9.8515625" style="279" customWidth="1"/>
    <col min="9736" max="9736" width="9.7109375" style="279" customWidth="1"/>
    <col min="9737" max="9737" width="13.57421875" style="279" customWidth="1"/>
    <col min="9738" max="9741" width="9.140625" style="279" hidden="1" customWidth="1"/>
    <col min="9742" max="9742" width="5.28125" style="279" customWidth="1"/>
    <col min="9743" max="9748" width="9.140625" style="279" hidden="1" customWidth="1"/>
    <col min="9749" max="9984" width="9.140625" style="279" customWidth="1"/>
    <col min="9985" max="9985" width="5.57421875" style="279" customWidth="1"/>
    <col min="9986" max="9986" width="4.421875" style="279" customWidth="1"/>
    <col min="9987" max="9987" width="4.7109375" style="279" customWidth="1"/>
    <col min="9988" max="9988" width="12.7109375" style="279" customWidth="1"/>
    <col min="9989" max="9989" width="55.57421875" style="279" customWidth="1"/>
    <col min="9990" max="9990" width="4.7109375" style="279" customWidth="1"/>
    <col min="9991" max="9991" width="9.8515625" style="279" customWidth="1"/>
    <col min="9992" max="9992" width="9.7109375" style="279" customWidth="1"/>
    <col min="9993" max="9993" width="13.57421875" style="279" customWidth="1"/>
    <col min="9994" max="9997" width="9.140625" style="279" hidden="1" customWidth="1"/>
    <col min="9998" max="9998" width="5.28125" style="279" customWidth="1"/>
    <col min="9999" max="10004" width="9.140625" style="279" hidden="1" customWidth="1"/>
    <col min="10005" max="10240" width="9.140625" style="279" customWidth="1"/>
    <col min="10241" max="10241" width="5.57421875" style="279" customWidth="1"/>
    <col min="10242" max="10242" width="4.421875" style="279" customWidth="1"/>
    <col min="10243" max="10243" width="4.7109375" style="279" customWidth="1"/>
    <col min="10244" max="10244" width="12.7109375" style="279" customWidth="1"/>
    <col min="10245" max="10245" width="55.57421875" style="279" customWidth="1"/>
    <col min="10246" max="10246" width="4.7109375" style="279" customWidth="1"/>
    <col min="10247" max="10247" width="9.8515625" style="279" customWidth="1"/>
    <col min="10248" max="10248" width="9.7109375" style="279" customWidth="1"/>
    <col min="10249" max="10249" width="13.57421875" style="279" customWidth="1"/>
    <col min="10250" max="10253" width="9.140625" style="279" hidden="1" customWidth="1"/>
    <col min="10254" max="10254" width="5.28125" style="279" customWidth="1"/>
    <col min="10255" max="10260" width="9.140625" style="279" hidden="1" customWidth="1"/>
    <col min="10261" max="10496" width="9.140625" style="279" customWidth="1"/>
    <col min="10497" max="10497" width="5.57421875" style="279" customWidth="1"/>
    <col min="10498" max="10498" width="4.421875" style="279" customWidth="1"/>
    <col min="10499" max="10499" width="4.7109375" style="279" customWidth="1"/>
    <col min="10500" max="10500" width="12.7109375" style="279" customWidth="1"/>
    <col min="10501" max="10501" width="55.57421875" style="279" customWidth="1"/>
    <col min="10502" max="10502" width="4.7109375" style="279" customWidth="1"/>
    <col min="10503" max="10503" width="9.8515625" style="279" customWidth="1"/>
    <col min="10504" max="10504" width="9.7109375" style="279" customWidth="1"/>
    <col min="10505" max="10505" width="13.57421875" style="279" customWidth="1"/>
    <col min="10506" max="10509" width="9.140625" style="279" hidden="1" customWidth="1"/>
    <col min="10510" max="10510" width="5.28125" style="279" customWidth="1"/>
    <col min="10511" max="10516" width="9.140625" style="279" hidden="1" customWidth="1"/>
    <col min="10517" max="10752" width="9.140625" style="279" customWidth="1"/>
    <col min="10753" max="10753" width="5.57421875" style="279" customWidth="1"/>
    <col min="10754" max="10754" width="4.421875" style="279" customWidth="1"/>
    <col min="10755" max="10755" width="4.7109375" style="279" customWidth="1"/>
    <col min="10756" max="10756" width="12.7109375" style="279" customWidth="1"/>
    <col min="10757" max="10757" width="55.57421875" style="279" customWidth="1"/>
    <col min="10758" max="10758" width="4.7109375" style="279" customWidth="1"/>
    <col min="10759" max="10759" width="9.8515625" style="279" customWidth="1"/>
    <col min="10760" max="10760" width="9.7109375" style="279" customWidth="1"/>
    <col min="10761" max="10761" width="13.57421875" style="279" customWidth="1"/>
    <col min="10762" max="10765" width="9.140625" style="279" hidden="1" customWidth="1"/>
    <col min="10766" max="10766" width="5.28125" style="279" customWidth="1"/>
    <col min="10767" max="10772" width="9.140625" style="279" hidden="1" customWidth="1"/>
    <col min="10773" max="11008" width="9.140625" style="279" customWidth="1"/>
    <col min="11009" max="11009" width="5.57421875" style="279" customWidth="1"/>
    <col min="11010" max="11010" width="4.421875" style="279" customWidth="1"/>
    <col min="11011" max="11011" width="4.7109375" style="279" customWidth="1"/>
    <col min="11012" max="11012" width="12.7109375" style="279" customWidth="1"/>
    <col min="11013" max="11013" width="55.57421875" style="279" customWidth="1"/>
    <col min="11014" max="11014" width="4.7109375" style="279" customWidth="1"/>
    <col min="11015" max="11015" width="9.8515625" style="279" customWidth="1"/>
    <col min="11016" max="11016" width="9.7109375" style="279" customWidth="1"/>
    <col min="11017" max="11017" width="13.57421875" style="279" customWidth="1"/>
    <col min="11018" max="11021" width="9.140625" style="279" hidden="1" customWidth="1"/>
    <col min="11022" max="11022" width="5.28125" style="279" customWidth="1"/>
    <col min="11023" max="11028" width="9.140625" style="279" hidden="1" customWidth="1"/>
    <col min="11029" max="11264" width="9.140625" style="279" customWidth="1"/>
    <col min="11265" max="11265" width="5.57421875" style="279" customWidth="1"/>
    <col min="11266" max="11266" width="4.421875" style="279" customWidth="1"/>
    <col min="11267" max="11267" width="4.7109375" style="279" customWidth="1"/>
    <col min="11268" max="11268" width="12.7109375" style="279" customWidth="1"/>
    <col min="11269" max="11269" width="55.57421875" style="279" customWidth="1"/>
    <col min="11270" max="11270" width="4.7109375" style="279" customWidth="1"/>
    <col min="11271" max="11271" width="9.8515625" style="279" customWidth="1"/>
    <col min="11272" max="11272" width="9.7109375" style="279" customWidth="1"/>
    <col min="11273" max="11273" width="13.57421875" style="279" customWidth="1"/>
    <col min="11274" max="11277" width="9.140625" style="279" hidden="1" customWidth="1"/>
    <col min="11278" max="11278" width="5.28125" style="279" customWidth="1"/>
    <col min="11279" max="11284" width="9.140625" style="279" hidden="1" customWidth="1"/>
    <col min="11285" max="11520" width="9.140625" style="279" customWidth="1"/>
    <col min="11521" max="11521" width="5.57421875" style="279" customWidth="1"/>
    <col min="11522" max="11522" width="4.421875" style="279" customWidth="1"/>
    <col min="11523" max="11523" width="4.7109375" style="279" customWidth="1"/>
    <col min="11524" max="11524" width="12.7109375" style="279" customWidth="1"/>
    <col min="11525" max="11525" width="55.57421875" style="279" customWidth="1"/>
    <col min="11526" max="11526" width="4.7109375" style="279" customWidth="1"/>
    <col min="11527" max="11527" width="9.8515625" style="279" customWidth="1"/>
    <col min="11528" max="11528" width="9.7109375" style="279" customWidth="1"/>
    <col min="11529" max="11529" width="13.57421875" style="279" customWidth="1"/>
    <col min="11530" max="11533" width="9.140625" style="279" hidden="1" customWidth="1"/>
    <col min="11534" max="11534" width="5.28125" style="279" customWidth="1"/>
    <col min="11535" max="11540" width="9.140625" style="279" hidden="1" customWidth="1"/>
    <col min="11541" max="11776" width="9.140625" style="279" customWidth="1"/>
    <col min="11777" max="11777" width="5.57421875" style="279" customWidth="1"/>
    <col min="11778" max="11778" width="4.421875" style="279" customWidth="1"/>
    <col min="11779" max="11779" width="4.7109375" style="279" customWidth="1"/>
    <col min="11780" max="11780" width="12.7109375" style="279" customWidth="1"/>
    <col min="11781" max="11781" width="55.57421875" style="279" customWidth="1"/>
    <col min="11782" max="11782" width="4.7109375" style="279" customWidth="1"/>
    <col min="11783" max="11783" width="9.8515625" style="279" customWidth="1"/>
    <col min="11784" max="11784" width="9.7109375" style="279" customWidth="1"/>
    <col min="11785" max="11785" width="13.57421875" style="279" customWidth="1"/>
    <col min="11786" max="11789" width="9.140625" style="279" hidden="1" customWidth="1"/>
    <col min="11790" max="11790" width="5.28125" style="279" customWidth="1"/>
    <col min="11791" max="11796" width="9.140625" style="279" hidden="1" customWidth="1"/>
    <col min="11797" max="12032" width="9.140625" style="279" customWidth="1"/>
    <col min="12033" max="12033" width="5.57421875" style="279" customWidth="1"/>
    <col min="12034" max="12034" width="4.421875" style="279" customWidth="1"/>
    <col min="12035" max="12035" width="4.7109375" style="279" customWidth="1"/>
    <col min="12036" max="12036" width="12.7109375" style="279" customWidth="1"/>
    <col min="12037" max="12037" width="55.57421875" style="279" customWidth="1"/>
    <col min="12038" max="12038" width="4.7109375" style="279" customWidth="1"/>
    <col min="12039" max="12039" width="9.8515625" style="279" customWidth="1"/>
    <col min="12040" max="12040" width="9.7109375" style="279" customWidth="1"/>
    <col min="12041" max="12041" width="13.57421875" style="279" customWidth="1"/>
    <col min="12042" max="12045" width="9.140625" style="279" hidden="1" customWidth="1"/>
    <col min="12046" max="12046" width="5.28125" style="279" customWidth="1"/>
    <col min="12047" max="12052" width="9.140625" style="279" hidden="1" customWidth="1"/>
    <col min="12053" max="12288" width="9.140625" style="279" customWidth="1"/>
    <col min="12289" max="12289" width="5.57421875" style="279" customWidth="1"/>
    <col min="12290" max="12290" width="4.421875" style="279" customWidth="1"/>
    <col min="12291" max="12291" width="4.7109375" style="279" customWidth="1"/>
    <col min="12292" max="12292" width="12.7109375" style="279" customWidth="1"/>
    <col min="12293" max="12293" width="55.57421875" style="279" customWidth="1"/>
    <col min="12294" max="12294" width="4.7109375" style="279" customWidth="1"/>
    <col min="12295" max="12295" width="9.8515625" style="279" customWidth="1"/>
    <col min="12296" max="12296" width="9.7109375" style="279" customWidth="1"/>
    <col min="12297" max="12297" width="13.57421875" style="279" customWidth="1"/>
    <col min="12298" max="12301" width="9.140625" style="279" hidden="1" customWidth="1"/>
    <col min="12302" max="12302" width="5.28125" style="279" customWidth="1"/>
    <col min="12303" max="12308" width="9.140625" style="279" hidden="1" customWidth="1"/>
    <col min="12309" max="12544" width="9.140625" style="279" customWidth="1"/>
    <col min="12545" max="12545" width="5.57421875" style="279" customWidth="1"/>
    <col min="12546" max="12546" width="4.421875" style="279" customWidth="1"/>
    <col min="12547" max="12547" width="4.7109375" style="279" customWidth="1"/>
    <col min="12548" max="12548" width="12.7109375" style="279" customWidth="1"/>
    <col min="12549" max="12549" width="55.57421875" style="279" customWidth="1"/>
    <col min="12550" max="12550" width="4.7109375" style="279" customWidth="1"/>
    <col min="12551" max="12551" width="9.8515625" style="279" customWidth="1"/>
    <col min="12552" max="12552" width="9.7109375" style="279" customWidth="1"/>
    <col min="12553" max="12553" width="13.57421875" style="279" customWidth="1"/>
    <col min="12554" max="12557" width="9.140625" style="279" hidden="1" customWidth="1"/>
    <col min="12558" max="12558" width="5.28125" style="279" customWidth="1"/>
    <col min="12559" max="12564" width="9.140625" style="279" hidden="1" customWidth="1"/>
    <col min="12565" max="12800" width="9.140625" style="279" customWidth="1"/>
    <col min="12801" max="12801" width="5.57421875" style="279" customWidth="1"/>
    <col min="12802" max="12802" width="4.421875" style="279" customWidth="1"/>
    <col min="12803" max="12803" width="4.7109375" style="279" customWidth="1"/>
    <col min="12804" max="12804" width="12.7109375" style="279" customWidth="1"/>
    <col min="12805" max="12805" width="55.57421875" style="279" customWidth="1"/>
    <col min="12806" max="12806" width="4.7109375" style="279" customWidth="1"/>
    <col min="12807" max="12807" width="9.8515625" style="279" customWidth="1"/>
    <col min="12808" max="12808" width="9.7109375" style="279" customWidth="1"/>
    <col min="12809" max="12809" width="13.57421875" style="279" customWidth="1"/>
    <col min="12810" max="12813" width="9.140625" style="279" hidden="1" customWidth="1"/>
    <col min="12814" max="12814" width="5.28125" style="279" customWidth="1"/>
    <col min="12815" max="12820" width="9.140625" style="279" hidden="1" customWidth="1"/>
    <col min="12821" max="13056" width="9.140625" style="279" customWidth="1"/>
    <col min="13057" max="13057" width="5.57421875" style="279" customWidth="1"/>
    <col min="13058" max="13058" width="4.421875" style="279" customWidth="1"/>
    <col min="13059" max="13059" width="4.7109375" style="279" customWidth="1"/>
    <col min="13060" max="13060" width="12.7109375" style="279" customWidth="1"/>
    <col min="13061" max="13061" width="55.57421875" style="279" customWidth="1"/>
    <col min="13062" max="13062" width="4.7109375" style="279" customWidth="1"/>
    <col min="13063" max="13063" width="9.8515625" style="279" customWidth="1"/>
    <col min="13064" max="13064" width="9.7109375" style="279" customWidth="1"/>
    <col min="13065" max="13065" width="13.57421875" style="279" customWidth="1"/>
    <col min="13066" max="13069" width="9.140625" style="279" hidden="1" customWidth="1"/>
    <col min="13070" max="13070" width="5.28125" style="279" customWidth="1"/>
    <col min="13071" max="13076" width="9.140625" style="279" hidden="1" customWidth="1"/>
    <col min="13077" max="13312" width="9.140625" style="279" customWidth="1"/>
    <col min="13313" max="13313" width="5.57421875" style="279" customWidth="1"/>
    <col min="13314" max="13314" width="4.421875" style="279" customWidth="1"/>
    <col min="13315" max="13315" width="4.7109375" style="279" customWidth="1"/>
    <col min="13316" max="13316" width="12.7109375" style="279" customWidth="1"/>
    <col min="13317" max="13317" width="55.57421875" style="279" customWidth="1"/>
    <col min="13318" max="13318" width="4.7109375" style="279" customWidth="1"/>
    <col min="13319" max="13319" width="9.8515625" style="279" customWidth="1"/>
    <col min="13320" max="13320" width="9.7109375" style="279" customWidth="1"/>
    <col min="13321" max="13321" width="13.57421875" style="279" customWidth="1"/>
    <col min="13322" max="13325" width="9.140625" style="279" hidden="1" customWidth="1"/>
    <col min="13326" max="13326" width="5.28125" style="279" customWidth="1"/>
    <col min="13327" max="13332" width="9.140625" style="279" hidden="1" customWidth="1"/>
    <col min="13333" max="13568" width="9.140625" style="279" customWidth="1"/>
    <col min="13569" max="13569" width="5.57421875" style="279" customWidth="1"/>
    <col min="13570" max="13570" width="4.421875" style="279" customWidth="1"/>
    <col min="13571" max="13571" width="4.7109375" style="279" customWidth="1"/>
    <col min="13572" max="13572" width="12.7109375" style="279" customWidth="1"/>
    <col min="13573" max="13573" width="55.57421875" style="279" customWidth="1"/>
    <col min="13574" max="13574" width="4.7109375" style="279" customWidth="1"/>
    <col min="13575" max="13575" width="9.8515625" style="279" customWidth="1"/>
    <col min="13576" max="13576" width="9.7109375" style="279" customWidth="1"/>
    <col min="13577" max="13577" width="13.57421875" style="279" customWidth="1"/>
    <col min="13578" max="13581" width="9.140625" style="279" hidden="1" customWidth="1"/>
    <col min="13582" max="13582" width="5.28125" style="279" customWidth="1"/>
    <col min="13583" max="13588" width="9.140625" style="279" hidden="1" customWidth="1"/>
    <col min="13589" max="13824" width="9.140625" style="279" customWidth="1"/>
    <col min="13825" max="13825" width="5.57421875" style="279" customWidth="1"/>
    <col min="13826" max="13826" width="4.421875" style="279" customWidth="1"/>
    <col min="13827" max="13827" width="4.7109375" style="279" customWidth="1"/>
    <col min="13828" max="13828" width="12.7109375" style="279" customWidth="1"/>
    <col min="13829" max="13829" width="55.57421875" style="279" customWidth="1"/>
    <col min="13830" max="13830" width="4.7109375" style="279" customWidth="1"/>
    <col min="13831" max="13831" width="9.8515625" style="279" customWidth="1"/>
    <col min="13832" max="13832" width="9.7109375" style="279" customWidth="1"/>
    <col min="13833" max="13833" width="13.57421875" style="279" customWidth="1"/>
    <col min="13834" max="13837" width="9.140625" style="279" hidden="1" customWidth="1"/>
    <col min="13838" max="13838" width="5.28125" style="279" customWidth="1"/>
    <col min="13839" max="13844" width="9.140625" style="279" hidden="1" customWidth="1"/>
    <col min="13845" max="14080" width="9.140625" style="279" customWidth="1"/>
    <col min="14081" max="14081" width="5.57421875" style="279" customWidth="1"/>
    <col min="14082" max="14082" width="4.421875" style="279" customWidth="1"/>
    <col min="14083" max="14083" width="4.7109375" style="279" customWidth="1"/>
    <col min="14084" max="14084" width="12.7109375" style="279" customWidth="1"/>
    <col min="14085" max="14085" width="55.57421875" style="279" customWidth="1"/>
    <col min="14086" max="14086" width="4.7109375" style="279" customWidth="1"/>
    <col min="14087" max="14087" width="9.8515625" style="279" customWidth="1"/>
    <col min="14088" max="14088" width="9.7109375" style="279" customWidth="1"/>
    <col min="14089" max="14089" width="13.57421875" style="279" customWidth="1"/>
    <col min="14090" max="14093" width="9.140625" style="279" hidden="1" customWidth="1"/>
    <col min="14094" max="14094" width="5.28125" style="279" customWidth="1"/>
    <col min="14095" max="14100" width="9.140625" style="279" hidden="1" customWidth="1"/>
    <col min="14101" max="14336" width="9.140625" style="279" customWidth="1"/>
    <col min="14337" max="14337" width="5.57421875" style="279" customWidth="1"/>
    <col min="14338" max="14338" width="4.421875" style="279" customWidth="1"/>
    <col min="14339" max="14339" width="4.7109375" style="279" customWidth="1"/>
    <col min="14340" max="14340" width="12.7109375" style="279" customWidth="1"/>
    <col min="14341" max="14341" width="55.57421875" style="279" customWidth="1"/>
    <col min="14342" max="14342" width="4.7109375" style="279" customWidth="1"/>
    <col min="14343" max="14343" width="9.8515625" style="279" customWidth="1"/>
    <col min="14344" max="14344" width="9.7109375" style="279" customWidth="1"/>
    <col min="14345" max="14345" width="13.57421875" style="279" customWidth="1"/>
    <col min="14346" max="14349" width="9.140625" style="279" hidden="1" customWidth="1"/>
    <col min="14350" max="14350" width="5.28125" style="279" customWidth="1"/>
    <col min="14351" max="14356" width="9.140625" style="279" hidden="1" customWidth="1"/>
    <col min="14357" max="14592" width="9.140625" style="279" customWidth="1"/>
    <col min="14593" max="14593" width="5.57421875" style="279" customWidth="1"/>
    <col min="14594" max="14594" width="4.421875" style="279" customWidth="1"/>
    <col min="14595" max="14595" width="4.7109375" style="279" customWidth="1"/>
    <col min="14596" max="14596" width="12.7109375" style="279" customWidth="1"/>
    <col min="14597" max="14597" width="55.57421875" style="279" customWidth="1"/>
    <col min="14598" max="14598" width="4.7109375" style="279" customWidth="1"/>
    <col min="14599" max="14599" width="9.8515625" style="279" customWidth="1"/>
    <col min="14600" max="14600" width="9.7109375" style="279" customWidth="1"/>
    <col min="14601" max="14601" width="13.57421875" style="279" customWidth="1"/>
    <col min="14602" max="14605" width="9.140625" style="279" hidden="1" customWidth="1"/>
    <col min="14606" max="14606" width="5.28125" style="279" customWidth="1"/>
    <col min="14607" max="14612" width="9.140625" style="279" hidden="1" customWidth="1"/>
    <col min="14613" max="14848" width="9.140625" style="279" customWidth="1"/>
    <col min="14849" max="14849" width="5.57421875" style="279" customWidth="1"/>
    <col min="14850" max="14850" width="4.421875" style="279" customWidth="1"/>
    <col min="14851" max="14851" width="4.7109375" style="279" customWidth="1"/>
    <col min="14852" max="14852" width="12.7109375" style="279" customWidth="1"/>
    <col min="14853" max="14853" width="55.57421875" style="279" customWidth="1"/>
    <col min="14854" max="14854" width="4.7109375" style="279" customWidth="1"/>
    <col min="14855" max="14855" width="9.8515625" style="279" customWidth="1"/>
    <col min="14856" max="14856" width="9.7109375" style="279" customWidth="1"/>
    <col min="14857" max="14857" width="13.57421875" style="279" customWidth="1"/>
    <col min="14858" max="14861" width="9.140625" style="279" hidden="1" customWidth="1"/>
    <col min="14862" max="14862" width="5.28125" style="279" customWidth="1"/>
    <col min="14863" max="14868" width="9.140625" style="279" hidden="1" customWidth="1"/>
    <col min="14869" max="15104" width="9.140625" style="279" customWidth="1"/>
    <col min="15105" max="15105" width="5.57421875" style="279" customWidth="1"/>
    <col min="15106" max="15106" width="4.421875" style="279" customWidth="1"/>
    <col min="15107" max="15107" width="4.7109375" style="279" customWidth="1"/>
    <col min="15108" max="15108" width="12.7109375" style="279" customWidth="1"/>
    <col min="15109" max="15109" width="55.57421875" style="279" customWidth="1"/>
    <col min="15110" max="15110" width="4.7109375" style="279" customWidth="1"/>
    <col min="15111" max="15111" width="9.8515625" style="279" customWidth="1"/>
    <col min="15112" max="15112" width="9.7109375" style="279" customWidth="1"/>
    <col min="15113" max="15113" width="13.57421875" style="279" customWidth="1"/>
    <col min="15114" max="15117" width="9.140625" style="279" hidden="1" customWidth="1"/>
    <col min="15118" max="15118" width="5.28125" style="279" customWidth="1"/>
    <col min="15119" max="15124" width="9.140625" style="279" hidden="1" customWidth="1"/>
    <col min="15125" max="15360" width="9.140625" style="279" customWidth="1"/>
    <col min="15361" max="15361" width="5.57421875" style="279" customWidth="1"/>
    <col min="15362" max="15362" width="4.421875" style="279" customWidth="1"/>
    <col min="15363" max="15363" width="4.7109375" style="279" customWidth="1"/>
    <col min="15364" max="15364" width="12.7109375" style="279" customWidth="1"/>
    <col min="15365" max="15365" width="55.57421875" style="279" customWidth="1"/>
    <col min="15366" max="15366" width="4.7109375" style="279" customWidth="1"/>
    <col min="15367" max="15367" width="9.8515625" style="279" customWidth="1"/>
    <col min="15368" max="15368" width="9.7109375" style="279" customWidth="1"/>
    <col min="15369" max="15369" width="13.57421875" style="279" customWidth="1"/>
    <col min="15370" max="15373" width="9.140625" style="279" hidden="1" customWidth="1"/>
    <col min="15374" max="15374" width="5.28125" style="279" customWidth="1"/>
    <col min="15375" max="15380" width="9.140625" style="279" hidden="1" customWidth="1"/>
    <col min="15381" max="15616" width="9.140625" style="279" customWidth="1"/>
    <col min="15617" max="15617" width="5.57421875" style="279" customWidth="1"/>
    <col min="15618" max="15618" width="4.421875" style="279" customWidth="1"/>
    <col min="15619" max="15619" width="4.7109375" style="279" customWidth="1"/>
    <col min="15620" max="15620" width="12.7109375" style="279" customWidth="1"/>
    <col min="15621" max="15621" width="55.57421875" style="279" customWidth="1"/>
    <col min="15622" max="15622" width="4.7109375" style="279" customWidth="1"/>
    <col min="15623" max="15623" width="9.8515625" style="279" customWidth="1"/>
    <col min="15624" max="15624" width="9.7109375" style="279" customWidth="1"/>
    <col min="15625" max="15625" width="13.57421875" style="279" customWidth="1"/>
    <col min="15626" max="15629" width="9.140625" style="279" hidden="1" customWidth="1"/>
    <col min="15630" max="15630" width="5.28125" style="279" customWidth="1"/>
    <col min="15631" max="15636" width="9.140625" style="279" hidden="1" customWidth="1"/>
    <col min="15637" max="15872" width="9.140625" style="279" customWidth="1"/>
    <col min="15873" max="15873" width="5.57421875" style="279" customWidth="1"/>
    <col min="15874" max="15874" width="4.421875" style="279" customWidth="1"/>
    <col min="15875" max="15875" width="4.7109375" style="279" customWidth="1"/>
    <col min="15876" max="15876" width="12.7109375" style="279" customWidth="1"/>
    <col min="15877" max="15877" width="55.57421875" style="279" customWidth="1"/>
    <col min="15878" max="15878" width="4.7109375" style="279" customWidth="1"/>
    <col min="15879" max="15879" width="9.8515625" style="279" customWidth="1"/>
    <col min="15880" max="15880" width="9.7109375" style="279" customWidth="1"/>
    <col min="15881" max="15881" width="13.57421875" style="279" customWidth="1"/>
    <col min="15882" max="15885" width="9.140625" style="279" hidden="1" customWidth="1"/>
    <col min="15886" max="15886" width="5.28125" style="279" customWidth="1"/>
    <col min="15887" max="15892" width="9.140625" style="279" hidden="1" customWidth="1"/>
    <col min="15893" max="16128" width="9.140625" style="279" customWidth="1"/>
    <col min="16129" max="16129" width="5.57421875" style="279" customWidth="1"/>
    <col min="16130" max="16130" width="4.421875" style="279" customWidth="1"/>
    <col min="16131" max="16131" width="4.7109375" style="279" customWidth="1"/>
    <col min="16132" max="16132" width="12.7109375" style="279" customWidth="1"/>
    <col min="16133" max="16133" width="55.57421875" style="279" customWidth="1"/>
    <col min="16134" max="16134" width="4.7109375" style="279" customWidth="1"/>
    <col min="16135" max="16135" width="9.8515625" style="279" customWidth="1"/>
    <col min="16136" max="16136" width="9.7109375" style="279" customWidth="1"/>
    <col min="16137" max="16137" width="13.57421875" style="279" customWidth="1"/>
    <col min="16138" max="16141" width="9.140625" style="279" hidden="1" customWidth="1"/>
    <col min="16142" max="16142" width="5.28125" style="279" customWidth="1"/>
    <col min="16143" max="16148" width="9.140625" style="279" hidden="1" customWidth="1"/>
    <col min="16149" max="16384" width="9.140625" style="279" customWidth="1"/>
  </cols>
  <sheetData>
    <row r="1" spans="1:23" ht="18">
      <c r="A1" s="276" t="s">
        <v>1316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8"/>
      <c r="P1" s="278"/>
      <c r="Q1" s="277"/>
      <c r="R1" s="277"/>
      <c r="S1" s="277"/>
      <c r="T1" s="277"/>
      <c r="U1" s="339"/>
      <c r="V1" s="339"/>
      <c r="W1" s="339"/>
    </row>
    <row r="2" spans="1:23" ht="15">
      <c r="A2" s="280" t="s">
        <v>77</v>
      </c>
      <c r="B2" s="281"/>
      <c r="C2" s="282" t="str">
        <f>'[4]Krycí list'!E5</f>
        <v>Lázně Berta_oprava stávajících pokojů</v>
      </c>
      <c r="D2" s="283"/>
      <c r="E2" s="283"/>
      <c r="F2" s="281"/>
      <c r="G2" s="281"/>
      <c r="H2" s="281"/>
      <c r="I2" s="281"/>
      <c r="J2" s="281"/>
      <c r="K2" s="281"/>
      <c r="L2" s="277"/>
      <c r="M2" s="277"/>
      <c r="N2" s="277"/>
      <c r="O2" s="278"/>
      <c r="P2" s="278"/>
      <c r="Q2" s="277"/>
      <c r="R2" s="277"/>
      <c r="S2" s="277"/>
      <c r="T2" s="277"/>
      <c r="U2" s="339"/>
      <c r="V2" s="339"/>
      <c r="W2" s="339"/>
    </row>
    <row r="3" spans="1:23" ht="15">
      <c r="A3" s="280" t="s">
        <v>78</v>
      </c>
      <c r="B3" s="281"/>
      <c r="C3" s="282" t="str">
        <f>'[4]Krycí list'!E7</f>
        <v>Zdravotní instalace-sekce A</v>
      </c>
      <c r="D3" s="283"/>
      <c r="E3" s="283"/>
      <c r="F3" s="281"/>
      <c r="G3" s="281"/>
      <c r="H3" s="281"/>
      <c r="I3" s="282"/>
      <c r="J3" s="283"/>
      <c r="K3" s="283"/>
      <c r="L3" s="277"/>
      <c r="M3" s="277"/>
      <c r="N3" s="277"/>
      <c r="O3" s="278"/>
      <c r="P3" s="278"/>
      <c r="Q3" s="277"/>
      <c r="R3" s="277"/>
      <c r="S3" s="277"/>
      <c r="T3" s="277"/>
      <c r="U3" s="339"/>
      <c r="V3" s="339"/>
      <c r="W3" s="339"/>
    </row>
    <row r="4" spans="1:23" ht="15">
      <c r="A4" s="280" t="s">
        <v>79</v>
      </c>
      <c r="B4" s="281"/>
      <c r="C4" s="282" t="str">
        <f>'[4]Krycí list'!E9</f>
        <v xml:space="preserve"> </v>
      </c>
      <c r="D4" s="283"/>
      <c r="E4" s="283"/>
      <c r="F4" s="281"/>
      <c r="G4" s="281"/>
      <c r="H4" s="281"/>
      <c r="I4" s="282"/>
      <c r="J4" s="283"/>
      <c r="K4" s="283"/>
      <c r="L4" s="277"/>
      <c r="M4" s="277"/>
      <c r="N4" s="277"/>
      <c r="O4" s="278"/>
      <c r="P4" s="278"/>
      <c r="Q4" s="277"/>
      <c r="R4" s="277"/>
      <c r="S4" s="277"/>
      <c r="T4" s="277"/>
      <c r="U4" s="339"/>
      <c r="V4" s="339"/>
      <c r="W4" s="339"/>
    </row>
    <row r="5" spans="1:23" ht="15">
      <c r="A5" s="281" t="s">
        <v>80</v>
      </c>
      <c r="B5" s="281"/>
      <c r="C5" s="282" t="str">
        <f>'[4]Krycí list'!P5</f>
        <v xml:space="preserve"> </v>
      </c>
      <c r="D5" s="283"/>
      <c r="E5" s="283"/>
      <c r="F5" s="281"/>
      <c r="G5" s="281"/>
      <c r="H5" s="281"/>
      <c r="I5" s="282"/>
      <c r="J5" s="283"/>
      <c r="K5" s="283"/>
      <c r="L5" s="277"/>
      <c r="M5" s="277"/>
      <c r="N5" s="277"/>
      <c r="O5" s="278"/>
      <c r="P5" s="278"/>
      <c r="Q5" s="277"/>
      <c r="R5" s="277"/>
      <c r="S5" s="277"/>
      <c r="T5" s="277"/>
      <c r="U5" s="339"/>
      <c r="V5" s="339"/>
      <c r="W5" s="339"/>
    </row>
    <row r="6" spans="1:23" ht="6" customHeight="1">
      <c r="A6" s="281"/>
      <c r="B6" s="281"/>
      <c r="C6" s="282"/>
      <c r="D6" s="283"/>
      <c r="E6" s="283"/>
      <c r="F6" s="281"/>
      <c r="G6" s="281"/>
      <c r="H6" s="281"/>
      <c r="I6" s="282"/>
      <c r="J6" s="283"/>
      <c r="K6" s="283"/>
      <c r="L6" s="277"/>
      <c r="M6" s="277"/>
      <c r="N6" s="277"/>
      <c r="O6" s="278"/>
      <c r="P6" s="278"/>
      <c r="Q6" s="277"/>
      <c r="R6" s="277"/>
      <c r="S6" s="277"/>
      <c r="T6" s="277"/>
      <c r="U6" s="339"/>
      <c r="V6" s="339"/>
      <c r="W6" s="339"/>
    </row>
    <row r="7" spans="1:23" ht="15">
      <c r="A7" s="281" t="s">
        <v>81</v>
      </c>
      <c r="B7" s="281"/>
      <c r="C7" s="282" t="str">
        <f>'[4]Krycí list'!E26</f>
        <v xml:space="preserve"> </v>
      </c>
      <c r="D7" s="283"/>
      <c r="E7" s="283"/>
      <c r="F7" s="281"/>
      <c r="G7" s="281"/>
      <c r="H7" s="281"/>
      <c r="I7" s="282"/>
      <c r="J7" s="283"/>
      <c r="K7" s="283"/>
      <c r="L7" s="277"/>
      <c r="M7" s="277"/>
      <c r="N7" s="277"/>
      <c r="O7" s="278"/>
      <c r="P7" s="278"/>
      <c r="Q7" s="277"/>
      <c r="R7" s="277"/>
      <c r="S7" s="277"/>
      <c r="T7" s="277"/>
      <c r="U7" s="339"/>
      <c r="V7" s="339"/>
      <c r="W7" s="339"/>
    </row>
    <row r="8" spans="1:23" ht="15">
      <c r="A8" s="281" t="s">
        <v>82</v>
      </c>
      <c r="B8" s="281"/>
      <c r="C8" s="282" t="str">
        <f>'[4]Krycí list'!E28</f>
        <v xml:space="preserve"> </v>
      </c>
      <c r="D8" s="283"/>
      <c r="E8" s="283"/>
      <c r="F8" s="281"/>
      <c r="G8" s="281"/>
      <c r="H8" s="281"/>
      <c r="I8" s="282"/>
      <c r="J8" s="283"/>
      <c r="K8" s="283"/>
      <c r="L8" s="277"/>
      <c r="M8" s="277"/>
      <c r="N8" s="277"/>
      <c r="O8" s="278"/>
      <c r="P8" s="278"/>
      <c r="Q8" s="277"/>
      <c r="R8" s="277"/>
      <c r="S8" s="277"/>
      <c r="T8" s="277"/>
      <c r="U8" s="339"/>
      <c r="V8" s="339"/>
      <c r="W8" s="339"/>
    </row>
    <row r="9" spans="1:23" ht="15">
      <c r="A9" s="281" t="s">
        <v>83</v>
      </c>
      <c r="B9" s="281"/>
      <c r="C9" s="282" t="s">
        <v>545</v>
      </c>
      <c r="D9" s="283"/>
      <c r="E9" s="283"/>
      <c r="F9" s="281"/>
      <c r="G9" s="281"/>
      <c r="H9" s="281"/>
      <c r="I9" s="282"/>
      <c r="J9" s="283"/>
      <c r="K9" s="283"/>
      <c r="L9" s="277"/>
      <c r="M9" s="277"/>
      <c r="N9" s="277"/>
      <c r="O9" s="278"/>
      <c r="P9" s="278"/>
      <c r="Q9" s="277"/>
      <c r="R9" s="277"/>
      <c r="S9" s="277"/>
      <c r="T9" s="277"/>
      <c r="U9" s="339"/>
      <c r="V9" s="339"/>
      <c r="W9" s="339"/>
    </row>
    <row r="10" spans="1:23" ht="5.25" customHeight="1">
      <c r="A10" s="277"/>
      <c r="B10" s="277"/>
      <c r="C10" s="277"/>
      <c r="D10" s="277"/>
      <c r="E10" s="277"/>
      <c r="F10" s="277"/>
      <c r="G10" s="277"/>
      <c r="H10" s="340"/>
      <c r="I10" s="277"/>
      <c r="J10" s="277"/>
      <c r="K10" s="277"/>
      <c r="L10" s="277"/>
      <c r="M10" s="277"/>
      <c r="N10" s="340"/>
      <c r="O10" s="278"/>
      <c r="P10" s="278"/>
      <c r="Q10" s="277"/>
      <c r="R10" s="277"/>
      <c r="S10" s="277"/>
      <c r="T10" s="277"/>
      <c r="U10" s="339"/>
      <c r="V10" s="339"/>
      <c r="W10" s="339"/>
    </row>
    <row r="11" spans="1:23" ht="22.5">
      <c r="A11" s="284" t="s">
        <v>84</v>
      </c>
      <c r="B11" s="285" t="s">
        <v>85</v>
      </c>
      <c r="C11" s="285" t="s">
        <v>86</v>
      </c>
      <c r="D11" s="285" t="s">
        <v>87</v>
      </c>
      <c r="E11" s="285" t="s">
        <v>0</v>
      </c>
      <c r="F11" s="285" t="s">
        <v>1</v>
      </c>
      <c r="G11" s="285" t="s">
        <v>88</v>
      </c>
      <c r="H11" s="341" t="s">
        <v>89</v>
      </c>
      <c r="I11" s="285" t="s">
        <v>90</v>
      </c>
      <c r="J11" s="285" t="s">
        <v>3</v>
      </c>
      <c r="K11" s="285" t="s">
        <v>91</v>
      </c>
      <c r="L11" s="285" t="s">
        <v>92</v>
      </c>
      <c r="M11" s="285" t="s">
        <v>93</v>
      </c>
      <c r="N11" s="341" t="s">
        <v>4</v>
      </c>
      <c r="O11" s="286" t="s">
        <v>94</v>
      </c>
      <c r="P11" s="287" t="s">
        <v>95</v>
      </c>
      <c r="Q11" s="285"/>
      <c r="R11" s="285"/>
      <c r="S11" s="285"/>
      <c r="T11" s="288" t="s">
        <v>96</v>
      </c>
      <c r="U11" s="342"/>
      <c r="V11" s="339"/>
      <c r="W11" s="339"/>
    </row>
    <row r="12" spans="1:23" ht="15">
      <c r="A12" s="290">
        <v>1</v>
      </c>
      <c r="B12" s="291">
        <v>2</v>
      </c>
      <c r="C12" s="291">
        <v>3</v>
      </c>
      <c r="D12" s="291">
        <v>4</v>
      </c>
      <c r="E12" s="291">
        <v>5</v>
      </c>
      <c r="F12" s="291">
        <v>6</v>
      </c>
      <c r="G12" s="291">
        <v>7</v>
      </c>
      <c r="H12" s="343">
        <v>8</v>
      </c>
      <c r="I12" s="291">
        <v>9</v>
      </c>
      <c r="J12" s="291"/>
      <c r="K12" s="291"/>
      <c r="L12" s="291"/>
      <c r="M12" s="291"/>
      <c r="N12" s="343">
        <v>10</v>
      </c>
      <c r="O12" s="292">
        <v>11</v>
      </c>
      <c r="P12" s="293">
        <v>12</v>
      </c>
      <c r="Q12" s="291"/>
      <c r="R12" s="291"/>
      <c r="S12" s="291"/>
      <c r="T12" s="294">
        <v>11</v>
      </c>
      <c r="U12" s="342"/>
      <c r="V12" s="339"/>
      <c r="W12" s="339"/>
    </row>
    <row r="13" spans="1:23" ht="4.5" customHeight="1">
      <c r="A13" s="277"/>
      <c r="B13" s="277"/>
      <c r="C13" s="277"/>
      <c r="D13" s="277"/>
      <c r="E13" s="277"/>
      <c r="F13" s="277"/>
      <c r="G13" s="277"/>
      <c r="H13" s="340"/>
      <c r="I13" s="277"/>
      <c r="J13" s="277"/>
      <c r="K13" s="277"/>
      <c r="L13" s="277"/>
      <c r="M13" s="277"/>
      <c r="N13" s="344"/>
      <c r="O13" s="296"/>
      <c r="P13" s="297"/>
      <c r="Q13" s="295"/>
      <c r="R13" s="295"/>
      <c r="S13" s="295"/>
      <c r="T13" s="295"/>
      <c r="U13" s="339"/>
      <c r="V13" s="339"/>
      <c r="W13" s="339"/>
    </row>
    <row r="14" spans="1:16" s="302" customFormat="1" ht="11.25" customHeight="1">
      <c r="A14" s="298"/>
      <c r="B14" s="299" t="s">
        <v>97</v>
      </c>
      <c r="C14" s="298"/>
      <c r="D14" s="298" t="s">
        <v>109</v>
      </c>
      <c r="E14" s="298" t="s">
        <v>110</v>
      </c>
      <c r="F14" s="298"/>
      <c r="G14" s="298"/>
      <c r="H14" s="345"/>
      <c r="I14" s="300">
        <f>I15+I37+I57+I99</f>
        <v>0</v>
      </c>
      <c r="J14" s="298"/>
      <c r="K14" s="301">
        <f>K15+K37+K57+K99</f>
        <v>0</v>
      </c>
      <c r="L14" s="298"/>
      <c r="M14" s="301">
        <f>M15+M37+M57+M99</f>
        <v>0</v>
      </c>
      <c r="N14" s="345"/>
      <c r="P14" s="302" t="s">
        <v>100</v>
      </c>
    </row>
    <row r="15" spans="2:16" s="303" customFormat="1" ht="11.25" customHeight="1">
      <c r="B15" s="304" t="s">
        <v>97</v>
      </c>
      <c r="D15" s="303" t="s">
        <v>546</v>
      </c>
      <c r="E15" s="303" t="s">
        <v>547</v>
      </c>
      <c r="H15" s="346"/>
      <c r="I15" s="305">
        <f>SUM(I16:I36)</f>
        <v>0</v>
      </c>
      <c r="K15" s="306">
        <f>SUM(K16:K36)</f>
        <v>0</v>
      </c>
      <c r="M15" s="306">
        <f>SUM(M16:M36)</f>
        <v>0</v>
      </c>
      <c r="N15" s="346"/>
      <c r="P15" s="303" t="s">
        <v>101</v>
      </c>
    </row>
    <row r="16" spans="1:16" s="315" customFormat="1" ht="11.25" customHeight="1">
      <c r="A16" s="307">
        <v>1</v>
      </c>
      <c r="B16" s="307" t="s">
        <v>102</v>
      </c>
      <c r="C16" s="307" t="s">
        <v>546</v>
      </c>
      <c r="D16" s="308" t="s">
        <v>548</v>
      </c>
      <c r="E16" s="309" t="s">
        <v>549</v>
      </c>
      <c r="F16" s="307" t="s">
        <v>7</v>
      </c>
      <c r="G16" s="310">
        <v>9</v>
      </c>
      <c r="H16" s="347">
        <v>0</v>
      </c>
      <c r="I16" s="311">
        <f aca="true" t="shared" si="0" ref="I16:I36">ROUND(G16*H16,2)</f>
        <v>0</v>
      </c>
      <c r="J16" s="312">
        <v>0</v>
      </c>
      <c r="K16" s="310">
        <f aca="true" t="shared" si="1" ref="K16:K36">G16*J16</f>
        <v>0</v>
      </c>
      <c r="L16" s="312">
        <v>0</v>
      </c>
      <c r="M16" s="310">
        <f aca="true" t="shared" si="2" ref="M16:M36">G16*L16</f>
        <v>0</v>
      </c>
      <c r="N16" s="348">
        <v>21</v>
      </c>
      <c r="O16" s="314">
        <v>16</v>
      </c>
      <c r="P16" s="315" t="s">
        <v>103</v>
      </c>
    </row>
    <row r="17" spans="1:16" s="315" customFormat="1" ht="11.25" customHeight="1">
      <c r="A17" s="307">
        <v>2</v>
      </c>
      <c r="B17" s="307" t="s">
        <v>102</v>
      </c>
      <c r="C17" s="307" t="s">
        <v>546</v>
      </c>
      <c r="D17" s="308" t="s">
        <v>550</v>
      </c>
      <c r="E17" s="309" t="s">
        <v>551</v>
      </c>
      <c r="F17" s="307" t="s">
        <v>5</v>
      </c>
      <c r="G17" s="310">
        <v>4</v>
      </c>
      <c r="H17" s="347">
        <v>0</v>
      </c>
      <c r="I17" s="311">
        <f t="shared" si="0"/>
        <v>0</v>
      </c>
      <c r="J17" s="312">
        <v>0</v>
      </c>
      <c r="K17" s="310">
        <f t="shared" si="1"/>
        <v>0</v>
      </c>
      <c r="L17" s="312">
        <v>0</v>
      </c>
      <c r="M17" s="310">
        <f t="shared" si="2"/>
        <v>0</v>
      </c>
      <c r="N17" s="348">
        <v>21</v>
      </c>
      <c r="O17" s="314">
        <v>16</v>
      </c>
      <c r="P17" s="315" t="s">
        <v>103</v>
      </c>
    </row>
    <row r="18" spans="1:16" s="315" customFormat="1" ht="11.25" customHeight="1">
      <c r="A18" s="307">
        <v>3</v>
      </c>
      <c r="B18" s="307" t="s">
        <v>102</v>
      </c>
      <c r="C18" s="307" t="s">
        <v>546</v>
      </c>
      <c r="D18" s="308" t="s">
        <v>552</v>
      </c>
      <c r="E18" s="309" t="s">
        <v>553</v>
      </c>
      <c r="F18" s="307" t="s">
        <v>7</v>
      </c>
      <c r="G18" s="310">
        <v>40</v>
      </c>
      <c r="H18" s="347">
        <v>0</v>
      </c>
      <c r="I18" s="311">
        <f t="shared" si="0"/>
        <v>0</v>
      </c>
      <c r="J18" s="312">
        <v>0</v>
      </c>
      <c r="K18" s="310">
        <f t="shared" si="1"/>
        <v>0</v>
      </c>
      <c r="L18" s="312">
        <v>0</v>
      </c>
      <c r="M18" s="310">
        <f t="shared" si="2"/>
        <v>0</v>
      </c>
      <c r="N18" s="348">
        <v>21</v>
      </c>
      <c r="O18" s="314">
        <v>16</v>
      </c>
      <c r="P18" s="315" t="s">
        <v>103</v>
      </c>
    </row>
    <row r="19" spans="1:16" s="315" customFormat="1" ht="11.25" customHeight="1">
      <c r="A19" s="307">
        <v>4</v>
      </c>
      <c r="B19" s="307" t="s">
        <v>102</v>
      </c>
      <c r="C19" s="307" t="s">
        <v>546</v>
      </c>
      <c r="D19" s="308" t="s">
        <v>554</v>
      </c>
      <c r="E19" s="309" t="s">
        <v>555</v>
      </c>
      <c r="F19" s="307" t="s">
        <v>7</v>
      </c>
      <c r="G19" s="310">
        <v>61</v>
      </c>
      <c r="H19" s="347">
        <v>0</v>
      </c>
      <c r="I19" s="311">
        <f t="shared" si="0"/>
        <v>0</v>
      </c>
      <c r="J19" s="312">
        <v>0</v>
      </c>
      <c r="K19" s="310">
        <f t="shared" si="1"/>
        <v>0</v>
      </c>
      <c r="L19" s="312">
        <v>0</v>
      </c>
      <c r="M19" s="310">
        <f t="shared" si="2"/>
        <v>0</v>
      </c>
      <c r="N19" s="348">
        <v>21</v>
      </c>
      <c r="O19" s="314">
        <v>16</v>
      </c>
      <c r="P19" s="315" t="s">
        <v>103</v>
      </c>
    </row>
    <row r="20" spans="1:16" s="315" customFormat="1" ht="11.25" customHeight="1">
      <c r="A20" s="307">
        <v>5</v>
      </c>
      <c r="B20" s="307" t="s">
        <v>102</v>
      </c>
      <c r="C20" s="307" t="s">
        <v>546</v>
      </c>
      <c r="D20" s="308" t="s">
        <v>556</v>
      </c>
      <c r="E20" s="309" t="s">
        <v>557</v>
      </c>
      <c r="F20" s="307" t="s">
        <v>5</v>
      </c>
      <c r="G20" s="310">
        <v>20</v>
      </c>
      <c r="H20" s="347">
        <v>0</v>
      </c>
      <c r="I20" s="311">
        <f t="shared" si="0"/>
        <v>0</v>
      </c>
      <c r="J20" s="312">
        <v>0</v>
      </c>
      <c r="K20" s="310">
        <f t="shared" si="1"/>
        <v>0</v>
      </c>
      <c r="L20" s="312">
        <v>0</v>
      </c>
      <c r="M20" s="310">
        <f t="shared" si="2"/>
        <v>0</v>
      </c>
      <c r="N20" s="348">
        <v>21</v>
      </c>
      <c r="O20" s="314">
        <v>16</v>
      </c>
      <c r="P20" s="315" t="s">
        <v>103</v>
      </c>
    </row>
    <row r="21" spans="1:16" s="315" customFormat="1" ht="22.5" customHeight="1">
      <c r="A21" s="307">
        <v>6</v>
      </c>
      <c r="B21" s="307" t="s">
        <v>102</v>
      </c>
      <c r="C21" s="307" t="s">
        <v>546</v>
      </c>
      <c r="D21" s="308" t="s">
        <v>558</v>
      </c>
      <c r="E21" s="309" t="s">
        <v>559</v>
      </c>
      <c r="F21" s="307" t="s">
        <v>7</v>
      </c>
      <c r="G21" s="310">
        <v>4</v>
      </c>
      <c r="H21" s="347">
        <v>0</v>
      </c>
      <c r="I21" s="311">
        <f t="shared" si="0"/>
        <v>0</v>
      </c>
      <c r="J21" s="312">
        <v>0</v>
      </c>
      <c r="K21" s="310">
        <f t="shared" si="1"/>
        <v>0</v>
      </c>
      <c r="L21" s="312">
        <v>0</v>
      </c>
      <c r="M21" s="310">
        <f t="shared" si="2"/>
        <v>0</v>
      </c>
      <c r="N21" s="348">
        <v>21</v>
      </c>
      <c r="O21" s="314">
        <v>16</v>
      </c>
      <c r="P21" s="315" t="s">
        <v>103</v>
      </c>
    </row>
    <row r="22" spans="1:16" s="315" customFormat="1" ht="22.5" customHeight="1">
      <c r="A22" s="307">
        <v>7</v>
      </c>
      <c r="B22" s="307" t="s">
        <v>102</v>
      </c>
      <c r="C22" s="307" t="s">
        <v>546</v>
      </c>
      <c r="D22" s="308" t="s">
        <v>560</v>
      </c>
      <c r="E22" s="309" t="s">
        <v>561</v>
      </c>
      <c r="F22" s="307" t="s">
        <v>7</v>
      </c>
      <c r="G22" s="310">
        <v>36</v>
      </c>
      <c r="H22" s="347">
        <v>0</v>
      </c>
      <c r="I22" s="311">
        <f t="shared" si="0"/>
        <v>0</v>
      </c>
      <c r="J22" s="312">
        <v>0</v>
      </c>
      <c r="K22" s="310">
        <f t="shared" si="1"/>
        <v>0</v>
      </c>
      <c r="L22" s="312">
        <v>0</v>
      </c>
      <c r="M22" s="310">
        <f t="shared" si="2"/>
        <v>0</v>
      </c>
      <c r="N22" s="348">
        <v>21</v>
      </c>
      <c r="O22" s="314">
        <v>16</v>
      </c>
      <c r="P22" s="315" t="s">
        <v>103</v>
      </c>
    </row>
    <row r="23" spans="1:16" s="315" customFormat="1" ht="22.5" customHeight="1">
      <c r="A23" s="307">
        <v>8</v>
      </c>
      <c r="B23" s="307" t="s">
        <v>102</v>
      </c>
      <c r="C23" s="307" t="s">
        <v>546</v>
      </c>
      <c r="D23" s="308" t="s">
        <v>562</v>
      </c>
      <c r="E23" s="309" t="s">
        <v>563</v>
      </c>
      <c r="F23" s="307" t="s">
        <v>7</v>
      </c>
      <c r="G23" s="310">
        <v>45</v>
      </c>
      <c r="H23" s="347">
        <v>0</v>
      </c>
      <c r="I23" s="311">
        <f t="shared" si="0"/>
        <v>0</v>
      </c>
      <c r="J23" s="312">
        <v>0</v>
      </c>
      <c r="K23" s="310">
        <f t="shared" si="1"/>
        <v>0</v>
      </c>
      <c r="L23" s="312">
        <v>0</v>
      </c>
      <c r="M23" s="310">
        <f t="shared" si="2"/>
        <v>0</v>
      </c>
      <c r="N23" s="348">
        <v>21</v>
      </c>
      <c r="O23" s="314">
        <v>16</v>
      </c>
      <c r="P23" s="315" t="s">
        <v>103</v>
      </c>
    </row>
    <row r="24" spans="1:16" s="315" customFormat="1" ht="22.5" customHeight="1">
      <c r="A24" s="307">
        <v>9</v>
      </c>
      <c r="B24" s="307" t="s">
        <v>102</v>
      </c>
      <c r="C24" s="307" t="s">
        <v>546</v>
      </c>
      <c r="D24" s="308" t="s">
        <v>564</v>
      </c>
      <c r="E24" s="309" t="s">
        <v>565</v>
      </c>
      <c r="F24" s="307" t="s">
        <v>7</v>
      </c>
      <c r="G24" s="310">
        <v>16.5</v>
      </c>
      <c r="H24" s="347">
        <v>0</v>
      </c>
      <c r="I24" s="311">
        <f t="shared" si="0"/>
        <v>0</v>
      </c>
      <c r="J24" s="312">
        <v>0</v>
      </c>
      <c r="K24" s="310">
        <f t="shared" si="1"/>
        <v>0</v>
      </c>
      <c r="L24" s="312">
        <v>0</v>
      </c>
      <c r="M24" s="310">
        <f t="shared" si="2"/>
        <v>0</v>
      </c>
      <c r="N24" s="348">
        <v>21</v>
      </c>
      <c r="O24" s="314">
        <v>16</v>
      </c>
      <c r="P24" s="315" t="s">
        <v>103</v>
      </c>
    </row>
    <row r="25" spans="1:16" s="315" customFormat="1" ht="11.25" customHeight="1">
      <c r="A25" s="307">
        <v>10</v>
      </c>
      <c r="B25" s="307" t="s">
        <v>102</v>
      </c>
      <c r="C25" s="307" t="s">
        <v>546</v>
      </c>
      <c r="D25" s="308" t="s">
        <v>566</v>
      </c>
      <c r="E25" s="309" t="s">
        <v>567</v>
      </c>
      <c r="F25" s="307" t="s">
        <v>5</v>
      </c>
      <c r="G25" s="310">
        <v>11</v>
      </c>
      <c r="H25" s="347">
        <v>0</v>
      </c>
      <c r="I25" s="311">
        <f t="shared" si="0"/>
        <v>0</v>
      </c>
      <c r="J25" s="312">
        <v>0</v>
      </c>
      <c r="K25" s="310">
        <f t="shared" si="1"/>
        <v>0</v>
      </c>
      <c r="L25" s="312">
        <v>0</v>
      </c>
      <c r="M25" s="310">
        <f t="shared" si="2"/>
        <v>0</v>
      </c>
      <c r="N25" s="348">
        <v>21</v>
      </c>
      <c r="O25" s="314">
        <v>16</v>
      </c>
      <c r="P25" s="315" t="s">
        <v>103</v>
      </c>
    </row>
    <row r="26" spans="1:16" s="315" customFormat="1" ht="11.25" customHeight="1">
      <c r="A26" s="307">
        <v>11</v>
      </c>
      <c r="B26" s="307" t="s">
        <v>102</v>
      </c>
      <c r="C26" s="307" t="s">
        <v>546</v>
      </c>
      <c r="D26" s="308" t="s">
        <v>568</v>
      </c>
      <c r="E26" s="309" t="s">
        <v>569</v>
      </c>
      <c r="F26" s="307" t="s">
        <v>5</v>
      </c>
      <c r="G26" s="310">
        <v>12</v>
      </c>
      <c r="H26" s="347">
        <v>0</v>
      </c>
      <c r="I26" s="311">
        <f t="shared" si="0"/>
        <v>0</v>
      </c>
      <c r="J26" s="312">
        <v>0</v>
      </c>
      <c r="K26" s="310">
        <f t="shared" si="1"/>
        <v>0</v>
      </c>
      <c r="L26" s="312">
        <v>0</v>
      </c>
      <c r="M26" s="310">
        <f t="shared" si="2"/>
        <v>0</v>
      </c>
      <c r="N26" s="348">
        <v>21</v>
      </c>
      <c r="O26" s="314">
        <v>16</v>
      </c>
      <c r="P26" s="315" t="s">
        <v>103</v>
      </c>
    </row>
    <row r="27" spans="1:16" s="315" customFormat="1" ht="11.25" customHeight="1">
      <c r="A27" s="307">
        <v>12</v>
      </c>
      <c r="B27" s="307" t="s">
        <v>102</v>
      </c>
      <c r="C27" s="307" t="s">
        <v>546</v>
      </c>
      <c r="D27" s="308" t="s">
        <v>570</v>
      </c>
      <c r="E27" s="309" t="s">
        <v>571</v>
      </c>
      <c r="F27" s="307" t="s">
        <v>5</v>
      </c>
      <c r="G27" s="310">
        <v>11</v>
      </c>
      <c r="H27" s="347">
        <v>0</v>
      </c>
      <c r="I27" s="311">
        <f t="shared" si="0"/>
        <v>0</v>
      </c>
      <c r="J27" s="312">
        <v>0</v>
      </c>
      <c r="K27" s="310">
        <f t="shared" si="1"/>
        <v>0</v>
      </c>
      <c r="L27" s="312">
        <v>0</v>
      </c>
      <c r="M27" s="310">
        <f t="shared" si="2"/>
        <v>0</v>
      </c>
      <c r="N27" s="348">
        <v>21</v>
      </c>
      <c r="O27" s="314">
        <v>16</v>
      </c>
      <c r="P27" s="315" t="s">
        <v>103</v>
      </c>
    </row>
    <row r="28" spans="1:16" s="315" customFormat="1" ht="11.25" customHeight="1">
      <c r="A28" s="307">
        <v>13</v>
      </c>
      <c r="B28" s="307" t="s">
        <v>102</v>
      </c>
      <c r="C28" s="307" t="s">
        <v>546</v>
      </c>
      <c r="D28" s="308" t="s">
        <v>572</v>
      </c>
      <c r="E28" s="309" t="s">
        <v>573</v>
      </c>
      <c r="F28" s="307" t="s">
        <v>5</v>
      </c>
      <c r="G28" s="310">
        <v>8</v>
      </c>
      <c r="H28" s="347">
        <v>0</v>
      </c>
      <c r="I28" s="311">
        <f t="shared" si="0"/>
        <v>0</v>
      </c>
      <c r="J28" s="312">
        <v>0</v>
      </c>
      <c r="K28" s="310">
        <f t="shared" si="1"/>
        <v>0</v>
      </c>
      <c r="L28" s="312">
        <v>0</v>
      </c>
      <c r="M28" s="310">
        <f t="shared" si="2"/>
        <v>0</v>
      </c>
      <c r="N28" s="348">
        <v>21</v>
      </c>
      <c r="O28" s="314">
        <v>16</v>
      </c>
      <c r="P28" s="315" t="s">
        <v>103</v>
      </c>
    </row>
    <row r="29" spans="1:16" s="332" customFormat="1" ht="11.25" customHeight="1">
      <c r="A29" s="353">
        <v>14</v>
      </c>
      <c r="B29" s="353" t="s">
        <v>104</v>
      </c>
      <c r="C29" s="353" t="s">
        <v>105</v>
      </c>
      <c r="D29" s="354" t="s">
        <v>574</v>
      </c>
      <c r="E29" s="355" t="s">
        <v>575</v>
      </c>
      <c r="F29" s="353" t="s">
        <v>43</v>
      </c>
      <c r="G29" s="356">
        <v>2</v>
      </c>
      <c r="H29" s="370">
        <v>0</v>
      </c>
      <c r="I29" s="357">
        <f t="shared" si="0"/>
        <v>0</v>
      </c>
      <c r="J29" s="358">
        <v>0</v>
      </c>
      <c r="K29" s="356">
        <f t="shared" si="1"/>
        <v>0</v>
      </c>
      <c r="L29" s="358">
        <v>0</v>
      </c>
      <c r="M29" s="356">
        <f t="shared" si="2"/>
        <v>0</v>
      </c>
      <c r="N29" s="371">
        <v>21</v>
      </c>
      <c r="O29" s="331">
        <v>32</v>
      </c>
      <c r="P29" s="332" t="s">
        <v>103</v>
      </c>
    </row>
    <row r="30" spans="1:16" s="332" customFormat="1" ht="11.25" customHeight="1">
      <c r="A30" s="353">
        <v>15</v>
      </c>
      <c r="B30" s="353" t="s">
        <v>104</v>
      </c>
      <c r="C30" s="353" t="s">
        <v>105</v>
      </c>
      <c r="D30" s="354" t="s">
        <v>576</v>
      </c>
      <c r="E30" s="355" t="s">
        <v>577</v>
      </c>
      <c r="F30" s="353" t="s">
        <v>43</v>
      </c>
      <c r="G30" s="356">
        <v>2</v>
      </c>
      <c r="H30" s="370">
        <v>0</v>
      </c>
      <c r="I30" s="357">
        <f t="shared" si="0"/>
        <v>0</v>
      </c>
      <c r="J30" s="358">
        <v>0</v>
      </c>
      <c r="K30" s="356">
        <f t="shared" si="1"/>
        <v>0</v>
      </c>
      <c r="L30" s="358">
        <v>0</v>
      </c>
      <c r="M30" s="356">
        <f t="shared" si="2"/>
        <v>0</v>
      </c>
      <c r="N30" s="371">
        <v>21</v>
      </c>
      <c r="O30" s="331">
        <v>32</v>
      </c>
      <c r="P30" s="332" t="s">
        <v>103</v>
      </c>
    </row>
    <row r="31" spans="1:16" s="332" customFormat="1" ht="11.25" customHeight="1">
      <c r="A31" s="353">
        <v>16</v>
      </c>
      <c r="B31" s="353" t="s">
        <v>104</v>
      </c>
      <c r="C31" s="353" t="s">
        <v>105</v>
      </c>
      <c r="D31" s="354" t="s">
        <v>578</v>
      </c>
      <c r="E31" s="355" t="s">
        <v>579</v>
      </c>
      <c r="F31" s="353" t="s">
        <v>43</v>
      </c>
      <c r="G31" s="356">
        <v>6</v>
      </c>
      <c r="H31" s="370">
        <v>0</v>
      </c>
      <c r="I31" s="357">
        <f t="shared" si="0"/>
        <v>0</v>
      </c>
      <c r="J31" s="358">
        <v>0</v>
      </c>
      <c r="K31" s="356">
        <f t="shared" si="1"/>
        <v>0</v>
      </c>
      <c r="L31" s="358">
        <v>0</v>
      </c>
      <c r="M31" s="356">
        <f t="shared" si="2"/>
        <v>0</v>
      </c>
      <c r="N31" s="371">
        <v>21</v>
      </c>
      <c r="O31" s="331">
        <v>32</v>
      </c>
      <c r="P31" s="332" t="s">
        <v>103</v>
      </c>
    </row>
    <row r="32" spans="1:16" s="332" customFormat="1" ht="11.25" customHeight="1">
      <c r="A32" s="353">
        <v>17</v>
      </c>
      <c r="B32" s="353" t="s">
        <v>104</v>
      </c>
      <c r="C32" s="353" t="s">
        <v>105</v>
      </c>
      <c r="D32" s="354" t="s">
        <v>580</v>
      </c>
      <c r="E32" s="355" t="s">
        <v>577</v>
      </c>
      <c r="F32" s="353" t="s">
        <v>43</v>
      </c>
      <c r="G32" s="356">
        <v>6</v>
      </c>
      <c r="H32" s="370">
        <v>0</v>
      </c>
      <c r="I32" s="357">
        <f t="shared" si="0"/>
        <v>0</v>
      </c>
      <c r="J32" s="358">
        <v>0</v>
      </c>
      <c r="K32" s="356">
        <f t="shared" si="1"/>
        <v>0</v>
      </c>
      <c r="L32" s="358">
        <v>0</v>
      </c>
      <c r="M32" s="356">
        <f t="shared" si="2"/>
        <v>0</v>
      </c>
      <c r="N32" s="371">
        <v>21</v>
      </c>
      <c r="O32" s="331">
        <v>32</v>
      </c>
      <c r="P32" s="332" t="s">
        <v>103</v>
      </c>
    </row>
    <row r="33" spans="1:16" s="315" customFormat="1" ht="11.25" customHeight="1">
      <c r="A33" s="307">
        <v>18</v>
      </c>
      <c r="B33" s="307" t="s">
        <v>102</v>
      </c>
      <c r="C33" s="307" t="s">
        <v>546</v>
      </c>
      <c r="D33" s="308" t="s">
        <v>581</v>
      </c>
      <c r="E33" s="309" t="s">
        <v>582</v>
      </c>
      <c r="F33" s="307" t="s">
        <v>7</v>
      </c>
      <c r="G33" s="310">
        <v>101.5</v>
      </c>
      <c r="H33" s="347">
        <v>0</v>
      </c>
      <c r="I33" s="311">
        <f t="shared" si="0"/>
        <v>0</v>
      </c>
      <c r="J33" s="312">
        <v>0</v>
      </c>
      <c r="K33" s="310">
        <f t="shared" si="1"/>
        <v>0</v>
      </c>
      <c r="L33" s="312">
        <v>0</v>
      </c>
      <c r="M33" s="310">
        <f t="shared" si="2"/>
        <v>0</v>
      </c>
      <c r="N33" s="348">
        <v>21</v>
      </c>
      <c r="O33" s="314">
        <v>16</v>
      </c>
      <c r="P33" s="315" t="s">
        <v>103</v>
      </c>
    </row>
    <row r="34" spans="1:16" s="315" customFormat="1" ht="22.5" customHeight="1">
      <c r="A34" s="307">
        <v>19</v>
      </c>
      <c r="B34" s="307" t="s">
        <v>102</v>
      </c>
      <c r="C34" s="307" t="s">
        <v>546</v>
      </c>
      <c r="D34" s="308" t="s">
        <v>583</v>
      </c>
      <c r="E34" s="309" t="s">
        <v>584</v>
      </c>
      <c r="F34" s="307" t="s">
        <v>9</v>
      </c>
      <c r="G34" s="310">
        <v>0.339</v>
      </c>
      <c r="H34" s="347">
        <v>0</v>
      </c>
      <c r="I34" s="311">
        <f t="shared" si="0"/>
        <v>0</v>
      </c>
      <c r="J34" s="312">
        <v>0</v>
      </c>
      <c r="K34" s="310">
        <f t="shared" si="1"/>
        <v>0</v>
      </c>
      <c r="L34" s="312">
        <v>0</v>
      </c>
      <c r="M34" s="310">
        <f t="shared" si="2"/>
        <v>0</v>
      </c>
      <c r="N34" s="348">
        <v>21</v>
      </c>
      <c r="O34" s="314">
        <v>16</v>
      </c>
      <c r="P34" s="315" t="s">
        <v>103</v>
      </c>
    </row>
    <row r="35" spans="1:16" s="315" customFormat="1" ht="11.25" customHeight="1">
      <c r="A35" s="307">
        <v>20</v>
      </c>
      <c r="B35" s="307" t="s">
        <v>102</v>
      </c>
      <c r="C35" s="307" t="s">
        <v>546</v>
      </c>
      <c r="D35" s="308" t="s">
        <v>585</v>
      </c>
      <c r="E35" s="309" t="s">
        <v>586</v>
      </c>
      <c r="F35" s="307" t="s">
        <v>5</v>
      </c>
      <c r="G35" s="310">
        <v>11</v>
      </c>
      <c r="H35" s="347">
        <v>0</v>
      </c>
      <c r="I35" s="311">
        <f t="shared" si="0"/>
        <v>0</v>
      </c>
      <c r="J35" s="312">
        <v>0</v>
      </c>
      <c r="K35" s="310">
        <f t="shared" si="1"/>
        <v>0</v>
      </c>
      <c r="L35" s="312">
        <v>0</v>
      </c>
      <c r="M35" s="310">
        <f t="shared" si="2"/>
        <v>0</v>
      </c>
      <c r="N35" s="348">
        <v>21</v>
      </c>
      <c r="O35" s="314">
        <v>16</v>
      </c>
      <c r="P35" s="315" t="s">
        <v>103</v>
      </c>
    </row>
    <row r="36" spans="1:16" s="315" customFormat="1" ht="11.25" customHeight="1">
      <c r="A36" s="307">
        <v>21</v>
      </c>
      <c r="B36" s="307" t="s">
        <v>102</v>
      </c>
      <c r="C36" s="307" t="s">
        <v>546</v>
      </c>
      <c r="D36" s="308" t="s">
        <v>587</v>
      </c>
      <c r="E36" s="309" t="s">
        <v>588</v>
      </c>
      <c r="F36" s="307" t="s">
        <v>9</v>
      </c>
      <c r="G36" s="310">
        <v>0.225</v>
      </c>
      <c r="H36" s="347">
        <v>0</v>
      </c>
      <c r="I36" s="311">
        <f t="shared" si="0"/>
        <v>0</v>
      </c>
      <c r="J36" s="312">
        <v>0</v>
      </c>
      <c r="K36" s="310">
        <f t="shared" si="1"/>
        <v>0</v>
      </c>
      <c r="L36" s="312">
        <v>0</v>
      </c>
      <c r="M36" s="310">
        <f t="shared" si="2"/>
        <v>0</v>
      </c>
      <c r="N36" s="348">
        <v>21</v>
      </c>
      <c r="O36" s="314">
        <v>16</v>
      </c>
      <c r="P36" s="315" t="s">
        <v>103</v>
      </c>
    </row>
    <row r="37" spans="2:16" s="303" customFormat="1" ht="11.25" customHeight="1">
      <c r="B37" s="304" t="s">
        <v>97</v>
      </c>
      <c r="D37" s="303" t="s">
        <v>589</v>
      </c>
      <c r="E37" s="303" t="s">
        <v>590</v>
      </c>
      <c r="H37" s="346"/>
      <c r="I37" s="305">
        <f>SUM(I38:I56)</f>
        <v>0</v>
      </c>
      <c r="K37" s="306">
        <f>SUM(K38:K56)</f>
        <v>0</v>
      </c>
      <c r="M37" s="306">
        <f>SUM(M38:M56)</f>
        <v>0</v>
      </c>
      <c r="N37" s="346"/>
      <c r="P37" s="303" t="s">
        <v>101</v>
      </c>
    </row>
    <row r="38" spans="1:16" s="315" customFormat="1" ht="11.25" customHeight="1">
      <c r="A38" s="307">
        <v>22</v>
      </c>
      <c r="B38" s="307" t="s">
        <v>102</v>
      </c>
      <c r="C38" s="307" t="s">
        <v>546</v>
      </c>
      <c r="D38" s="308" t="s">
        <v>591</v>
      </c>
      <c r="E38" s="309" t="s">
        <v>592</v>
      </c>
      <c r="F38" s="307" t="s">
        <v>7</v>
      </c>
      <c r="G38" s="310">
        <v>217</v>
      </c>
      <c r="H38" s="347">
        <v>0</v>
      </c>
      <c r="I38" s="311">
        <f aca="true" t="shared" si="3" ref="I38:I56">ROUND(G38*H38,2)</f>
        <v>0</v>
      </c>
      <c r="J38" s="312">
        <v>0</v>
      </c>
      <c r="K38" s="310">
        <f aca="true" t="shared" si="4" ref="K38:K56">G38*J38</f>
        <v>0</v>
      </c>
      <c r="L38" s="312">
        <v>0</v>
      </c>
      <c r="M38" s="310">
        <f aca="true" t="shared" si="5" ref="M38:M56">G38*L38</f>
        <v>0</v>
      </c>
      <c r="N38" s="348">
        <v>21</v>
      </c>
      <c r="O38" s="314">
        <v>16</v>
      </c>
      <c r="P38" s="315" t="s">
        <v>103</v>
      </c>
    </row>
    <row r="39" spans="1:16" s="315" customFormat="1" ht="11.25" customHeight="1">
      <c r="A39" s="307">
        <v>23</v>
      </c>
      <c r="B39" s="307" t="s">
        <v>102</v>
      </c>
      <c r="C39" s="307" t="s">
        <v>546</v>
      </c>
      <c r="D39" s="308" t="s">
        <v>593</v>
      </c>
      <c r="E39" s="309" t="s">
        <v>594</v>
      </c>
      <c r="F39" s="307" t="s">
        <v>5</v>
      </c>
      <c r="G39" s="310">
        <v>48</v>
      </c>
      <c r="H39" s="347">
        <v>0</v>
      </c>
      <c r="I39" s="311">
        <f t="shared" si="3"/>
        <v>0</v>
      </c>
      <c r="J39" s="312">
        <v>0</v>
      </c>
      <c r="K39" s="310">
        <f t="shared" si="4"/>
        <v>0</v>
      </c>
      <c r="L39" s="312">
        <v>0</v>
      </c>
      <c r="M39" s="310">
        <f t="shared" si="5"/>
        <v>0</v>
      </c>
      <c r="N39" s="348">
        <v>21</v>
      </c>
      <c r="O39" s="314">
        <v>16</v>
      </c>
      <c r="P39" s="315" t="s">
        <v>103</v>
      </c>
    </row>
    <row r="40" spans="1:16" s="315" customFormat="1" ht="11.25" customHeight="1">
      <c r="A40" s="307">
        <v>24</v>
      </c>
      <c r="B40" s="307" t="s">
        <v>102</v>
      </c>
      <c r="C40" s="307" t="s">
        <v>546</v>
      </c>
      <c r="D40" s="308" t="s">
        <v>595</v>
      </c>
      <c r="E40" s="309" t="s">
        <v>596</v>
      </c>
      <c r="F40" s="307" t="s">
        <v>5</v>
      </c>
      <c r="G40" s="310">
        <v>48</v>
      </c>
      <c r="H40" s="347">
        <v>0</v>
      </c>
      <c r="I40" s="311">
        <f t="shared" si="3"/>
        <v>0</v>
      </c>
      <c r="J40" s="312">
        <v>0</v>
      </c>
      <c r="K40" s="310">
        <f t="shared" si="4"/>
        <v>0</v>
      </c>
      <c r="L40" s="312">
        <v>0</v>
      </c>
      <c r="M40" s="310">
        <f t="shared" si="5"/>
        <v>0</v>
      </c>
      <c r="N40" s="348">
        <v>21</v>
      </c>
      <c r="O40" s="314">
        <v>16</v>
      </c>
      <c r="P40" s="315" t="s">
        <v>103</v>
      </c>
    </row>
    <row r="41" spans="1:16" s="315" customFormat="1" ht="11.25" customHeight="1">
      <c r="A41" s="307">
        <v>25</v>
      </c>
      <c r="B41" s="307" t="s">
        <v>102</v>
      </c>
      <c r="C41" s="307" t="s">
        <v>546</v>
      </c>
      <c r="D41" s="308" t="s">
        <v>597</v>
      </c>
      <c r="E41" s="309" t="s">
        <v>598</v>
      </c>
      <c r="F41" s="307" t="s">
        <v>5</v>
      </c>
      <c r="G41" s="310">
        <v>48</v>
      </c>
      <c r="H41" s="347">
        <v>0</v>
      </c>
      <c r="I41" s="311">
        <f t="shared" si="3"/>
        <v>0</v>
      </c>
      <c r="J41" s="312">
        <v>0</v>
      </c>
      <c r="K41" s="310">
        <f t="shared" si="4"/>
        <v>0</v>
      </c>
      <c r="L41" s="312">
        <v>0</v>
      </c>
      <c r="M41" s="310">
        <f t="shared" si="5"/>
        <v>0</v>
      </c>
      <c r="N41" s="348">
        <v>21</v>
      </c>
      <c r="O41" s="314">
        <v>16</v>
      </c>
      <c r="P41" s="315" t="s">
        <v>103</v>
      </c>
    </row>
    <row r="42" spans="1:16" s="315" customFormat="1" ht="11.25" customHeight="1">
      <c r="A42" s="307">
        <v>26</v>
      </c>
      <c r="B42" s="307" t="s">
        <v>102</v>
      </c>
      <c r="C42" s="307" t="s">
        <v>546</v>
      </c>
      <c r="D42" s="308" t="s">
        <v>599</v>
      </c>
      <c r="E42" s="309" t="s">
        <v>600</v>
      </c>
      <c r="F42" s="307" t="s">
        <v>7</v>
      </c>
      <c r="G42" s="310">
        <v>87</v>
      </c>
      <c r="H42" s="347">
        <v>0</v>
      </c>
      <c r="I42" s="311">
        <f t="shared" si="3"/>
        <v>0</v>
      </c>
      <c r="J42" s="312">
        <v>0</v>
      </c>
      <c r="K42" s="310">
        <f t="shared" si="4"/>
        <v>0</v>
      </c>
      <c r="L42" s="312">
        <v>0</v>
      </c>
      <c r="M42" s="310">
        <f t="shared" si="5"/>
        <v>0</v>
      </c>
      <c r="N42" s="348">
        <v>21</v>
      </c>
      <c r="O42" s="314">
        <v>16</v>
      </c>
      <c r="P42" s="315" t="s">
        <v>103</v>
      </c>
    </row>
    <row r="43" spans="1:16" s="315" customFormat="1" ht="11.25" customHeight="1">
      <c r="A43" s="307">
        <v>27</v>
      </c>
      <c r="B43" s="307" t="s">
        <v>102</v>
      </c>
      <c r="C43" s="307" t="s">
        <v>546</v>
      </c>
      <c r="D43" s="308" t="s">
        <v>601</v>
      </c>
      <c r="E43" s="309" t="s">
        <v>602</v>
      </c>
      <c r="F43" s="307" t="s">
        <v>7</v>
      </c>
      <c r="G43" s="310">
        <v>19</v>
      </c>
      <c r="H43" s="347">
        <v>0</v>
      </c>
      <c r="I43" s="311">
        <f t="shared" si="3"/>
        <v>0</v>
      </c>
      <c r="J43" s="312">
        <v>0</v>
      </c>
      <c r="K43" s="310">
        <f t="shared" si="4"/>
        <v>0</v>
      </c>
      <c r="L43" s="312">
        <v>0</v>
      </c>
      <c r="M43" s="310">
        <f t="shared" si="5"/>
        <v>0</v>
      </c>
      <c r="N43" s="348">
        <v>21</v>
      </c>
      <c r="O43" s="314">
        <v>16</v>
      </c>
      <c r="P43" s="315" t="s">
        <v>103</v>
      </c>
    </row>
    <row r="44" spans="1:16" s="315" customFormat="1" ht="22.5" customHeight="1">
      <c r="A44" s="307">
        <v>28</v>
      </c>
      <c r="B44" s="307" t="s">
        <v>102</v>
      </c>
      <c r="C44" s="307" t="s">
        <v>546</v>
      </c>
      <c r="D44" s="308" t="s">
        <v>603</v>
      </c>
      <c r="E44" s="309" t="s">
        <v>604</v>
      </c>
      <c r="F44" s="307" t="s">
        <v>7</v>
      </c>
      <c r="G44" s="310">
        <v>92</v>
      </c>
      <c r="H44" s="347">
        <v>0</v>
      </c>
      <c r="I44" s="311">
        <f t="shared" si="3"/>
        <v>0</v>
      </c>
      <c r="J44" s="312">
        <v>0</v>
      </c>
      <c r="K44" s="310">
        <f t="shared" si="4"/>
        <v>0</v>
      </c>
      <c r="L44" s="312">
        <v>0</v>
      </c>
      <c r="M44" s="310">
        <f t="shared" si="5"/>
        <v>0</v>
      </c>
      <c r="N44" s="348">
        <v>21</v>
      </c>
      <c r="O44" s="314">
        <v>16</v>
      </c>
      <c r="P44" s="315" t="s">
        <v>103</v>
      </c>
    </row>
    <row r="45" spans="1:16" s="315" customFormat="1" ht="22.5" customHeight="1">
      <c r="A45" s="307">
        <v>29</v>
      </c>
      <c r="B45" s="307" t="s">
        <v>102</v>
      </c>
      <c r="C45" s="307" t="s">
        <v>546</v>
      </c>
      <c r="D45" s="308" t="s">
        <v>605</v>
      </c>
      <c r="E45" s="309" t="s">
        <v>606</v>
      </c>
      <c r="F45" s="307" t="s">
        <v>7</v>
      </c>
      <c r="G45" s="310">
        <v>19</v>
      </c>
      <c r="H45" s="347">
        <v>0</v>
      </c>
      <c r="I45" s="311">
        <f t="shared" si="3"/>
        <v>0</v>
      </c>
      <c r="J45" s="312">
        <v>0</v>
      </c>
      <c r="K45" s="310">
        <f t="shared" si="4"/>
        <v>0</v>
      </c>
      <c r="L45" s="312">
        <v>0</v>
      </c>
      <c r="M45" s="310">
        <f t="shared" si="5"/>
        <v>0</v>
      </c>
      <c r="N45" s="348">
        <v>21</v>
      </c>
      <c r="O45" s="314">
        <v>16</v>
      </c>
      <c r="P45" s="315" t="s">
        <v>103</v>
      </c>
    </row>
    <row r="46" spans="1:16" s="315" customFormat="1" ht="22.5" customHeight="1">
      <c r="A46" s="307">
        <v>30</v>
      </c>
      <c r="B46" s="307" t="s">
        <v>102</v>
      </c>
      <c r="C46" s="307" t="s">
        <v>546</v>
      </c>
      <c r="D46" s="308" t="s">
        <v>607</v>
      </c>
      <c r="E46" s="309" t="s">
        <v>608</v>
      </c>
      <c r="F46" s="307" t="s">
        <v>7</v>
      </c>
      <c r="G46" s="310">
        <v>87</v>
      </c>
      <c r="H46" s="347">
        <v>0</v>
      </c>
      <c r="I46" s="311">
        <f t="shared" si="3"/>
        <v>0</v>
      </c>
      <c r="J46" s="312">
        <v>0</v>
      </c>
      <c r="K46" s="310">
        <f t="shared" si="4"/>
        <v>0</v>
      </c>
      <c r="L46" s="312">
        <v>0</v>
      </c>
      <c r="M46" s="310">
        <f t="shared" si="5"/>
        <v>0</v>
      </c>
      <c r="N46" s="348">
        <v>21</v>
      </c>
      <c r="O46" s="314">
        <v>16</v>
      </c>
      <c r="P46" s="315" t="s">
        <v>103</v>
      </c>
    </row>
    <row r="47" spans="1:16" s="315" customFormat="1" ht="22.5" customHeight="1">
      <c r="A47" s="307">
        <v>31</v>
      </c>
      <c r="B47" s="307" t="s">
        <v>102</v>
      </c>
      <c r="C47" s="307" t="s">
        <v>546</v>
      </c>
      <c r="D47" s="308" t="s">
        <v>609</v>
      </c>
      <c r="E47" s="309" t="s">
        <v>610</v>
      </c>
      <c r="F47" s="307" t="s">
        <v>7</v>
      </c>
      <c r="G47" s="310">
        <v>19</v>
      </c>
      <c r="H47" s="347">
        <v>0</v>
      </c>
      <c r="I47" s="311">
        <f t="shared" si="3"/>
        <v>0</v>
      </c>
      <c r="J47" s="312">
        <v>0</v>
      </c>
      <c r="K47" s="310">
        <f t="shared" si="4"/>
        <v>0</v>
      </c>
      <c r="L47" s="312">
        <v>0</v>
      </c>
      <c r="M47" s="310">
        <f t="shared" si="5"/>
        <v>0</v>
      </c>
      <c r="N47" s="348">
        <v>21</v>
      </c>
      <c r="O47" s="314">
        <v>16</v>
      </c>
      <c r="P47" s="315" t="s">
        <v>103</v>
      </c>
    </row>
    <row r="48" spans="1:16" s="315" customFormat="1" ht="22.5" customHeight="1">
      <c r="A48" s="307">
        <v>32</v>
      </c>
      <c r="B48" s="307" t="s">
        <v>102</v>
      </c>
      <c r="C48" s="307" t="s">
        <v>546</v>
      </c>
      <c r="D48" s="308" t="s">
        <v>611</v>
      </c>
      <c r="E48" s="309" t="s">
        <v>612</v>
      </c>
      <c r="F48" s="307" t="s">
        <v>7</v>
      </c>
      <c r="G48" s="310">
        <v>92</v>
      </c>
      <c r="H48" s="347">
        <v>0</v>
      </c>
      <c r="I48" s="311">
        <f t="shared" si="3"/>
        <v>0</v>
      </c>
      <c r="J48" s="312">
        <v>0</v>
      </c>
      <c r="K48" s="310">
        <f t="shared" si="4"/>
        <v>0</v>
      </c>
      <c r="L48" s="312">
        <v>0</v>
      </c>
      <c r="M48" s="310">
        <f t="shared" si="5"/>
        <v>0</v>
      </c>
      <c r="N48" s="348">
        <v>21</v>
      </c>
      <c r="O48" s="314">
        <v>16</v>
      </c>
      <c r="P48" s="315" t="s">
        <v>103</v>
      </c>
    </row>
    <row r="49" spans="1:16" s="315" customFormat="1" ht="22.5" customHeight="1">
      <c r="A49" s="307">
        <v>33</v>
      </c>
      <c r="B49" s="307" t="s">
        <v>102</v>
      </c>
      <c r="C49" s="307" t="s">
        <v>546</v>
      </c>
      <c r="D49" s="308" t="s">
        <v>613</v>
      </c>
      <c r="E49" s="309" t="s">
        <v>614</v>
      </c>
      <c r="F49" s="307" t="s">
        <v>7</v>
      </c>
      <c r="G49" s="310">
        <v>19</v>
      </c>
      <c r="H49" s="347">
        <v>0</v>
      </c>
      <c r="I49" s="311">
        <f t="shared" si="3"/>
        <v>0</v>
      </c>
      <c r="J49" s="312">
        <v>0</v>
      </c>
      <c r="K49" s="310">
        <f t="shared" si="4"/>
        <v>0</v>
      </c>
      <c r="L49" s="312">
        <v>0</v>
      </c>
      <c r="M49" s="310">
        <f t="shared" si="5"/>
        <v>0</v>
      </c>
      <c r="N49" s="348">
        <v>21</v>
      </c>
      <c r="O49" s="314">
        <v>16</v>
      </c>
      <c r="P49" s="315" t="s">
        <v>103</v>
      </c>
    </row>
    <row r="50" spans="1:16" s="315" customFormat="1" ht="11.25" customHeight="1">
      <c r="A50" s="307">
        <v>34</v>
      </c>
      <c r="B50" s="307" t="s">
        <v>102</v>
      </c>
      <c r="C50" s="307" t="s">
        <v>546</v>
      </c>
      <c r="D50" s="308" t="s">
        <v>615</v>
      </c>
      <c r="E50" s="309" t="s">
        <v>616</v>
      </c>
      <c r="F50" s="307" t="s">
        <v>5</v>
      </c>
      <c r="G50" s="310">
        <v>79</v>
      </c>
      <c r="H50" s="347">
        <v>0</v>
      </c>
      <c r="I50" s="311">
        <f t="shared" si="3"/>
        <v>0</v>
      </c>
      <c r="J50" s="312">
        <v>0</v>
      </c>
      <c r="K50" s="310">
        <f t="shared" si="4"/>
        <v>0</v>
      </c>
      <c r="L50" s="312">
        <v>0</v>
      </c>
      <c r="M50" s="310">
        <f t="shared" si="5"/>
        <v>0</v>
      </c>
      <c r="N50" s="348">
        <v>21</v>
      </c>
      <c r="O50" s="314">
        <v>16</v>
      </c>
      <c r="P50" s="315" t="s">
        <v>103</v>
      </c>
    </row>
    <row r="51" spans="1:16" s="315" customFormat="1" ht="11.25" customHeight="1">
      <c r="A51" s="307">
        <v>35</v>
      </c>
      <c r="B51" s="307" t="s">
        <v>102</v>
      </c>
      <c r="C51" s="307" t="s">
        <v>546</v>
      </c>
      <c r="D51" s="308" t="s">
        <v>617</v>
      </c>
      <c r="E51" s="309" t="s">
        <v>618</v>
      </c>
      <c r="F51" s="307" t="s">
        <v>5</v>
      </c>
      <c r="G51" s="310">
        <v>24</v>
      </c>
      <c r="H51" s="347">
        <v>0</v>
      </c>
      <c r="I51" s="311">
        <f t="shared" si="3"/>
        <v>0</v>
      </c>
      <c r="J51" s="312">
        <v>0</v>
      </c>
      <c r="K51" s="310">
        <f t="shared" si="4"/>
        <v>0</v>
      </c>
      <c r="L51" s="312">
        <v>0</v>
      </c>
      <c r="M51" s="310">
        <f t="shared" si="5"/>
        <v>0</v>
      </c>
      <c r="N51" s="348">
        <v>21</v>
      </c>
      <c r="O51" s="314">
        <v>16</v>
      </c>
      <c r="P51" s="315" t="s">
        <v>103</v>
      </c>
    </row>
    <row r="52" spans="1:16" s="315" customFormat="1" ht="11.25" customHeight="1">
      <c r="A52" s="307">
        <v>36</v>
      </c>
      <c r="B52" s="307" t="s">
        <v>102</v>
      </c>
      <c r="C52" s="307" t="s">
        <v>546</v>
      </c>
      <c r="D52" s="308" t="s">
        <v>619</v>
      </c>
      <c r="E52" s="309" t="s">
        <v>620</v>
      </c>
      <c r="F52" s="307" t="s">
        <v>5</v>
      </c>
      <c r="G52" s="310">
        <v>35</v>
      </c>
      <c r="H52" s="347">
        <v>0</v>
      </c>
      <c r="I52" s="311">
        <f t="shared" si="3"/>
        <v>0</v>
      </c>
      <c r="J52" s="312">
        <v>0</v>
      </c>
      <c r="K52" s="310">
        <f t="shared" si="4"/>
        <v>0</v>
      </c>
      <c r="L52" s="312">
        <v>0</v>
      </c>
      <c r="M52" s="310">
        <f t="shared" si="5"/>
        <v>0</v>
      </c>
      <c r="N52" s="348">
        <v>21</v>
      </c>
      <c r="O52" s="314">
        <v>16</v>
      </c>
      <c r="P52" s="315" t="s">
        <v>103</v>
      </c>
    </row>
    <row r="53" spans="1:16" s="315" customFormat="1" ht="11.25" customHeight="1">
      <c r="A53" s="307">
        <v>37</v>
      </c>
      <c r="B53" s="307" t="s">
        <v>102</v>
      </c>
      <c r="C53" s="307" t="s">
        <v>546</v>
      </c>
      <c r="D53" s="308" t="s">
        <v>621</v>
      </c>
      <c r="E53" s="309" t="s">
        <v>622</v>
      </c>
      <c r="F53" s="307" t="s">
        <v>7</v>
      </c>
      <c r="G53" s="310">
        <v>217</v>
      </c>
      <c r="H53" s="347">
        <v>0</v>
      </c>
      <c r="I53" s="311">
        <f t="shared" si="3"/>
        <v>0</v>
      </c>
      <c r="J53" s="312">
        <v>0</v>
      </c>
      <c r="K53" s="310">
        <f t="shared" si="4"/>
        <v>0</v>
      </c>
      <c r="L53" s="312">
        <v>0</v>
      </c>
      <c r="M53" s="310">
        <f t="shared" si="5"/>
        <v>0</v>
      </c>
      <c r="N53" s="348">
        <v>21</v>
      </c>
      <c r="O53" s="314">
        <v>16</v>
      </c>
      <c r="P53" s="315" t="s">
        <v>103</v>
      </c>
    </row>
    <row r="54" spans="1:16" s="315" customFormat="1" ht="11.25" customHeight="1">
      <c r="A54" s="307">
        <v>38</v>
      </c>
      <c r="B54" s="307" t="s">
        <v>102</v>
      </c>
      <c r="C54" s="307" t="s">
        <v>546</v>
      </c>
      <c r="D54" s="308" t="s">
        <v>623</v>
      </c>
      <c r="E54" s="309" t="s">
        <v>624</v>
      </c>
      <c r="F54" s="307" t="s">
        <v>7</v>
      </c>
      <c r="G54" s="310">
        <v>217</v>
      </c>
      <c r="H54" s="347">
        <v>0</v>
      </c>
      <c r="I54" s="311">
        <f t="shared" si="3"/>
        <v>0</v>
      </c>
      <c r="J54" s="312">
        <v>0</v>
      </c>
      <c r="K54" s="310">
        <f t="shared" si="4"/>
        <v>0</v>
      </c>
      <c r="L54" s="312">
        <v>0</v>
      </c>
      <c r="M54" s="310">
        <f t="shared" si="5"/>
        <v>0</v>
      </c>
      <c r="N54" s="348">
        <v>21</v>
      </c>
      <c r="O54" s="314">
        <v>16</v>
      </c>
      <c r="P54" s="315" t="s">
        <v>103</v>
      </c>
    </row>
    <row r="55" spans="1:16" s="315" customFormat="1" ht="22.5" customHeight="1">
      <c r="A55" s="307">
        <v>39</v>
      </c>
      <c r="B55" s="307" t="s">
        <v>102</v>
      </c>
      <c r="C55" s="307" t="s">
        <v>546</v>
      </c>
      <c r="D55" s="308" t="s">
        <v>625</v>
      </c>
      <c r="E55" s="309" t="s">
        <v>626</v>
      </c>
      <c r="F55" s="307" t="s">
        <v>9</v>
      </c>
      <c r="G55" s="310">
        <v>0.061</v>
      </c>
      <c r="H55" s="347">
        <v>0</v>
      </c>
      <c r="I55" s="311">
        <f t="shared" si="3"/>
        <v>0</v>
      </c>
      <c r="J55" s="312">
        <v>0</v>
      </c>
      <c r="K55" s="310">
        <f t="shared" si="4"/>
        <v>0</v>
      </c>
      <c r="L55" s="312">
        <v>0</v>
      </c>
      <c r="M55" s="310">
        <f t="shared" si="5"/>
        <v>0</v>
      </c>
      <c r="N55" s="348">
        <v>21</v>
      </c>
      <c r="O55" s="314">
        <v>16</v>
      </c>
      <c r="P55" s="315" t="s">
        <v>103</v>
      </c>
    </row>
    <row r="56" spans="1:16" s="315" customFormat="1" ht="11.25" customHeight="1">
      <c r="A56" s="307">
        <v>40</v>
      </c>
      <c r="B56" s="307" t="s">
        <v>102</v>
      </c>
      <c r="C56" s="307" t="s">
        <v>546</v>
      </c>
      <c r="D56" s="308" t="s">
        <v>627</v>
      </c>
      <c r="E56" s="309" t="s">
        <v>628</v>
      </c>
      <c r="F56" s="307" t="s">
        <v>9</v>
      </c>
      <c r="G56" s="310">
        <v>0.223</v>
      </c>
      <c r="H56" s="347">
        <v>0</v>
      </c>
      <c r="I56" s="311">
        <f t="shared" si="3"/>
        <v>0</v>
      </c>
      <c r="J56" s="312">
        <v>0</v>
      </c>
      <c r="K56" s="310">
        <f t="shared" si="4"/>
        <v>0</v>
      </c>
      <c r="L56" s="312">
        <v>0</v>
      </c>
      <c r="M56" s="310">
        <f t="shared" si="5"/>
        <v>0</v>
      </c>
      <c r="N56" s="348">
        <v>21</v>
      </c>
      <c r="O56" s="314">
        <v>16</v>
      </c>
      <c r="P56" s="315" t="s">
        <v>103</v>
      </c>
    </row>
    <row r="57" spans="2:16" s="303" customFormat="1" ht="11.25" customHeight="1">
      <c r="B57" s="304" t="s">
        <v>97</v>
      </c>
      <c r="D57" s="303" t="s">
        <v>629</v>
      </c>
      <c r="E57" s="303" t="s">
        <v>630</v>
      </c>
      <c r="H57" s="346"/>
      <c r="I57" s="305">
        <f>SUM(I58:I98)</f>
        <v>0</v>
      </c>
      <c r="K57" s="306">
        <f>SUM(K58:K98)</f>
        <v>0</v>
      </c>
      <c r="M57" s="306">
        <f>SUM(M58:M98)</f>
        <v>0</v>
      </c>
      <c r="N57" s="346"/>
      <c r="P57" s="303" t="s">
        <v>101</v>
      </c>
    </row>
    <row r="58" spans="1:16" s="315" customFormat="1" ht="11.25" customHeight="1">
      <c r="A58" s="307">
        <v>41</v>
      </c>
      <c r="B58" s="307" t="s">
        <v>102</v>
      </c>
      <c r="C58" s="307" t="s">
        <v>546</v>
      </c>
      <c r="D58" s="308" t="s">
        <v>631</v>
      </c>
      <c r="E58" s="309" t="s">
        <v>632</v>
      </c>
      <c r="F58" s="307" t="s">
        <v>633</v>
      </c>
      <c r="G58" s="310">
        <v>11</v>
      </c>
      <c r="H58" s="347">
        <v>0</v>
      </c>
      <c r="I58" s="311">
        <f aca="true" t="shared" si="6" ref="I58:I98">ROUND(G58*H58,2)</f>
        <v>0</v>
      </c>
      <c r="J58" s="312">
        <v>0</v>
      </c>
      <c r="K58" s="310">
        <f aca="true" t="shared" si="7" ref="K58:K98">G58*J58</f>
        <v>0</v>
      </c>
      <c r="L58" s="312">
        <v>0</v>
      </c>
      <c r="M58" s="310">
        <f aca="true" t="shared" si="8" ref="M58:M98">G58*L58</f>
        <v>0</v>
      </c>
      <c r="N58" s="348">
        <v>21</v>
      </c>
      <c r="O58" s="314">
        <v>16</v>
      </c>
      <c r="P58" s="315" t="s">
        <v>103</v>
      </c>
    </row>
    <row r="59" spans="1:16" s="315" customFormat="1" ht="11.25" customHeight="1">
      <c r="A59" s="307">
        <v>42</v>
      </c>
      <c r="B59" s="307" t="s">
        <v>102</v>
      </c>
      <c r="C59" s="307" t="s">
        <v>546</v>
      </c>
      <c r="D59" s="308" t="s">
        <v>634</v>
      </c>
      <c r="E59" s="309" t="s">
        <v>635</v>
      </c>
      <c r="F59" s="307" t="s">
        <v>5</v>
      </c>
      <c r="G59" s="310">
        <v>11</v>
      </c>
      <c r="H59" s="347">
        <v>0</v>
      </c>
      <c r="I59" s="311">
        <f t="shared" si="6"/>
        <v>0</v>
      </c>
      <c r="J59" s="312">
        <v>0</v>
      </c>
      <c r="K59" s="310">
        <f t="shared" si="7"/>
        <v>0</v>
      </c>
      <c r="L59" s="312">
        <v>0</v>
      </c>
      <c r="M59" s="310">
        <f t="shared" si="8"/>
        <v>0</v>
      </c>
      <c r="N59" s="348">
        <v>21</v>
      </c>
      <c r="O59" s="314">
        <v>16</v>
      </c>
      <c r="P59" s="315" t="s">
        <v>103</v>
      </c>
    </row>
    <row r="60" spans="1:16" s="332" customFormat="1" ht="11.25" customHeight="1">
      <c r="A60" s="353">
        <v>43</v>
      </c>
      <c r="B60" s="353" t="s">
        <v>104</v>
      </c>
      <c r="C60" s="353" t="s">
        <v>105</v>
      </c>
      <c r="D60" s="354" t="s">
        <v>636</v>
      </c>
      <c r="E60" s="355" t="s">
        <v>637</v>
      </c>
      <c r="F60" s="353" t="s">
        <v>43</v>
      </c>
      <c r="G60" s="356">
        <v>10</v>
      </c>
      <c r="H60" s="370">
        <v>0</v>
      </c>
      <c r="I60" s="357">
        <f t="shared" si="6"/>
        <v>0</v>
      </c>
      <c r="J60" s="358">
        <v>0</v>
      </c>
      <c r="K60" s="356">
        <f t="shared" si="7"/>
        <v>0</v>
      </c>
      <c r="L60" s="358">
        <v>0</v>
      </c>
      <c r="M60" s="356">
        <f t="shared" si="8"/>
        <v>0</v>
      </c>
      <c r="N60" s="371">
        <v>21</v>
      </c>
      <c r="O60" s="331">
        <v>32</v>
      </c>
      <c r="P60" s="332" t="s">
        <v>103</v>
      </c>
    </row>
    <row r="61" spans="1:16" s="332" customFormat="1" ht="11.25" customHeight="1">
      <c r="A61" s="353">
        <v>44</v>
      </c>
      <c r="B61" s="353" t="s">
        <v>104</v>
      </c>
      <c r="C61" s="353" t="s">
        <v>105</v>
      </c>
      <c r="D61" s="354" t="s">
        <v>638</v>
      </c>
      <c r="E61" s="355" t="s">
        <v>639</v>
      </c>
      <c r="F61" s="353" t="s">
        <v>43</v>
      </c>
      <c r="G61" s="356">
        <v>1</v>
      </c>
      <c r="H61" s="370">
        <v>0</v>
      </c>
      <c r="I61" s="357">
        <f t="shared" si="6"/>
        <v>0</v>
      </c>
      <c r="J61" s="358">
        <v>0</v>
      </c>
      <c r="K61" s="356">
        <f t="shared" si="7"/>
        <v>0</v>
      </c>
      <c r="L61" s="358">
        <v>0</v>
      </c>
      <c r="M61" s="356">
        <f t="shared" si="8"/>
        <v>0</v>
      </c>
      <c r="N61" s="371">
        <v>21</v>
      </c>
      <c r="O61" s="331">
        <v>32</v>
      </c>
      <c r="P61" s="332" t="s">
        <v>103</v>
      </c>
    </row>
    <row r="62" spans="1:16" s="315" customFormat="1" ht="11.25" customHeight="1">
      <c r="A62" s="307">
        <v>45</v>
      </c>
      <c r="B62" s="307" t="s">
        <v>102</v>
      </c>
      <c r="C62" s="307" t="s">
        <v>546</v>
      </c>
      <c r="D62" s="308" t="s">
        <v>640</v>
      </c>
      <c r="E62" s="309" t="s">
        <v>641</v>
      </c>
      <c r="F62" s="307" t="s">
        <v>633</v>
      </c>
      <c r="G62" s="310">
        <v>11</v>
      </c>
      <c r="H62" s="347">
        <v>0</v>
      </c>
      <c r="I62" s="311">
        <f t="shared" si="6"/>
        <v>0</v>
      </c>
      <c r="J62" s="312">
        <v>0</v>
      </c>
      <c r="K62" s="310">
        <f t="shared" si="7"/>
        <v>0</v>
      </c>
      <c r="L62" s="312">
        <v>0</v>
      </c>
      <c r="M62" s="310">
        <f t="shared" si="8"/>
        <v>0</v>
      </c>
      <c r="N62" s="348">
        <v>21</v>
      </c>
      <c r="O62" s="314">
        <v>16</v>
      </c>
      <c r="P62" s="315" t="s">
        <v>103</v>
      </c>
    </row>
    <row r="63" spans="1:16" s="315" customFormat="1" ht="11.25" customHeight="1">
      <c r="A63" s="307">
        <v>46</v>
      </c>
      <c r="B63" s="307" t="s">
        <v>102</v>
      </c>
      <c r="C63" s="307" t="s">
        <v>546</v>
      </c>
      <c r="D63" s="308" t="s">
        <v>642</v>
      </c>
      <c r="E63" s="309" t="s">
        <v>643</v>
      </c>
      <c r="F63" s="307" t="s">
        <v>633</v>
      </c>
      <c r="G63" s="310">
        <v>11</v>
      </c>
      <c r="H63" s="347">
        <v>0</v>
      </c>
      <c r="I63" s="311">
        <f t="shared" si="6"/>
        <v>0</v>
      </c>
      <c r="J63" s="312">
        <v>0</v>
      </c>
      <c r="K63" s="310">
        <f t="shared" si="7"/>
        <v>0</v>
      </c>
      <c r="L63" s="312">
        <v>0</v>
      </c>
      <c r="M63" s="310">
        <f t="shared" si="8"/>
        <v>0</v>
      </c>
      <c r="N63" s="348">
        <v>21</v>
      </c>
      <c r="O63" s="314">
        <v>16</v>
      </c>
      <c r="P63" s="315" t="s">
        <v>103</v>
      </c>
    </row>
    <row r="64" spans="1:16" s="332" customFormat="1" ht="11.25" customHeight="1">
      <c r="A64" s="353">
        <v>47</v>
      </c>
      <c r="B64" s="353" t="s">
        <v>104</v>
      </c>
      <c r="C64" s="353" t="s">
        <v>105</v>
      </c>
      <c r="D64" s="354" t="s">
        <v>644</v>
      </c>
      <c r="E64" s="355" t="s">
        <v>645</v>
      </c>
      <c r="F64" s="353" t="s">
        <v>43</v>
      </c>
      <c r="G64" s="356">
        <v>4</v>
      </c>
      <c r="H64" s="370">
        <v>0</v>
      </c>
      <c r="I64" s="357">
        <f t="shared" si="6"/>
        <v>0</v>
      </c>
      <c r="J64" s="358">
        <v>0</v>
      </c>
      <c r="K64" s="356">
        <f t="shared" si="7"/>
        <v>0</v>
      </c>
      <c r="L64" s="358">
        <v>0</v>
      </c>
      <c r="M64" s="356">
        <f t="shared" si="8"/>
        <v>0</v>
      </c>
      <c r="N64" s="371">
        <v>21</v>
      </c>
      <c r="O64" s="331">
        <v>32</v>
      </c>
      <c r="P64" s="332" t="s">
        <v>103</v>
      </c>
    </row>
    <row r="65" spans="1:16" s="332" customFormat="1" ht="11.25" customHeight="1">
      <c r="A65" s="353">
        <v>48</v>
      </c>
      <c r="B65" s="353" t="s">
        <v>104</v>
      </c>
      <c r="C65" s="353" t="s">
        <v>105</v>
      </c>
      <c r="D65" s="354" t="s">
        <v>646</v>
      </c>
      <c r="E65" s="355" t="s">
        <v>647</v>
      </c>
      <c r="F65" s="353" t="s">
        <v>43</v>
      </c>
      <c r="G65" s="356">
        <v>4</v>
      </c>
      <c r="H65" s="370">
        <v>0</v>
      </c>
      <c r="I65" s="357">
        <f t="shared" si="6"/>
        <v>0</v>
      </c>
      <c r="J65" s="358">
        <v>0</v>
      </c>
      <c r="K65" s="356">
        <f t="shared" si="7"/>
        <v>0</v>
      </c>
      <c r="L65" s="358">
        <v>0</v>
      </c>
      <c r="M65" s="356">
        <f t="shared" si="8"/>
        <v>0</v>
      </c>
      <c r="N65" s="371">
        <v>21</v>
      </c>
      <c r="O65" s="331">
        <v>32</v>
      </c>
      <c r="P65" s="332" t="s">
        <v>103</v>
      </c>
    </row>
    <row r="66" spans="1:16" s="332" customFormat="1" ht="11.25" customHeight="1">
      <c r="A66" s="353">
        <v>49</v>
      </c>
      <c r="B66" s="353" t="s">
        <v>104</v>
      </c>
      <c r="C66" s="353" t="s">
        <v>105</v>
      </c>
      <c r="D66" s="354" t="s">
        <v>648</v>
      </c>
      <c r="E66" s="355" t="s">
        <v>649</v>
      </c>
      <c r="F66" s="353" t="s">
        <v>43</v>
      </c>
      <c r="G66" s="356">
        <v>3</v>
      </c>
      <c r="H66" s="370">
        <v>0</v>
      </c>
      <c r="I66" s="357">
        <f t="shared" si="6"/>
        <v>0</v>
      </c>
      <c r="J66" s="358">
        <v>0</v>
      </c>
      <c r="K66" s="356">
        <f t="shared" si="7"/>
        <v>0</v>
      </c>
      <c r="L66" s="358">
        <v>0</v>
      </c>
      <c r="M66" s="356">
        <f t="shared" si="8"/>
        <v>0</v>
      </c>
      <c r="N66" s="371">
        <v>21</v>
      </c>
      <c r="O66" s="331">
        <v>32</v>
      </c>
      <c r="P66" s="332" t="s">
        <v>103</v>
      </c>
    </row>
    <row r="67" spans="1:16" s="315" customFormat="1" ht="11.25" customHeight="1">
      <c r="A67" s="307">
        <v>50</v>
      </c>
      <c r="B67" s="307" t="s">
        <v>102</v>
      </c>
      <c r="C67" s="307" t="s">
        <v>546</v>
      </c>
      <c r="D67" s="308" t="s">
        <v>650</v>
      </c>
      <c r="E67" s="309" t="s">
        <v>651</v>
      </c>
      <c r="F67" s="307" t="s">
        <v>633</v>
      </c>
      <c r="G67" s="310">
        <v>1</v>
      </c>
      <c r="H67" s="347">
        <v>0</v>
      </c>
      <c r="I67" s="311">
        <f t="shared" si="6"/>
        <v>0</v>
      </c>
      <c r="J67" s="312">
        <v>0</v>
      </c>
      <c r="K67" s="310">
        <f t="shared" si="7"/>
        <v>0</v>
      </c>
      <c r="L67" s="312">
        <v>0</v>
      </c>
      <c r="M67" s="310">
        <f t="shared" si="8"/>
        <v>0</v>
      </c>
      <c r="N67" s="348">
        <v>21</v>
      </c>
      <c r="O67" s="314">
        <v>16</v>
      </c>
      <c r="P67" s="315" t="s">
        <v>103</v>
      </c>
    </row>
    <row r="68" spans="1:16" s="315" customFormat="1" ht="11.25" customHeight="1">
      <c r="A68" s="307">
        <v>51</v>
      </c>
      <c r="B68" s="307" t="s">
        <v>102</v>
      </c>
      <c r="C68" s="307" t="s">
        <v>546</v>
      </c>
      <c r="D68" s="308" t="s">
        <v>652</v>
      </c>
      <c r="E68" s="309" t="s">
        <v>653</v>
      </c>
      <c r="F68" s="307" t="s">
        <v>633</v>
      </c>
      <c r="G68" s="310">
        <v>1</v>
      </c>
      <c r="H68" s="347">
        <v>0</v>
      </c>
      <c r="I68" s="311">
        <f t="shared" si="6"/>
        <v>0</v>
      </c>
      <c r="J68" s="312">
        <v>0</v>
      </c>
      <c r="K68" s="310">
        <f t="shared" si="7"/>
        <v>0</v>
      </c>
      <c r="L68" s="312">
        <v>0</v>
      </c>
      <c r="M68" s="310">
        <f t="shared" si="8"/>
        <v>0</v>
      </c>
      <c r="N68" s="348">
        <v>21</v>
      </c>
      <c r="O68" s="314">
        <v>16</v>
      </c>
      <c r="P68" s="315" t="s">
        <v>103</v>
      </c>
    </row>
    <row r="69" spans="1:16" s="315" customFormat="1" ht="11.25" customHeight="1">
      <c r="A69" s="307">
        <v>52</v>
      </c>
      <c r="B69" s="307" t="s">
        <v>102</v>
      </c>
      <c r="C69" s="307" t="s">
        <v>546</v>
      </c>
      <c r="D69" s="308" t="s">
        <v>654</v>
      </c>
      <c r="E69" s="309" t="s">
        <v>655</v>
      </c>
      <c r="F69" s="307" t="s">
        <v>633</v>
      </c>
      <c r="G69" s="310">
        <v>11</v>
      </c>
      <c r="H69" s="347">
        <v>0</v>
      </c>
      <c r="I69" s="311">
        <f t="shared" si="6"/>
        <v>0</v>
      </c>
      <c r="J69" s="312">
        <v>0</v>
      </c>
      <c r="K69" s="310">
        <f t="shared" si="7"/>
        <v>0</v>
      </c>
      <c r="L69" s="312">
        <v>0</v>
      </c>
      <c r="M69" s="310">
        <f t="shared" si="8"/>
        <v>0</v>
      </c>
      <c r="N69" s="348">
        <v>21</v>
      </c>
      <c r="O69" s="314">
        <v>16</v>
      </c>
      <c r="P69" s="315" t="s">
        <v>103</v>
      </c>
    </row>
    <row r="70" spans="1:16" s="315" customFormat="1" ht="11.25" customHeight="1">
      <c r="A70" s="307">
        <v>53</v>
      </c>
      <c r="B70" s="307" t="s">
        <v>102</v>
      </c>
      <c r="C70" s="307" t="s">
        <v>546</v>
      </c>
      <c r="D70" s="308" t="s">
        <v>656</v>
      </c>
      <c r="E70" s="309" t="s">
        <v>657</v>
      </c>
      <c r="F70" s="307" t="s">
        <v>633</v>
      </c>
      <c r="G70" s="310">
        <v>11</v>
      </c>
      <c r="H70" s="347">
        <v>0</v>
      </c>
      <c r="I70" s="311">
        <f t="shared" si="6"/>
        <v>0</v>
      </c>
      <c r="J70" s="312">
        <v>0</v>
      </c>
      <c r="K70" s="310">
        <f t="shared" si="7"/>
        <v>0</v>
      </c>
      <c r="L70" s="312">
        <v>0</v>
      </c>
      <c r="M70" s="310">
        <f t="shared" si="8"/>
        <v>0</v>
      </c>
      <c r="N70" s="348">
        <v>21</v>
      </c>
      <c r="O70" s="314">
        <v>16</v>
      </c>
      <c r="P70" s="315" t="s">
        <v>103</v>
      </c>
    </row>
    <row r="71" spans="1:16" s="315" customFormat="1" ht="11.25" customHeight="1">
      <c r="A71" s="307">
        <v>54</v>
      </c>
      <c r="B71" s="307" t="s">
        <v>102</v>
      </c>
      <c r="C71" s="307" t="s">
        <v>546</v>
      </c>
      <c r="D71" s="308" t="s">
        <v>658</v>
      </c>
      <c r="E71" s="309" t="s">
        <v>659</v>
      </c>
      <c r="F71" s="307" t="s">
        <v>633</v>
      </c>
      <c r="G71" s="310">
        <v>3</v>
      </c>
      <c r="H71" s="347">
        <v>0</v>
      </c>
      <c r="I71" s="311">
        <f t="shared" si="6"/>
        <v>0</v>
      </c>
      <c r="J71" s="312">
        <v>0</v>
      </c>
      <c r="K71" s="310">
        <f t="shared" si="7"/>
        <v>0</v>
      </c>
      <c r="L71" s="312">
        <v>0</v>
      </c>
      <c r="M71" s="310">
        <f t="shared" si="8"/>
        <v>0</v>
      </c>
      <c r="N71" s="348">
        <v>21</v>
      </c>
      <c r="O71" s="314">
        <v>16</v>
      </c>
      <c r="P71" s="315" t="s">
        <v>103</v>
      </c>
    </row>
    <row r="72" spans="1:16" s="332" customFormat="1" ht="11.25" customHeight="1">
      <c r="A72" s="353">
        <v>55</v>
      </c>
      <c r="B72" s="353" t="s">
        <v>104</v>
      </c>
      <c r="C72" s="353" t="s">
        <v>105</v>
      </c>
      <c r="D72" s="354" t="s">
        <v>660</v>
      </c>
      <c r="E72" s="355" t="s">
        <v>661</v>
      </c>
      <c r="F72" s="353" t="s">
        <v>43</v>
      </c>
      <c r="G72" s="356">
        <v>2</v>
      </c>
      <c r="H72" s="370">
        <v>0</v>
      </c>
      <c r="I72" s="357">
        <f t="shared" si="6"/>
        <v>0</v>
      </c>
      <c r="J72" s="330">
        <v>0</v>
      </c>
      <c r="K72" s="329">
        <f t="shared" si="7"/>
        <v>0</v>
      </c>
      <c r="L72" s="330">
        <v>0</v>
      </c>
      <c r="M72" s="329">
        <f t="shared" si="8"/>
        <v>0</v>
      </c>
      <c r="N72" s="371">
        <v>21</v>
      </c>
      <c r="O72" s="331">
        <v>32</v>
      </c>
      <c r="P72" s="332" t="s">
        <v>103</v>
      </c>
    </row>
    <row r="73" spans="1:16" s="332" customFormat="1" ht="11.25" customHeight="1">
      <c r="A73" s="353">
        <v>56</v>
      </c>
      <c r="B73" s="353" t="s">
        <v>104</v>
      </c>
      <c r="C73" s="353" t="s">
        <v>105</v>
      </c>
      <c r="D73" s="354" t="s">
        <v>662</v>
      </c>
      <c r="E73" s="355" t="s">
        <v>663</v>
      </c>
      <c r="F73" s="353" t="s">
        <v>43</v>
      </c>
      <c r="G73" s="356">
        <v>1</v>
      </c>
      <c r="H73" s="370">
        <v>0</v>
      </c>
      <c r="I73" s="357">
        <f t="shared" si="6"/>
        <v>0</v>
      </c>
      <c r="J73" s="330">
        <v>0</v>
      </c>
      <c r="K73" s="329">
        <f t="shared" si="7"/>
        <v>0</v>
      </c>
      <c r="L73" s="330">
        <v>0</v>
      </c>
      <c r="M73" s="329">
        <f t="shared" si="8"/>
        <v>0</v>
      </c>
      <c r="N73" s="371">
        <v>21</v>
      </c>
      <c r="O73" s="331">
        <v>32</v>
      </c>
      <c r="P73" s="332" t="s">
        <v>103</v>
      </c>
    </row>
    <row r="74" spans="1:16" s="315" customFormat="1" ht="11.25" customHeight="1">
      <c r="A74" s="307">
        <v>57</v>
      </c>
      <c r="B74" s="307" t="s">
        <v>102</v>
      </c>
      <c r="C74" s="307" t="s">
        <v>546</v>
      </c>
      <c r="D74" s="308" t="s">
        <v>664</v>
      </c>
      <c r="E74" s="309" t="s">
        <v>665</v>
      </c>
      <c r="F74" s="307" t="s">
        <v>633</v>
      </c>
      <c r="G74" s="310">
        <v>11</v>
      </c>
      <c r="H74" s="347">
        <v>0</v>
      </c>
      <c r="I74" s="311">
        <f t="shared" si="6"/>
        <v>0</v>
      </c>
      <c r="J74" s="312">
        <v>0</v>
      </c>
      <c r="K74" s="310">
        <f t="shared" si="7"/>
        <v>0</v>
      </c>
      <c r="L74" s="312">
        <v>0</v>
      </c>
      <c r="M74" s="310">
        <f t="shared" si="8"/>
        <v>0</v>
      </c>
      <c r="N74" s="348">
        <v>21</v>
      </c>
      <c r="O74" s="314">
        <v>16</v>
      </c>
      <c r="P74" s="315" t="s">
        <v>103</v>
      </c>
    </row>
    <row r="75" spans="1:16" s="332" customFormat="1" ht="11.25" customHeight="1">
      <c r="A75" s="353">
        <v>58</v>
      </c>
      <c r="B75" s="353" t="s">
        <v>104</v>
      </c>
      <c r="C75" s="353" t="s">
        <v>105</v>
      </c>
      <c r="D75" s="354" t="s">
        <v>666</v>
      </c>
      <c r="E75" s="355" t="s">
        <v>667</v>
      </c>
      <c r="F75" s="353" t="s">
        <v>43</v>
      </c>
      <c r="G75" s="356">
        <v>2</v>
      </c>
      <c r="H75" s="370">
        <v>0</v>
      </c>
      <c r="I75" s="357">
        <f t="shared" si="6"/>
        <v>0</v>
      </c>
      <c r="J75" s="358">
        <v>0</v>
      </c>
      <c r="K75" s="356">
        <f t="shared" si="7"/>
        <v>0</v>
      </c>
      <c r="L75" s="358">
        <v>0</v>
      </c>
      <c r="M75" s="356">
        <f t="shared" si="8"/>
        <v>0</v>
      </c>
      <c r="N75" s="371">
        <v>21</v>
      </c>
      <c r="O75" s="331">
        <v>32</v>
      </c>
      <c r="P75" s="332" t="s">
        <v>103</v>
      </c>
    </row>
    <row r="76" spans="1:16" s="332" customFormat="1" ht="11.25" customHeight="1">
      <c r="A76" s="353">
        <v>59</v>
      </c>
      <c r="B76" s="353" t="s">
        <v>104</v>
      </c>
      <c r="C76" s="353" t="s">
        <v>105</v>
      </c>
      <c r="D76" s="354" t="s">
        <v>668</v>
      </c>
      <c r="E76" s="355" t="s">
        <v>669</v>
      </c>
      <c r="F76" s="353" t="s">
        <v>43</v>
      </c>
      <c r="G76" s="356">
        <v>2</v>
      </c>
      <c r="H76" s="370">
        <v>0</v>
      </c>
      <c r="I76" s="357">
        <f t="shared" si="6"/>
        <v>0</v>
      </c>
      <c r="J76" s="358">
        <v>0</v>
      </c>
      <c r="K76" s="356">
        <f t="shared" si="7"/>
        <v>0</v>
      </c>
      <c r="L76" s="358">
        <v>0</v>
      </c>
      <c r="M76" s="356">
        <f t="shared" si="8"/>
        <v>0</v>
      </c>
      <c r="N76" s="371">
        <v>21</v>
      </c>
      <c r="O76" s="331">
        <v>32</v>
      </c>
      <c r="P76" s="332" t="s">
        <v>103</v>
      </c>
    </row>
    <row r="77" spans="1:16" s="332" customFormat="1" ht="11.25" customHeight="1">
      <c r="A77" s="353">
        <v>60</v>
      </c>
      <c r="B77" s="353" t="s">
        <v>104</v>
      </c>
      <c r="C77" s="353" t="s">
        <v>105</v>
      </c>
      <c r="D77" s="354" t="s">
        <v>670</v>
      </c>
      <c r="E77" s="355" t="s">
        <v>671</v>
      </c>
      <c r="F77" s="353" t="s">
        <v>43</v>
      </c>
      <c r="G77" s="356">
        <v>2</v>
      </c>
      <c r="H77" s="370">
        <v>0</v>
      </c>
      <c r="I77" s="357">
        <f t="shared" si="6"/>
        <v>0</v>
      </c>
      <c r="J77" s="358">
        <v>0</v>
      </c>
      <c r="K77" s="356">
        <f t="shared" si="7"/>
        <v>0</v>
      </c>
      <c r="L77" s="358">
        <v>0</v>
      </c>
      <c r="M77" s="356">
        <f t="shared" si="8"/>
        <v>0</v>
      </c>
      <c r="N77" s="371">
        <v>21</v>
      </c>
      <c r="O77" s="331">
        <v>32</v>
      </c>
      <c r="P77" s="332" t="s">
        <v>103</v>
      </c>
    </row>
    <row r="78" spans="1:16" s="332" customFormat="1" ht="11.25" customHeight="1">
      <c r="A78" s="353">
        <v>61</v>
      </c>
      <c r="B78" s="353" t="s">
        <v>104</v>
      </c>
      <c r="C78" s="353" t="s">
        <v>105</v>
      </c>
      <c r="D78" s="354" t="s">
        <v>672</v>
      </c>
      <c r="E78" s="355" t="s">
        <v>673</v>
      </c>
      <c r="F78" s="353" t="s">
        <v>43</v>
      </c>
      <c r="G78" s="356">
        <v>2</v>
      </c>
      <c r="H78" s="370">
        <v>0</v>
      </c>
      <c r="I78" s="357">
        <f t="shared" si="6"/>
        <v>0</v>
      </c>
      <c r="J78" s="358">
        <v>0</v>
      </c>
      <c r="K78" s="356">
        <f t="shared" si="7"/>
        <v>0</v>
      </c>
      <c r="L78" s="358">
        <v>0</v>
      </c>
      <c r="M78" s="356">
        <f t="shared" si="8"/>
        <v>0</v>
      </c>
      <c r="N78" s="371">
        <v>21</v>
      </c>
      <c r="O78" s="331">
        <v>32</v>
      </c>
      <c r="P78" s="332" t="s">
        <v>103</v>
      </c>
    </row>
    <row r="79" spans="1:16" s="332" customFormat="1" ht="11.25" customHeight="1">
      <c r="A79" s="353">
        <v>62</v>
      </c>
      <c r="B79" s="353" t="s">
        <v>104</v>
      </c>
      <c r="C79" s="353" t="s">
        <v>105</v>
      </c>
      <c r="D79" s="354" t="s">
        <v>674</v>
      </c>
      <c r="E79" s="355" t="s">
        <v>675</v>
      </c>
      <c r="F79" s="353" t="s">
        <v>43</v>
      </c>
      <c r="G79" s="356">
        <v>2</v>
      </c>
      <c r="H79" s="370">
        <v>0</v>
      </c>
      <c r="I79" s="357">
        <f t="shared" si="6"/>
        <v>0</v>
      </c>
      <c r="J79" s="358">
        <v>0</v>
      </c>
      <c r="K79" s="356">
        <f t="shared" si="7"/>
        <v>0</v>
      </c>
      <c r="L79" s="358">
        <v>0</v>
      </c>
      <c r="M79" s="356">
        <f t="shared" si="8"/>
        <v>0</v>
      </c>
      <c r="N79" s="371">
        <v>21</v>
      </c>
      <c r="O79" s="331">
        <v>32</v>
      </c>
      <c r="P79" s="332" t="s">
        <v>103</v>
      </c>
    </row>
    <row r="80" spans="1:16" s="332" customFormat="1" ht="11.25" customHeight="1">
      <c r="A80" s="353">
        <v>63</v>
      </c>
      <c r="B80" s="353" t="s">
        <v>104</v>
      </c>
      <c r="C80" s="353" t="s">
        <v>105</v>
      </c>
      <c r="D80" s="354" t="s">
        <v>676</v>
      </c>
      <c r="E80" s="355" t="s">
        <v>677</v>
      </c>
      <c r="F80" s="353" t="s">
        <v>43</v>
      </c>
      <c r="G80" s="356">
        <v>1</v>
      </c>
      <c r="H80" s="370">
        <v>0</v>
      </c>
      <c r="I80" s="357">
        <f t="shared" si="6"/>
        <v>0</v>
      </c>
      <c r="J80" s="358">
        <v>0</v>
      </c>
      <c r="K80" s="356">
        <f t="shared" si="7"/>
        <v>0</v>
      </c>
      <c r="L80" s="358">
        <v>0</v>
      </c>
      <c r="M80" s="356">
        <f t="shared" si="8"/>
        <v>0</v>
      </c>
      <c r="N80" s="371">
        <v>21</v>
      </c>
      <c r="O80" s="331">
        <v>32</v>
      </c>
      <c r="P80" s="332" t="s">
        <v>103</v>
      </c>
    </row>
    <row r="81" spans="1:16" s="315" customFormat="1" ht="22.5" customHeight="1">
      <c r="A81" s="307">
        <v>64</v>
      </c>
      <c r="B81" s="307" t="s">
        <v>102</v>
      </c>
      <c r="C81" s="307" t="s">
        <v>546</v>
      </c>
      <c r="D81" s="308" t="s">
        <v>678</v>
      </c>
      <c r="E81" s="309" t="s">
        <v>679</v>
      </c>
      <c r="F81" s="307" t="s">
        <v>9</v>
      </c>
      <c r="G81" s="310">
        <v>1.887</v>
      </c>
      <c r="H81" s="347">
        <v>0</v>
      </c>
      <c r="I81" s="311">
        <f t="shared" si="6"/>
        <v>0</v>
      </c>
      <c r="J81" s="312">
        <v>0</v>
      </c>
      <c r="K81" s="310">
        <f t="shared" si="7"/>
        <v>0</v>
      </c>
      <c r="L81" s="312">
        <v>0</v>
      </c>
      <c r="M81" s="310">
        <f t="shared" si="8"/>
        <v>0</v>
      </c>
      <c r="N81" s="348">
        <v>21</v>
      </c>
      <c r="O81" s="314">
        <v>16</v>
      </c>
      <c r="P81" s="315" t="s">
        <v>103</v>
      </c>
    </row>
    <row r="82" spans="1:16" s="315" customFormat="1" ht="11.25" customHeight="1">
      <c r="A82" s="307">
        <v>65</v>
      </c>
      <c r="B82" s="307" t="s">
        <v>102</v>
      </c>
      <c r="C82" s="307" t="s">
        <v>546</v>
      </c>
      <c r="D82" s="308" t="s">
        <v>680</v>
      </c>
      <c r="E82" s="309" t="s">
        <v>681</v>
      </c>
      <c r="F82" s="307" t="s">
        <v>633</v>
      </c>
      <c r="G82" s="310">
        <v>22</v>
      </c>
      <c r="H82" s="347">
        <v>0</v>
      </c>
      <c r="I82" s="311">
        <f t="shared" si="6"/>
        <v>0</v>
      </c>
      <c r="J82" s="312">
        <v>0</v>
      </c>
      <c r="K82" s="310">
        <f t="shared" si="7"/>
        <v>0</v>
      </c>
      <c r="L82" s="312">
        <v>0</v>
      </c>
      <c r="M82" s="310">
        <f t="shared" si="8"/>
        <v>0</v>
      </c>
      <c r="N82" s="348">
        <v>21</v>
      </c>
      <c r="O82" s="314">
        <v>16</v>
      </c>
      <c r="P82" s="315" t="s">
        <v>103</v>
      </c>
    </row>
    <row r="83" spans="1:16" s="315" customFormat="1" ht="11.25" customHeight="1">
      <c r="A83" s="307">
        <v>66</v>
      </c>
      <c r="B83" s="307" t="s">
        <v>102</v>
      </c>
      <c r="C83" s="307" t="s">
        <v>546</v>
      </c>
      <c r="D83" s="308" t="s">
        <v>682</v>
      </c>
      <c r="E83" s="309" t="s">
        <v>683</v>
      </c>
      <c r="F83" s="307" t="s">
        <v>633</v>
      </c>
      <c r="G83" s="310">
        <v>11</v>
      </c>
      <c r="H83" s="347">
        <v>0</v>
      </c>
      <c r="I83" s="311">
        <f t="shared" si="6"/>
        <v>0</v>
      </c>
      <c r="J83" s="312">
        <v>0</v>
      </c>
      <c r="K83" s="310">
        <f t="shared" si="7"/>
        <v>0</v>
      </c>
      <c r="L83" s="312">
        <v>0</v>
      </c>
      <c r="M83" s="310">
        <f t="shared" si="8"/>
        <v>0</v>
      </c>
      <c r="N83" s="348">
        <v>21</v>
      </c>
      <c r="O83" s="314">
        <v>16</v>
      </c>
      <c r="P83" s="315" t="s">
        <v>103</v>
      </c>
    </row>
    <row r="84" spans="1:16" s="315" customFormat="1" ht="11.25" customHeight="1">
      <c r="A84" s="307">
        <v>67</v>
      </c>
      <c r="B84" s="307" t="s">
        <v>102</v>
      </c>
      <c r="C84" s="307" t="s">
        <v>546</v>
      </c>
      <c r="D84" s="308" t="s">
        <v>684</v>
      </c>
      <c r="E84" s="309" t="s">
        <v>685</v>
      </c>
      <c r="F84" s="307" t="s">
        <v>5</v>
      </c>
      <c r="G84" s="310">
        <v>11</v>
      </c>
      <c r="H84" s="347">
        <v>0</v>
      </c>
      <c r="I84" s="311">
        <f t="shared" si="6"/>
        <v>0</v>
      </c>
      <c r="J84" s="312">
        <v>0</v>
      </c>
      <c r="K84" s="310">
        <f t="shared" si="7"/>
        <v>0</v>
      </c>
      <c r="L84" s="312">
        <v>0</v>
      </c>
      <c r="M84" s="310">
        <f t="shared" si="8"/>
        <v>0</v>
      </c>
      <c r="N84" s="348">
        <v>21</v>
      </c>
      <c r="O84" s="314">
        <v>16</v>
      </c>
      <c r="P84" s="315" t="s">
        <v>103</v>
      </c>
    </row>
    <row r="85" spans="1:16" s="332" customFormat="1" ht="11.25" customHeight="1">
      <c r="A85" s="353">
        <v>68</v>
      </c>
      <c r="B85" s="353" t="s">
        <v>104</v>
      </c>
      <c r="C85" s="353" t="s">
        <v>105</v>
      </c>
      <c r="D85" s="354" t="s">
        <v>686</v>
      </c>
      <c r="E85" s="355" t="s">
        <v>687</v>
      </c>
      <c r="F85" s="353" t="s">
        <v>43</v>
      </c>
      <c r="G85" s="356">
        <v>11</v>
      </c>
      <c r="H85" s="370">
        <v>0</v>
      </c>
      <c r="I85" s="357">
        <f t="shared" si="6"/>
        <v>0</v>
      </c>
      <c r="J85" s="358">
        <v>0</v>
      </c>
      <c r="K85" s="356">
        <f t="shared" si="7"/>
        <v>0</v>
      </c>
      <c r="L85" s="358">
        <v>0</v>
      </c>
      <c r="M85" s="356">
        <f t="shared" si="8"/>
        <v>0</v>
      </c>
      <c r="N85" s="371">
        <v>21</v>
      </c>
      <c r="O85" s="331">
        <v>32</v>
      </c>
      <c r="P85" s="332" t="s">
        <v>103</v>
      </c>
    </row>
    <row r="86" spans="1:16" s="315" customFormat="1" ht="11.25" customHeight="1">
      <c r="A86" s="307">
        <v>69</v>
      </c>
      <c r="B86" s="307" t="s">
        <v>102</v>
      </c>
      <c r="C86" s="307" t="s">
        <v>546</v>
      </c>
      <c r="D86" s="308" t="s">
        <v>688</v>
      </c>
      <c r="E86" s="309" t="s">
        <v>689</v>
      </c>
      <c r="F86" s="307" t="s">
        <v>5</v>
      </c>
      <c r="G86" s="310">
        <v>11</v>
      </c>
      <c r="H86" s="347">
        <v>0</v>
      </c>
      <c r="I86" s="311">
        <f t="shared" si="6"/>
        <v>0</v>
      </c>
      <c r="J86" s="312">
        <v>0</v>
      </c>
      <c r="K86" s="310">
        <f t="shared" si="7"/>
        <v>0</v>
      </c>
      <c r="L86" s="312">
        <v>0</v>
      </c>
      <c r="M86" s="310">
        <f t="shared" si="8"/>
        <v>0</v>
      </c>
      <c r="N86" s="348">
        <v>21</v>
      </c>
      <c r="O86" s="314">
        <v>16</v>
      </c>
      <c r="P86" s="315" t="s">
        <v>103</v>
      </c>
    </row>
    <row r="87" spans="1:16" s="315" customFormat="1" ht="11.25" customHeight="1">
      <c r="A87" s="307">
        <v>70</v>
      </c>
      <c r="B87" s="307" t="s">
        <v>102</v>
      </c>
      <c r="C87" s="307" t="s">
        <v>546</v>
      </c>
      <c r="D87" s="308" t="s">
        <v>690</v>
      </c>
      <c r="E87" s="309" t="s">
        <v>691</v>
      </c>
      <c r="F87" s="307" t="s">
        <v>5</v>
      </c>
      <c r="G87" s="310">
        <v>11</v>
      </c>
      <c r="H87" s="347">
        <v>0</v>
      </c>
      <c r="I87" s="311">
        <f t="shared" si="6"/>
        <v>0</v>
      </c>
      <c r="J87" s="312">
        <v>0</v>
      </c>
      <c r="K87" s="310">
        <f t="shared" si="7"/>
        <v>0</v>
      </c>
      <c r="L87" s="312">
        <v>0</v>
      </c>
      <c r="M87" s="310">
        <f t="shared" si="8"/>
        <v>0</v>
      </c>
      <c r="N87" s="348">
        <v>21</v>
      </c>
      <c r="O87" s="314">
        <v>16</v>
      </c>
      <c r="P87" s="315" t="s">
        <v>103</v>
      </c>
    </row>
    <row r="88" spans="1:16" s="332" customFormat="1" ht="33.75" customHeight="1">
      <c r="A88" s="353">
        <v>71</v>
      </c>
      <c r="B88" s="353" t="s">
        <v>104</v>
      </c>
      <c r="C88" s="353" t="s">
        <v>105</v>
      </c>
      <c r="D88" s="354" t="s">
        <v>692</v>
      </c>
      <c r="E88" s="355" t="s">
        <v>693</v>
      </c>
      <c r="F88" s="353" t="s">
        <v>43</v>
      </c>
      <c r="G88" s="356">
        <v>11</v>
      </c>
      <c r="H88" s="370">
        <v>0</v>
      </c>
      <c r="I88" s="357">
        <f t="shared" si="6"/>
        <v>0</v>
      </c>
      <c r="J88" s="358">
        <v>0</v>
      </c>
      <c r="K88" s="356">
        <f t="shared" si="7"/>
        <v>0</v>
      </c>
      <c r="L88" s="358">
        <v>0</v>
      </c>
      <c r="M88" s="356">
        <f t="shared" si="8"/>
        <v>0</v>
      </c>
      <c r="N88" s="371">
        <v>21</v>
      </c>
      <c r="O88" s="331">
        <v>32</v>
      </c>
      <c r="P88" s="332" t="s">
        <v>103</v>
      </c>
    </row>
    <row r="89" spans="1:16" s="315" customFormat="1" ht="22.5" customHeight="1">
      <c r="A89" s="307">
        <v>72</v>
      </c>
      <c r="B89" s="307" t="s">
        <v>102</v>
      </c>
      <c r="C89" s="307" t="s">
        <v>106</v>
      </c>
      <c r="D89" s="308" t="s">
        <v>694</v>
      </c>
      <c r="E89" s="309" t="s">
        <v>695</v>
      </c>
      <c r="F89" s="307" t="s">
        <v>43</v>
      </c>
      <c r="G89" s="310">
        <v>88</v>
      </c>
      <c r="H89" s="347">
        <v>0</v>
      </c>
      <c r="I89" s="311">
        <f t="shared" si="6"/>
        <v>0</v>
      </c>
      <c r="J89" s="312">
        <v>0</v>
      </c>
      <c r="K89" s="310">
        <f t="shared" si="7"/>
        <v>0</v>
      </c>
      <c r="L89" s="312">
        <v>0</v>
      </c>
      <c r="M89" s="310">
        <f t="shared" si="8"/>
        <v>0</v>
      </c>
      <c r="N89" s="348">
        <v>21</v>
      </c>
      <c r="O89" s="314">
        <v>16</v>
      </c>
      <c r="P89" s="315" t="s">
        <v>103</v>
      </c>
    </row>
    <row r="90" spans="1:16" s="332" customFormat="1" ht="11.25" customHeight="1">
      <c r="A90" s="353">
        <v>73</v>
      </c>
      <c r="B90" s="353" t="s">
        <v>104</v>
      </c>
      <c r="C90" s="353" t="s">
        <v>105</v>
      </c>
      <c r="D90" s="354" t="s">
        <v>696</v>
      </c>
      <c r="E90" s="355" t="s">
        <v>697</v>
      </c>
      <c r="F90" s="353" t="s">
        <v>43</v>
      </c>
      <c r="G90" s="356">
        <v>11</v>
      </c>
      <c r="H90" s="370">
        <v>0</v>
      </c>
      <c r="I90" s="357">
        <f t="shared" si="6"/>
        <v>0</v>
      </c>
      <c r="J90" s="358">
        <v>0</v>
      </c>
      <c r="K90" s="356">
        <f t="shared" si="7"/>
        <v>0</v>
      </c>
      <c r="L90" s="358">
        <v>0</v>
      </c>
      <c r="M90" s="356">
        <f t="shared" si="8"/>
        <v>0</v>
      </c>
      <c r="N90" s="371">
        <v>21</v>
      </c>
      <c r="O90" s="331">
        <v>32</v>
      </c>
      <c r="P90" s="332" t="s">
        <v>103</v>
      </c>
    </row>
    <row r="91" spans="1:16" s="332" customFormat="1" ht="11.25" customHeight="1">
      <c r="A91" s="353">
        <v>74</v>
      </c>
      <c r="B91" s="353" t="s">
        <v>104</v>
      </c>
      <c r="C91" s="353" t="s">
        <v>105</v>
      </c>
      <c r="D91" s="354" t="s">
        <v>698</v>
      </c>
      <c r="E91" s="355" t="s">
        <v>699</v>
      </c>
      <c r="F91" s="353" t="s">
        <v>43</v>
      </c>
      <c r="G91" s="356">
        <v>11</v>
      </c>
      <c r="H91" s="370">
        <v>0</v>
      </c>
      <c r="I91" s="357">
        <f t="shared" si="6"/>
        <v>0</v>
      </c>
      <c r="J91" s="358">
        <v>0</v>
      </c>
      <c r="K91" s="356">
        <f t="shared" si="7"/>
        <v>0</v>
      </c>
      <c r="L91" s="358">
        <v>0</v>
      </c>
      <c r="M91" s="356">
        <f t="shared" si="8"/>
        <v>0</v>
      </c>
      <c r="N91" s="371">
        <v>21</v>
      </c>
      <c r="O91" s="331">
        <v>32</v>
      </c>
      <c r="P91" s="332" t="s">
        <v>103</v>
      </c>
    </row>
    <row r="92" spans="1:16" s="332" customFormat="1" ht="11.25" customHeight="1">
      <c r="A92" s="353">
        <v>75</v>
      </c>
      <c r="B92" s="353" t="s">
        <v>104</v>
      </c>
      <c r="C92" s="353" t="s">
        <v>105</v>
      </c>
      <c r="D92" s="354" t="s">
        <v>700</v>
      </c>
      <c r="E92" s="355" t="s">
        <v>701</v>
      </c>
      <c r="F92" s="353" t="s">
        <v>43</v>
      </c>
      <c r="G92" s="356">
        <v>11</v>
      </c>
      <c r="H92" s="370">
        <v>0</v>
      </c>
      <c r="I92" s="357">
        <f t="shared" si="6"/>
        <v>0</v>
      </c>
      <c r="J92" s="358">
        <v>0</v>
      </c>
      <c r="K92" s="356">
        <f t="shared" si="7"/>
        <v>0</v>
      </c>
      <c r="L92" s="358">
        <v>0</v>
      </c>
      <c r="M92" s="356">
        <f t="shared" si="8"/>
        <v>0</v>
      </c>
      <c r="N92" s="371">
        <v>21</v>
      </c>
      <c r="O92" s="331">
        <v>32</v>
      </c>
      <c r="P92" s="332" t="s">
        <v>103</v>
      </c>
    </row>
    <row r="93" spans="1:16" s="332" customFormat="1" ht="11.25" customHeight="1">
      <c r="A93" s="353">
        <v>76</v>
      </c>
      <c r="B93" s="353" t="s">
        <v>104</v>
      </c>
      <c r="C93" s="353" t="s">
        <v>105</v>
      </c>
      <c r="D93" s="354" t="s">
        <v>702</v>
      </c>
      <c r="E93" s="355" t="s">
        <v>703</v>
      </c>
      <c r="F93" s="353" t="s">
        <v>43</v>
      </c>
      <c r="G93" s="356">
        <v>11</v>
      </c>
      <c r="H93" s="370">
        <v>0</v>
      </c>
      <c r="I93" s="357">
        <f t="shared" si="6"/>
        <v>0</v>
      </c>
      <c r="J93" s="358">
        <v>0</v>
      </c>
      <c r="K93" s="356">
        <f t="shared" si="7"/>
        <v>0</v>
      </c>
      <c r="L93" s="358">
        <v>0</v>
      </c>
      <c r="M93" s="356">
        <f t="shared" si="8"/>
        <v>0</v>
      </c>
      <c r="N93" s="371">
        <v>21</v>
      </c>
      <c r="O93" s="331">
        <v>32</v>
      </c>
      <c r="P93" s="332" t="s">
        <v>103</v>
      </c>
    </row>
    <row r="94" spans="1:16" s="332" customFormat="1" ht="11.25" customHeight="1">
      <c r="A94" s="353">
        <v>77</v>
      </c>
      <c r="B94" s="353" t="s">
        <v>104</v>
      </c>
      <c r="C94" s="353" t="s">
        <v>105</v>
      </c>
      <c r="D94" s="354" t="s">
        <v>704</v>
      </c>
      <c r="E94" s="355" t="s">
        <v>705</v>
      </c>
      <c r="F94" s="353" t="s">
        <v>43</v>
      </c>
      <c r="G94" s="356">
        <v>11</v>
      </c>
      <c r="H94" s="370">
        <v>0</v>
      </c>
      <c r="I94" s="357">
        <f t="shared" si="6"/>
        <v>0</v>
      </c>
      <c r="J94" s="358">
        <v>0</v>
      </c>
      <c r="K94" s="356">
        <f t="shared" si="7"/>
        <v>0</v>
      </c>
      <c r="L94" s="358">
        <v>0</v>
      </c>
      <c r="M94" s="356">
        <f t="shared" si="8"/>
        <v>0</v>
      </c>
      <c r="N94" s="371">
        <v>21</v>
      </c>
      <c r="O94" s="331">
        <v>32</v>
      </c>
      <c r="P94" s="332" t="s">
        <v>103</v>
      </c>
    </row>
    <row r="95" spans="1:16" s="332" customFormat="1" ht="11.25" customHeight="1">
      <c r="A95" s="353">
        <v>78</v>
      </c>
      <c r="B95" s="353" t="s">
        <v>104</v>
      </c>
      <c r="C95" s="353" t="s">
        <v>105</v>
      </c>
      <c r="D95" s="354" t="s">
        <v>116</v>
      </c>
      <c r="E95" s="355" t="s">
        <v>706</v>
      </c>
      <c r="F95" s="353" t="s">
        <v>43</v>
      </c>
      <c r="G95" s="356">
        <v>11</v>
      </c>
      <c r="H95" s="370">
        <v>0</v>
      </c>
      <c r="I95" s="357">
        <f t="shared" si="6"/>
        <v>0</v>
      </c>
      <c r="J95" s="358">
        <v>0</v>
      </c>
      <c r="K95" s="356">
        <f t="shared" si="7"/>
        <v>0</v>
      </c>
      <c r="L95" s="358">
        <v>0</v>
      </c>
      <c r="M95" s="356">
        <f t="shared" si="8"/>
        <v>0</v>
      </c>
      <c r="N95" s="371">
        <v>21</v>
      </c>
      <c r="O95" s="331">
        <v>32</v>
      </c>
      <c r="P95" s="332" t="s">
        <v>103</v>
      </c>
    </row>
    <row r="96" spans="1:16" s="332" customFormat="1" ht="11.25" customHeight="1">
      <c r="A96" s="353">
        <v>79</v>
      </c>
      <c r="B96" s="353" t="s">
        <v>104</v>
      </c>
      <c r="C96" s="353" t="s">
        <v>105</v>
      </c>
      <c r="D96" s="354" t="s">
        <v>707</v>
      </c>
      <c r="E96" s="355" t="s">
        <v>708</v>
      </c>
      <c r="F96" s="353" t="s">
        <v>43</v>
      </c>
      <c r="G96" s="356">
        <v>11</v>
      </c>
      <c r="H96" s="370">
        <v>0</v>
      </c>
      <c r="I96" s="357">
        <f t="shared" si="6"/>
        <v>0</v>
      </c>
      <c r="J96" s="358">
        <v>0</v>
      </c>
      <c r="K96" s="356">
        <f t="shared" si="7"/>
        <v>0</v>
      </c>
      <c r="L96" s="358">
        <v>0</v>
      </c>
      <c r="M96" s="356">
        <f t="shared" si="8"/>
        <v>0</v>
      </c>
      <c r="N96" s="371">
        <v>21</v>
      </c>
      <c r="O96" s="331">
        <v>32</v>
      </c>
      <c r="P96" s="332" t="s">
        <v>103</v>
      </c>
    </row>
    <row r="97" spans="1:16" s="332" customFormat="1" ht="11.25" customHeight="1">
      <c r="A97" s="353">
        <v>80</v>
      </c>
      <c r="B97" s="353" t="s">
        <v>104</v>
      </c>
      <c r="C97" s="353" t="s">
        <v>105</v>
      </c>
      <c r="D97" s="354" t="s">
        <v>709</v>
      </c>
      <c r="E97" s="355" t="s">
        <v>710</v>
      </c>
      <c r="F97" s="353" t="s">
        <v>43</v>
      </c>
      <c r="G97" s="356">
        <v>11</v>
      </c>
      <c r="H97" s="370">
        <v>0</v>
      </c>
      <c r="I97" s="357">
        <f t="shared" si="6"/>
        <v>0</v>
      </c>
      <c r="J97" s="358">
        <v>0</v>
      </c>
      <c r="K97" s="356">
        <f t="shared" si="7"/>
        <v>0</v>
      </c>
      <c r="L97" s="358">
        <v>0</v>
      </c>
      <c r="M97" s="356">
        <f t="shared" si="8"/>
        <v>0</v>
      </c>
      <c r="N97" s="371">
        <v>21</v>
      </c>
      <c r="O97" s="331">
        <v>32</v>
      </c>
      <c r="P97" s="332" t="s">
        <v>103</v>
      </c>
    </row>
    <row r="98" spans="1:16" s="315" customFormat="1" ht="11.25" customHeight="1">
      <c r="A98" s="307">
        <v>81</v>
      </c>
      <c r="B98" s="307" t="s">
        <v>102</v>
      </c>
      <c r="C98" s="307" t="s">
        <v>546</v>
      </c>
      <c r="D98" s="308" t="s">
        <v>711</v>
      </c>
      <c r="E98" s="309" t="s">
        <v>712</v>
      </c>
      <c r="F98" s="307" t="s">
        <v>9</v>
      </c>
      <c r="G98" s="310">
        <v>0.077</v>
      </c>
      <c r="H98" s="347">
        <v>0</v>
      </c>
      <c r="I98" s="311">
        <f t="shared" si="6"/>
        <v>0</v>
      </c>
      <c r="J98" s="312">
        <v>0</v>
      </c>
      <c r="K98" s="310">
        <f t="shared" si="7"/>
        <v>0</v>
      </c>
      <c r="L98" s="312">
        <v>0</v>
      </c>
      <c r="M98" s="310">
        <f t="shared" si="8"/>
        <v>0</v>
      </c>
      <c r="N98" s="348">
        <v>21</v>
      </c>
      <c r="O98" s="314">
        <v>16</v>
      </c>
      <c r="P98" s="315" t="s">
        <v>103</v>
      </c>
    </row>
    <row r="99" spans="2:16" s="303" customFormat="1" ht="11.25" customHeight="1">
      <c r="B99" s="304" t="s">
        <v>97</v>
      </c>
      <c r="D99" s="303" t="s">
        <v>713</v>
      </c>
      <c r="E99" s="303" t="s">
        <v>714</v>
      </c>
      <c r="H99" s="346"/>
      <c r="I99" s="305">
        <f>SUM(I100:I104)</f>
        <v>0</v>
      </c>
      <c r="K99" s="306">
        <f>SUM(K100:K104)</f>
        <v>0</v>
      </c>
      <c r="M99" s="306">
        <f>SUM(M100:M104)</f>
        <v>0</v>
      </c>
      <c r="N99" s="346"/>
      <c r="P99" s="303" t="s">
        <v>101</v>
      </c>
    </row>
    <row r="100" spans="1:16" s="315" customFormat="1" ht="11.25" customHeight="1">
      <c r="A100" s="307">
        <v>82</v>
      </c>
      <c r="B100" s="307" t="s">
        <v>102</v>
      </c>
      <c r="C100" s="307" t="s">
        <v>546</v>
      </c>
      <c r="D100" s="308" t="s">
        <v>715</v>
      </c>
      <c r="E100" s="309" t="s">
        <v>716</v>
      </c>
      <c r="F100" s="307" t="s">
        <v>633</v>
      </c>
      <c r="G100" s="310">
        <v>1</v>
      </c>
      <c r="H100" s="347">
        <v>0</v>
      </c>
      <c r="I100" s="311">
        <f>ROUND(G100*H100,2)</f>
        <v>0</v>
      </c>
      <c r="J100" s="312">
        <v>0</v>
      </c>
      <c r="K100" s="310">
        <f>G100*J100</f>
        <v>0</v>
      </c>
      <c r="L100" s="312">
        <v>0</v>
      </c>
      <c r="M100" s="310">
        <f>G100*L100</f>
        <v>0</v>
      </c>
      <c r="N100" s="348">
        <v>21</v>
      </c>
      <c r="O100" s="314">
        <v>16</v>
      </c>
      <c r="P100" s="315" t="s">
        <v>103</v>
      </c>
    </row>
    <row r="101" spans="1:16" s="315" customFormat="1" ht="11.25" customHeight="1">
      <c r="A101" s="307">
        <v>83</v>
      </c>
      <c r="B101" s="307" t="s">
        <v>102</v>
      </c>
      <c r="C101" s="307" t="s">
        <v>546</v>
      </c>
      <c r="D101" s="308" t="s">
        <v>717</v>
      </c>
      <c r="E101" s="309" t="s">
        <v>718</v>
      </c>
      <c r="F101" s="307" t="s">
        <v>633</v>
      </c>
      <c r="G101" s="310">
        <v>11</v>
      </c>
      <c r="H101" s="347">
        <v>0</v>
      </c>
      <c r="I101" s="311">
        <f>ROUND(G101*H101,2)</f>
        <v>0</v>
      </c>
      <c r="J101" s="312">
        <v>0</v>
      </c>
      <c r="K101" s="310">
        <f>G101*J101</f>
        <v>0</v>
      </c>
      <c r="L101" s="312">
        <v>0</v>
      </c>
      <c r="M101" s="310">
        <f>G101*L101</f>
        <v>0</v>
      </c>
      <c r="N101" s="348">
        <v>21</v>
      </c>
      <c r="O101" s="314">
        <v>16</v>
      </c>
      <c r="P101" s="315" t="s">
        <v>103</v>
      </c>
    </row>
    <row r="102" spans="1:16" s="332" customFormat="1" ht="11.25" customHeight="1">
      <c r="A102" s="353">
        <v>84</v>
      </c>
      <c r="B102" s="353" t="s">
        <v>104</v>
      </c>
      <c r="C102" s="353" t="s">
        <v>105</v>
      </c>
      <c r="D102" s="354" t="s">
        <v>719</v>
      </c>
      <c r="E102" s="355" t="s">
        <v>720</v>
      </c>
      <c r="F102" s="353" t="s">
        <v>43</v>
      </c>
      <c r="G102" s="356">
        <v>11</v>
      </c>
      <c r="H102" s="370">
        <v>0</v>
      </c>
      <c r="I102" s="357">
        <f>ROUND(G102*H102,2)</f>
        <v>0</v>
      </c>
      <c r="J102" s="358">
        <v>0</v>
      </c>
      <c r="K102" s="356">
        <f>G102*J102</f>
        <v>0</v>
      </c>
      <c r="L102" s="358">
        <v>0</v>
      </c>
      <c r="M102" s="356">
        <f>G102*L102</f>
        <v>0</v>
      </c>
      <c r="N102" s="371">
        <v>21</v>
      </c>
      <c r="O102" s="331">
        <v>32</v>
      </c>
      <c r="P102" s="332" t="s">
        <v>103</v>
      </c>
    </row>
    <row r="103" spans="1:16" s="332" customFormat="1" ht="11.25" customHeight="1">
      <c r="A103" s="353">
        <v>85</v>
      </c>
      <c r="B103" s="353" t="s">
        <v>104</v>
      </c>
      <c r="C103" s="353" t="s">
        <v>105</v>
      </c>
      <c r="D103" s="354" t="s">
        <v>721</v>
      </c>
      <c r="E103" s="355" t="s">
        <v>722</v>
      </c>
      <c r="F103" s="353" t="s">
        <v>43</v>
      </c>
      <c r="G103" s="356">
        <v>11</v>
      </c>
      <c r="H103" s="370">
        <v>0</v>
      </c>
      <c r="I103" s="357">
        <f>ROUND(G103*H103,2)</f>
        <v>0</v>
      </c>
      <c r="J103" s="358">
        <v>0</v>
      </c>
      <c r="K103" s="356">
        <f>G103*J103</f>
        <v>0</v>
      </c>
      <c r="L103" s="358">
        <v>0</v>
      </c>
      <c r="M103" s="356">
        <f>G103*L103</f>
        <v>0</v>
      </c>
      <c r="N103" s="371">
        <v>21</v>
      </c>
      <c r="O103" s="331">
        <v>32</v>
      </c>
      <c r="P103" s="332" t="s">
        <v>103</v>
      </c>
    </row>
    <row r="104" spans="1:16" s="315" customFormat="1" ht="11.25" customHeight="1">
      <c r="A104" s="307">
        <v>86</v>
      </c>
      <c r="B104" s="307" t="s">
        <v>102</v>
      </c>
      <c r="C104" s="307" t="s">
        <v>546</v>
      </c>
      <c r="D104" s="308" t="s">
        <v>723</v>
      </c>
      <c r="E104" s="309" t="s">
        <v>724</v>
      </c>
      <c r="F104" s="307" t="s">
        <v>9</v>
      </c>
      <c r="G104" s="310">
        <v>0.004</v>
      </c>
      <c r="H104" s="347">
        <v>0</v>
      </c>
      <c r="I104" s="311">
        <f>ROUND(G104*H104,2)</f>
        <v>0</v>
      </c>
      <c r="J104" s="312">
        <v>0</v>
      </c>
      <c r="K104" s="310">
        <f>G104*J104</f>
        <v>0</v>
      </c>
      <c r="L104" s="312">
        <v>0</v>
      </c>
      <c r="M104" s="310">
        <f>G104*L104</f>
        <v>0</v>
      </c>
      <c r="N104" s="348">
        <v>21</v>
      </c>
      <c r="O104" s="314">
        <v>16</v>
      </c>
      <c r="P104" s="315" t="s">
        <v>103</v>
      </c>
    </row>
    <row r="105" spans="2:16" s="302" customFormat="1" ht="11.25" customHeight="1">
      <c r="B105" s="333" t="s">
        <v>97</v>
      </c>
      <c r="D105" s="302" t="s">
        <v>725</v>
      </c>
      <c r="E105" s="302" t="s">
        <v>726</v>
      </c>
      <c r="H105" s="349"/>
      <c r="I105" s="334">
        <f>SUM(I106:I107)</f>
        <v>0</v>
      </c>
      <c r="K105" s="335">
        <f>SUM(K106:K107)</f>
        <v>0</v>
      </c>
      <c r="M105" s="335">
        <f>SUM(M106:M107)</f>
        <v>0</v>
      </c>
      <c r="N105" s="349"/>
      <c r="P105" s="302" t="s">
        <v>100</v>
      </c>
    </row>
    <row r="106" spans="1:16" s="315" customFormat="1" ht="11.25" customHeight="1">
      <c r="A106" s="307">
        <v>87</v>
      </c>
      <c r="B106" s="307" t="s">
        <v>102</v>
      </c>
      <c r="C106" s="307" t="s">
        <v>106</v>
      </c>
      <c r="D106" s="308" t="s">
        <v>727</v>
      </c>
      <c r="E106" s="309" t="s">
        <v>728</v>
      </c>
      <c r="F106" s="307" t="s">
        <v>729</v>
      </c>
      <c r="G106" s="310">
        <v>11</v>
      </c>
      <c r="H106" s="347">
        <v>0</v>
      </c>
      <c r="I106" s="311">
        <f>ROUND(G106*H106,2)</f>
        <v>0</v>
      </c>
      <c r="J106" s="312">
        <v>0</v>
      </c>
      <c r="K106" s="310">
        <f>G106*J106</f>
        <v>0</v>
      </c>
      <c r="L106" s="312">
        <v>0</v>
      </c>
      <c r="M106" s="310">
        <f>G106*L106</f>
        <v>0</v>
      </c>
      <c r="N106" s="348">
        <v>21</v>
      </c>
      <c r="O106" s="314">
        <v>512</v>
      </c>
      <c r="P106" s="315" t="s">
        <v>101</v>
      </c>
    </row>
    <row r="107" spans="1:16" s="315" customFormat="1" ht="11.25" customHeight="1">
      <c r="A107" s="307">
        <v>88</v>
      </c>
      <c r="B107" s="307" t="s">
        <v>102</v>
      </c>
      <c r="C107" s="307" t="s">
        <v>106</v>
      </c>
      <c r="D107" s="308" t="s">
        <v>730</v>
      </c>
      <c r="E107" s="309" t="s">
        <v>731</v>
      </c>
      <c r="F107" s="307" t="s">
        <v>9</v>
      </c>
      <c r="G107" s="310">
        <v>2.287</v>
      </c>
      <c r="H107" s="347">
        <v>0</v>
      </c>
      <c r="I107" s="311">
        <f>ROUND(G107*H107,2)</f>
        <v>0</v>
      </c>
      <c r="J107" s="312">
        <v>0</v>
      </c>
      <c r="K107" s="310">
        <f>G107*J107</f>
        <v>0</v>
      </c>
      <c r="L107" s="312">
        <v>0</v>
      </c>
      <c r="M107" s="310">
        <f>G107*L107</f>
        <v>0</v>
      </c>
      <c r="N107" s="348">
        <v>21</v>
      </c>
      <c r="O107" s="314">
        <v>512</v>
      </c>
      <c r="P107" s="315" t="s">
        <v>101</v>
      </c>
    </row>
    <row r="108" spans="5:14" s="336" customFormat="1" ht="15">
      <c r="E108" s="336" t="s">
        <v>113</v>
      </c>
      <c r="H108" s="350"/>
      <c r="I108" s="337">
        <f>I14+I105</f>
        <v>0</v>
      </c>
      <c r="K108" s="338">
        <f>K14+K105</f>
        <v>0</v>
      </c>
      <c r="M108" s="338">
        <f>M14+M105</f>
        <v>0</v>
      </c>
      <c r="N108" s="350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2777910232544" right="0.5902777910232544" top="0.5902777910232544" bottom="0.5902777910232544" header="0.511805534362793" footer="0.511805534362793"/>
  <pageSetup errors="blank" fitToHeight="999" fitToWidth="1" horizontalDpi="1200" verticalDpi="12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W79"/>
  <sheetViews>
    <sheetView showGridLines="0" workbookViewId="0" topLeftCell="A1">
      <pane ySplit="13" topLeftCell="A14" activePane="bottomLeft" state="frozen"/>
      <selection pane="topLeft" activeCell="V29" sqref="V29"/>
      <selection pane="bottomLeft" activeCell="A1" sqref="A1"/>
    </sheetView>
  </sheetViews>
  <sheetFormatPr defaultColWidth="9.140625" defaultRowHeight="15"/>
  <cols>
    <col min="1" max="1" width="5.57421875" style="279" customWidth="1"/>
    <col min="2" max="2" width="4.421875" style="279" customWidth="1"/>
    <col min="3" max="3" width="4.7109375" style="279" customWidth="1"/>
    <col min="4" max="4" width="12.7109375" style="279" customWidth="1"/>
    <col min="5" max="5" width="55.57421875" style="279" customWidth="1"/>
    <col min="6" max="6" width="4.7109375" style="279" customWidth="1"/>
    <col min="7" max="7" width="9.8515625" style="279" customWidth="1"/>
    <col min="8" max="8" width="9.7109375" style="279" customWidth="1"/>
    <col min="9" max="9" width="13.57421875" style="279" customWidth="1"/>
    <col min="10" max="10" width="10.57421875" style="279" hidden="1" customWidth="1"/>
    <col min="11" max="11" width="10.8515625" style="279" hidden="1" customWidth="1"/>
    <col min="12" max="12" width="9.7109375" style="279" hidden="1" customWidth="1"/>
    <col min="13" max="13" width="11.57421875" style="279" hidden="1" customWidth="1"/>
    <col min="14" max="14" width="5.28125" style="279" customWidth="1"/>
    <col min="15" max="15" width="7.00390625" style="279" hidden="1" customWidth="1"/>
    <col min="16" max="16" width="7.28125" style="279" hidden="1" customWidth="1"/>
    <col min="17" max="19" width="9.140625" style="279" hidden="1" customWidth="1"/>
    <col min="20" max="20" width="18.7109375" style="279" hidden="1" customWidth="1"/>
    <col min="21" max="256" width="9.140625" style="279" customWidth="1"/>
    <col min="257" max="257" width="5.57421875" style="279" customWidth="1"/>
    <col min="258" max="258" width="4.421875" style="279" customWidth="1"/>
    <col min="259" max="259" width="4.7109375" style="279" customWidth="1"/>
    <col min="260" max="260" width="12.7109375" style="279" customWidth="1"/>
    <col min="261" max="261" width="55.57421875" style="279" customWidth="1"/>
    <col min="262" max="262" width="4.7109375" style="279" customWidth="1"/>
    <col min="263" max="263" width="9.8515625" style="279" customWidth="1"/>
    <col min="264" max="264" width="9.7109375" style="279" customWidth="1"/>
    <col min="265" max="265" width="13.57421875" style="279" customWidth="1"/>
    <col min="266" max="269" width="9.140625" style="279" hidden="1" customWidth="1"/>
    <col min="270" max="270" width="5.28125" style="279" customWidth="1"/>
    <col min="271" max="276" width="9.140625" style="279" hidden="1" customWidth="1"/>
    <col min="277" max="512" width="9.140625" style="279" customWidth="1"/>
    <col min="513" max="513" width="5.57421875" style="279" customWidth="1"/>
    <col min="514" max="514" width="4.421875" style="279" customWidth="1"/>
    <col min="515" max="515" width="4.7109375" style="279" customWidth="1"/>
    <col min="516" max="516" width="12.7109375" style="279" customWidth="1"/>
    <col min="517" max="517" width="55.57421875" style="279" customWidth="1"/>
    <col min="518" max="518" width="4.7109375" style="279" customWidth="1"/>
    <col min="519" max="519" width="9.8515625" style="279" customWidth="1"/>
    <col min="520" max="520" width="9.7109375" style="279" customWidth="1"/>
    <col min="521" max="521" width="13.57421875" style="279" customWidth="1"/>
    <col min="522" max="525" width="9.140625" style="279" hidden="1" customWidth="1"/>
    <col min="526" max="526" width="5.28125" style="279" customWidth="1"/>
    <col min="527" max="532" width="9.140625" style="279" hidden="1" customWidth="1"/>
    <col min="533" max="768" width="9.140625" style="279" customWidth="1"/>
    <col min="769" max="769" width="5.57421875" style="279" customWidth="1"/>
    <col min="770" max="770" width="4.421875" style="279" customWidth="1"/>
    <col min="771" max="771" width="4.7109375" style="279" customWidth="1"/>
    <col min="772" max="772" width="12.7109375" style="279" customWidth="1"/>
    <col min="773" max="773" width="55.57421875" style="279" customWidth="1"/>
    <col min="774" max="774" width="4.7109375" style="279" customWidth="1"/>
    <col min="775" max="775" width="9.8515625" style="279" customWidth="1"/>
    <col min="776" max="776" width="9.7109375" style="279" customWidth="1"/>
    <col min="777" max="777" width="13.57421875" style="279" customWidth="1"/>
    <col min="778" max="781" width="9.140625" style="279" hidden="1" customWidth="1"/>
    <col min="782" max="782" width="5.28125" style="279" customWidth="1"/>
    <col min="783" max="788" width="9.140625" style="279" hidden="1" customWidth="1"/>
    <col min="789" max="1024" width="9.140625" style="279" customWidth="1"/>
    <col min="1025" max="1025" width="5.57421875" style="279" customWidth="1"/>
    <col min="1026" max="1026" width="4.421875" style="279" customWidth="1"/>
    <col min="1027" max="1027" width="4.7109375" style="279" customWidth="1"/>
    <col min="1028" max="1028" width="12.7109375" style="279" customWidth="1"/>
    <col min="1029" max="1029" width="55.57421875" style="279" customWidth="1"/>
    <col min="1030" max="1030" width="4.7109375" style="279" customWidth="1"/>
    <col min="1031" max="1031" width="9.8515625" style="279" customWidth="1"/>
    <col min="1032" max="1032" width="9.7109375" style="279" customWidth="1"/>
    <col min="1033" max="1033" width="13.57421875" style="279" customWidth="1"/>
    <col min="1034" max="1037" width="9.140625" style="279" hidden="1" customWidth="1"/>
    <col min="1038" max="1038" width="5.28125" style="279" customWidth="1"/>
    <col min="1039" max="1044" width="9.140625" style="279" hidden="1" customWidth="1"/>
    <col min="1045" max="1280" width="9.140625" style="279" customWidth="1"/>
    <col min="1281" max="1281" width="5.57421875" style="279" customWidth="1"/>
    <col min="1282" max="1282" width="4.421875" style="279" customWidth="1"/>
    <col min="1283" max="1283" width="4.7109375" style="279" customWidth="1"/>
    <col min="1284" max="1284" width="12.7109375" style="279" customWidth="1"/>
    <col min="1285" max="1285" width="55.57421875" style="279" customWidth="1"/>
    <col min="1286" max="1286" width="4.7109375" style="279" customWidth="1"/>
    <col min="1287" max="1287" width="9.8515625" style="279" customWidth="1"/>
    <col min="1288" max="1288" width="9.7109375" style="279" customWidth="1"/>
    <col min="1289" max="1289" width="13.57421875" style="279" customWidth="1"/>
    <col min="1290" max="1293" width="9.140625" style="279" hidden="1" customWidth="1"/>
    <col min="1294" max="1294" width="5.28125" style="279" customWidth="1"/>
    <col min="1295" max="1300" width="9.140625" style="279" hidden="1" customWidth="1"/>
    <col min="1301" max="1536" width="9.140625" style="279" customWidth="1"/>
    <col min="1537" max="1537" width="5.57421875" style="279" customWidth="1"/>
    <col min="1538" max="1538" width="4.421875" style="279" customWidth="1"/>
    <col min="1539" max="1539" width="4.7109375" style="279" customWidth="1"/>
    <col min="1540" max="1540" width="12.7109375" style="279" customWidth="1"/>
    <col min="1541" max="1541" width="55.57421875" style="279" customWidth="1"/>
    <col min="1542" max="1542" width="4.7109375" style="279" customWidth="1"/>
    <col min="1543" max="1543" width="9.8515625" style="279" customWidth="1"/>
    <col min="1544" max="1544" width="9.7109375" style="279" customWidth="1"/>
    <col min="1545" max="1545" width="13.57421875" style="279" customWidth="1"/>
    <col min="1546" max="1549" width="9.140625" style="279" hidden="1" customWidth="1"/>
    <col min="1550" max="1550" width="5.28125" style="279" customWidth="1"/>
    <col min="1551" max="1556" width="9.140625" style="279" hidden="1" customWidth="1"/>
    <col min="1557" max="1792" width="9.140625" style="279" customWidth="1"/>
    <col min="1793" max="1793" width="5.57421875" style="279" customWidth="1"/>
    <col min="1794" max="1794" width="4.421875" style="279" customWidth="1"/>
    <col min="1795" max="1795" width="4.7109375" style="279" customWidth="1"/>
    <col min="1796" max="1796" width="12.7109375" style="279" customWidth="1"/>
    <col min="1797" max="1797" width="55.57421875" style="279" customWidth="1"/>
    <col min="1798" max="1798" width="4.7109375" style="279" customWidth="1"/>
    <col min="1799" max="1799" width="9.8515625" style="279" customWidth="1"/>
    <col min="1800" max="1800" width="9.7109375" style="279" customWidth="1"/>
    <col min="1801" max="1801" width="13.57421875" style="279" customWidth="1"/>
    <col min="1802" max="1805" width="9.140625" style="279" hidden="1" customWidth="1"/>
    <col min="1806" max="1806" width="5.28125" style="279" customWidth="1"/>
    <col min="1807" max="1812" width="9.140625" style="279" hidden="1" customWidth="1"/>
    <col min="1813" max="2048" width="9.140625" style="279" customWidth="1"/>
    <col min="2049" max="2049" width="5.57421875" style="279" customWidth="1"/>
    <col min="2050" max="2050" width="4.421875" style="279" customWidth="1"/>
    <col min="2051" max="2051" width="4.7109375" style="279" customWidth="1"/>
    <col min="2052" max="2052" width="12.7109375" style="279" customWidth="1"/>
    <col min="2053" max="2053" width="55.57421875" style="279" customWidth="1"/>
    <col min="2054" max="2054" width="4.7109375" style="279" customWidth="1"/>
    <col min="2055" max="2055" width="9.8515625" style="279" customWidth="1"/>
    <col min="2056" max="2056" width="9.7109375" style="279" customWidth="1"/>
    <col min="2057" max="2057" width="13.57421875" style="279" customWidth="1"/>
    <col min="2058" max="2061" width="9.140625" style="279" hidden="1" customWidth="1"/>
    <col min="2062" max="2062" width="5.28125" style="279" customWidth="1"/>
    <col min="2063" max="2068" width="9.140625" style="279" hidden="1" customWidth="1"/>
    <col min="2069" max="2304" width="9.140625" style="279" customWidth="1"/>
    <col min="2305" max="2305" width="5.57421875" style="279" customWidth="1"/>
    <col min="2306" max="2306" width="4.421875" style="279" customWidth="1"/>
    <col min="2307" max="2307" width="4.7109375" style="279" customWidth="1"/>
    <col min="2308" max="2308" width="12.7109375" style="279" customWidth="1"/>
    <col min="2309" max="2309" width="55.57421875" style="279" customWidth="1"/>
    <col min="2310" max="2310" width="4.7109375" style="279" customWidth="1"/>
    <col min="2311" max="2311" width="9.8515625" style="279" customWidth="1"/>
    <col min="2312" max="2312" width="9.7109375" style="279" customWidth="1"/>
    <col min="2313" max="2313" width="13.57421875" style="279" customWidth="1"/>
    <col min="2314" max="2317" width="9.140625" style="279" hidden="1" customWidth="1"/>
    <col min="2318" max="2318" width="5.28125" style="279" customWidth="1"/>
    <col min="2319" max="2324" width="9.140625" style="279" hidden="1" customWidth="1"/>
    <col min="2325" max="2560" width="9.140625" style="279" customWidth="1"/>
    <col min="2561" max="2561" width="5.57421875" style="279" customWidth="1"/>
    <col min="2562" max="2562" width="4.421875" style="279" customWidth="1"/>
    <col min="2563" max="2563" width="4.7109375" style="279" customWidth="1"/>
    <col min="2564" max="2564" width="12.7109375" style="279" customWidth="1"/>
    <col min="2565" max="2565" width="55.57421875" style="279" customWidth="1"/>
    <col min="2566" max="2566" width="4.7109375" style="279" customWidth="1"/>
    <col min="2567" max="2567" width="9.8515625" style="279" customWidth="1"/>
    <col min="2568" max="2568" width="9.7109375" style="279" customWidth="1"/>
    <col min="2569" max="2569" width="13.57421875" style="279" customWidth="1"/>
    <col min="2570" max="2573" width="9.140625" style="279" hidden="1" customWidth="1"/>
    <col min="2574" max="2574" width="5.28125" style="279" customWidth="1"/>
    <col min="2575" max="2580" width="9.140625" style="279" hidden="1" customWidth="1"/>
    <col min="2581" max="2816" width="9.140625" style="279" customWidth="1"/>
    <col min="2817" max="2817" width="5.57421875" style="279" customWidth="1"/>
    <col min="2818" max="2818" width="4.421875" style="279" customWidth="1"/>
    <col min="2819" max="2819" width="4.7109375" style="279" customWidth="1"/>
    <col min="2820" max="2820" width="12.7109375" style="279" customWidth="1"/>
    <col min="2821" max="2821" width="55.57421875" style="279" customWidth="1"/>
    <col min="2822" max="2822" width="4.7109375" style="279" customWidth="1"/>
    <col min="2823" max="2823" width="9.8515625" style="279" customWidth="1"/>
    <col min="2824" max="2824" width="9.7109375" style="279" customWidth="1"/>
    <col min="2825" max="2825" width="13.57421875" style="279" customWidth="1"/>
    <col min="2826" max="2829" width="9.140625" style="279" hidden="1" customWidth="1"/>
    <col min="2830" max="2830" width="5.28125" style="279" customWidth="1"/>
    <col min="2831" max="2836" width="9.140625" style="279" hidden="1" customWidth="1"/>
    <col min="2837" max="3072" width="9.140625" style="279" customWidth="1"/>
    <col min="3073" max="3073" width="5.57421875" style="279" customWidth="1"/>
    <col min="3074" max="3074" width="4.421875" style="279" customWidth="1"/>
    <col min="3075" max="3075" width="4.7109375" style="279" customWidth="1"/>
    <col min="3076" max="3076" width="12.7109375" style="279" customWidth="1"/>
    <col min="3077" max="3077" width="55.57421875" style="279" customWidth="1"/>
    <col min="3078" max="3078" width="4.7109375" style="279" customWidth="1"/>
    <col min="3079" max="3079" width="9.8515625" style="279" customWidth="1"/>
    <col min="3080" max="3080" width="9.7109375" style="279" customWidth="1"/>
    <col min="3081" max="3081" width="13.57421875" style="279" customWidth="1"/>
    <col min="3082" max="3085" width="9.140625" style="279" hidden="1" customWidth="1"/>
    <col min="3086" max="3086" width="5.28125" style="279" customWidth="1"/>
    <col min="3087" max="3092" width="9.140625" style="279" hidden="1" customWidth="1"/>
    <col min="3093" max="3328" width="9.140625" style="279" customWidth="1"/>
    <col min="3329" max="3329" width="5.57421875" style="279" customWidth="1"/>
    <col min="3330" max="3330" width="4.421875" style="279" customWidth="1"/>
    <col min="3331" max="3331" width="4.7109375" style="279" customWidth="1"/>
    <col min="3332" max="3332" width="12.7109375" style="279" customWidth="1"/>
    <col min="3333" max="3333" width="55.57421875" style="279" customWidth="1"/>
    <col min="3334" max="3334" width="4.7109375" style="279" customWidth="1"/>
    <col min="3335" max="3335" width="9.8515625" style="279" customWidth="1"/>
    <col min="3336" max="3336" width="9.7109375" style="279" customWidth="1"/>
    <col min="3337" max="3337" width="13.57421875" style="279" customWidth="1"/>
    <col min="3338" max="3341" width="9.140625" style="279" hidden="1" customWidth="1"/>
    <col min="3342" max="3342" width="5.28125" style="279" customWidth="1"/>
    <col min="3343" max="3348" width="9.140625" style="279" hidden="1" customWidth="1"/>
    <col min="3349" max="3584" width="9.140625" style="279" customWidth="1"/>
    <col min="3585" max="3585" width="5.57421875" style="279" customWidth="1"/>
    <col min="3586" max="3586" width="4.421875" style="279" customWidth="1"/>
    <col min="3587" max="3587" width="4.7109375" style="279" customWidth="1"/>
    <col min="3588" max="3588" width="12.7109375" style="279" customWidth="1"/>
    <col min="3589" max="3589" width="55.57421875" style="279" customWidth="1"/>
    <col min="3590" max="3590" width="4.7109375" style="279" customWidth="1"/>
    <col min="3591" max="3591" width="9.8515625" style="279" customWidth="1"/>
    <col min="3592" max="3592" width="9.7109375" style="279" customWidth="1"/>
    <col min="3593" max="3593" width="13.57421875" style="279" customWidth="1"/>
    <col min="3594" max="3597" width="9.140625" style="279" hidden="1" customWidth="1"/>
    <col min="3598" max="3598" width="5.28125" style="279" customWidth="1"/>
    <col min="3599" max="3604" width="9.140625" style="279" hidden="1" customWidth="1"/>
    <col min="3605" max="3840" width="9.140625" style="279" customWidth="1"/>
    <col min="3841" max="3841" width="5.57421875" style="279" customWidth="1"/>
    <col min="3842" max="3842" width="4.421875" style="279" customWidth="1"/>
    <col min="3843" max="3843" width="4.7109375" style="279" customWidth="1"/>
    <col min="3844" max="3844" width="12.7109375" style="279" customWidth="1"/>
    <col min="3845" max="3845" width="55.57421875" style="279" customWidth="1"/>
    <col min="3846" max="3846" width="4.7109375" style="279" customWidth="1"/>
    <col min="3847" max="3847" width="9.8515625" style="279" customWidth="1"/>
    <col min="3848" max="3848" width="9.7109375" style="279" customWidth="1"/>
    <col min="3849" max="3849" width="13.57421875" style="279" customWidth="1"/>
    <col min="3850" max="3853" width="9.140625" style="279" hidden="1" customWidth="1"/>
    <col min="3854" max="3854" width="5.28125" style="279" customWidth="1"/>
    <col min="3855" max="3860" width="9.140625" style="279" hidden="1" customWidth="1"/>
    <col min="3861" max="4096" width="9.140625" style="279" customWidth="1"/>
    <col min="4097" max="4097" width="5.57421875" style="279" customWidth="1"/>
    <col min="4098" max="4098" width="4.421875" style="279" customWidth="1"/>
    <col min="4099" max="4099" width="4.7109375" style="279" customWidth="1"/>
    <col min="4100" max="4100" width="12.7109375" style="279" customWidth="1"/>
    <col min="4101" max="4101" width="55.57421875" style="279" customWidth="1"/>
    <col min="4102" max="4102" width="4.7109375" style="279" customWidth="1"/>
    <col min="4103" max="4103" width="9.8515625" style="279" customWidth="1"/>
    <col min="4104" max="4104" width="9.7109375" style="279" customWidth="1"/>
    <col min="4105" max="4105" width="13.57421875" style="279" customWidth="1"/>
    <col min="4106" max="4109" width="9.140625" style="279" hidden="1" customWidth="1"/>
    <col min="4110" max="4110" width="5.28125" style="279" customWidth="1"/>
    <col min="4111" max="4116" width="9.140625" style="279" hidden="1" customWidth="1"/>
    <col min="4117" max="4352" width="9.140625" style="279" customWidth="1"/>
    <col min="4353" max="4353" width="5.57421875" style="279" customWidth="1"/>
    <col min="4354" max="4354" width="4.421875" style="279" customWidth="1"/>
    <col min="4355" max="4355" width="4.7109375" style="279" customWidth="1"/>
    <col min="4356" max="4356" width="12.7109375" style="279" customWidth="1"/>
    <col min="4357" max="4357" width="55.57421875" style="279" customWidth="1"/>
    <col min="4358" max="4358" width="4.7109375" style="279" customWidth="1"/>
    <col min="4359" max="4359" width="9.8515625" style="279" customWidth="1"/>
    <col min="4360" max="4360" width="9.7109375" style="279" customWidth="1"/>
    <col min="4361" max="4361" width="13.57421875" style="279" customWidth="1"/>
    <col min="4362" max="4365" width="9.140625" style="279" hidden="1" customWidth="1"/>
    <col min="4366" max="4366" width="5.28125" style="279" customWidth="1"/>
    <col min="4367" max="4372" width="9.140625" style="279" hidden="1" customWidth="1"/>
    <col min="4373" max="4608" width="9.140625" style="279" customWidth="1"/>
    <col min="4609" max="4609" width="5.57421875" style="279" customWidth="1"/>
    <col min="4610" max="4610" width="4.421875" style="279" customWidth="1"/>
    <col min="4611" max="4611" width="4.7109375" style="279" customWidth="1"/>
    <col min="4612" max="4612" width="12.7109375" style="279" customWidth="1"/>
    <col min="4613" max="4613" width="55.57421875" style="279" customWidth="1"/>
    <col min="4614" max="4614" width="4.7109375" style="279" customWidth="1"/>
    <col min="4615" max="4615" width="9.8515625" style="279" customWidth="1"/>
    <col min="4616" max="4616" width="9.7109375" style="279" customWidth="1"/>
    <col min="4617" max="4617" width="13.57421875" style="279" customWidth="1"/>
    <col min="4618" max="4621" width="9.140625" style="279" hidden="1" customWidth="1"/>
    <col min="4622" max="4622" width="5.28125" style="279" customWidth="1"/>
    <col min="4623" max="4628" width="9.140625" style="279" hidden="1" customWidth="1"/>
    <col min="4629" max="4864" width="9.140625" style="279" customWidth="1"/>
    <col min="4865" max="4865" width="5.57421875" style="279" customWidth="1"/>
    <col min="4866" max="4866" width="4.421875" style="279" customWidth="1"/>
    <col min="4867" max="4867" width="4.7109375" style="279" customWidth="1"/>
    <col min="4868" max="4868" width="12.7109375" style="279" customWidth="1"/>
    <col min="4869" max="4869" width="55.57421875" style="279" customWidth="1"/>
    <col min="4870" max="4870" width="4.7109375" style="279" customWidth="1"/>
    <col min="4871" max="4871" width="9.8515625" style="279" customWidth="1"/>
    <col min="4872" max="4872" width="9.7109375" style="279" customWidth="1"/>
    <col min="4873" max="4873" width="13.57421875" style="279" customWidth="1"/>
    <col min="4874" max="4877" width="9.140625" style="279" hidden="1" customWidth="1"/>
    <col min="4878" max="4878" width="5.28125" style="279" customWidth="1"/>
    <col min="4879" max="4884" width="9.140625" style="279" hidden="1" customWidth="1"/>
    <col min="4885" max="5120" width="9.140625" style="279" customWidth="1"/>
    <col min="5121" max="5121" width="5.57421875" style="279" customWidth="1"/>
    <col min="5122" max="5122" width="4.421875" style="279" customWidth="1"/>
    <col min="5123" max="5123" width="4.7109375" style="279" customWidth="1"/>
    <col min="5124" max="5124" width="12.7109375" style="279" customWidth="1"/>
    <col min="5125" max="5125" width="55.57421875" style="279" customWidth="1"/>
    <col min="5126" max="5126" width="4.7109375" style="279" customWidth="1"/>
    <col min="5127" max="5127" width="9.8515625" style="279" customWidth="1"/>
    <col min="5128" max="5128" width="9.7109375" style="279" customWidth="1"/>
    <col min="5129" max="5129" width="13.57421875" style="279" customWidth="1"/>
    <col min="5130" max="5133" width="9.140625" style="279" hidden="1" customWidth="1"/>
    <col min="5134" max="5134" width="5.28125" style="279" customWidth="1"/>
    <col min="5135" max="5140" width="9.140625" style="279" hidden="1" customWidth="1"/>
    <col min="5141" max="5376" width="9.140625" style="279" customWidth="1"/>
    <col min="5377" max="5377" width="5.57421875" style="279" customWidth="1"/>
    <col min="5378" max="5378" width="4.421875" style="279" customWidth="1"/>
    <col min="5379" max="5379" width="4.7109375" style="279" customWidth="1"/>
    <col min="5380" max="5380" width="12.7109375" style="279" customWidth="1"/>
    <col min="5381" max="5381" width="55.57421875" style="279" customWidth="1"/>
    <col min="5382" max="5382" width="4.7109375" style="279" customWidth="1"/>
    <col min="5383" max="5383" width="9.8515625" style="279" customWidth="1"/>
    <col min="5384" max="5384" width="9.7109375" style="279" customWidth="1"/>
    <col min="5385" max="5385" width="13.57421875" style="279" customWidth="1"/>
    <col min="5386" max="5389" width="9.140625" style="279" hidden="1" customWidth="1"/>
    <col min="5390" max="5390" width="5.28125" style="279" customWidth="1"/>
    <col min="5391" max="5396" width="9.140625" style="279" hidden="1" customWidth="1"/>
    <col min="5397" max="5632" width="9.140625" style="279" customWidth="1"/>
    <col min="5633" max="5633" width="5.57421875" style="279" customWidth="1"/>
    <col min="5634" max="5634" width="4.421875" style="279" customWidth="1"/>
    <col min="5635" max="5635" width="4.7109375" style="279" customWidth="1"/>
    <col min="5636" max="5636" width="12.7109375" style="279" customWidth="1"/>
    <col min="5637" max="5637" width="55.57421875" style="279" customWidth="1"/>
    <col min="5638" max="5638" width="4.7109375" style="279" customWidth="1"/>
    <col min="5639" max="5639" width="9.8515625" style="279" customWidth="1"/>
    <col min="5640" max="5640" width="9.7109375" style="279" customWidth="1"/>
    <col min="5641" max="5641" width="13.57421875" style="279" customWidth="1"/>
    <col min="5642" max="5645" width="9.140625" style="279" hidden="1" customWidth="1"/>
    <col min="5646" max="5646" width="5.28125" style="279" customWidth="1"/>
    <col min="5647" max="5652" width="9.140625" style="279" hidden="1" customWidth="1"/>
    <col min="5653" max="5888" width="9.140625" style="279" customWidth="1"/>
    <col min="5889" max="5889" width="5.57421875" style="279" customWidth="1"/>
    <col min="5890" max="5890" width="4.421875" style="279" customWidth="1"/>
    <col min="5891" max="5891" width="4.7109375" style="279" customWidth="1"/>
    <col min="5892" max="5892" width="12.7109375" style="279" customWidth="1"/>
    <col min="5893" max="5893" width="55.57421875" style="279" customWidth="1"/>
    <col min="5894" max="5894" width="4.7109375" style="279" customWidth="1"/>
    <col min="5895" max="5895" width="9.8515625" style="279" customWidth="1"/>
    <col min="5896" max="5896" width="9.7109375" style="279" customWidth="1"/>
    <col min="5897" max="5897" width="13.57421875" style="279" customWidth="1"/>
    <col min="5898" max="5901" width="9.140625" style="279" hidden="1" customWidth="1"/>
    <col min="5902" max="5902" width="5.28125" style="279" customWidth="1"/>
    <col min="5903" max="5908" width="9.140625" style="279" hidden="1" customWidth="1"/>
    <col min="5909" max="6144" width="9.140625" style="279" customWidth="1"/>
    <col min="6145" max="6145" width="5.57421875" style="279" customWidth="1"/>
    <col min="6146" max="6146" width="4.421875" style="279" customWidth="1"/>
    <col min="6147" max="6147" width="4.7109375" style="279" customWidth="1"/>
    <col min="6148" max="6148" width="12.7109375" style="279" customWidth="1"/>
    <col min="6149" max="6149" width="55.57421875" style="279" customWidth="1"/>
    <col min="6150" max="6150" width="4.7109375" style="279" customWidth="1"/>
    <col min="6151" max="6151" width="9.8515625" style="279" customWidth="1"/>
    <col min="6152" max="6152" width="9.7109375" style="279" customWidth="1"/>
    <col min="6153" max="6153" width="13.57421875" style="279" customWidth="1"/>
    <col min="6154" max="6157" width="9.140625" style="279" hidden="1" customWidth="1"/>
    <col min="6158" max="6158" width="5.28125" style="279" customWidth="1"/>
    <col min="6159" max="6164" width="9.140625" style="279" hidden="1" customWidth="1"/>
    <col min="6165" max="6400" width="9.140625" style="279" customWidth="1"/>
    <col min="6401" max="6401" width="5.57421875" style="279" customWidth="1"/>
    <col min="6402" max="6402" width="4.421875" style="279" customWidth="1"/>
    <col min="6403" max="6403" width="4.7109375" style="279" customWidth="1"/>
    <col min="6404" max="6404" width="12.7109375" style="279" customWidth="1"/>
    <col min="6405" max="6405" width="55.57421875" style="279" customWidth="1"/>
    <col min="6406" max="6406" width="4.7109375" style="279" customWidth="1"/>
    <col min="6407" max="6407" width="9.8515625" style="279" customWidth="1"/>
    <col min="6408" max="6408" width="9.7109375" style="279" customWidth="1"/>
    <col min="6409" max="6409" width="13.57421875" style="279" customWidth="1"/>
    <col min="6410" max="6413" width="9.140625" style="279" hidden="1" customWidth="1"/>
    <col min="6414" max="6414" width="5.28125" style="279" customWidth="1"/>
    <col min="6415" max="6420" width="9.140625" style="279" hidden="1" customWidth="1"/>
    <col min="6421" max="6656" width="9.140625" style="279" customWidth="1"/>
    <col min="6657" max="6657" width="5.57421875" style="279" customWidth="1"/>
    <col min="6658" max="6658" width="4.421875" style="279" customWidth="1"/>
    <col min="6659" max="6659" width="4.7109375" style="279" customWidth="1"/>
    <col min="6660" max="6660" width="12.7109375" style="279" customWidth="1"/>
    <col min="6661" max="6661" width="55.57421875" style="279" customWidth="1"/>
    <col min="6662" max="6662" width="4.7109375" style="279" customWidth="1"/>
    <col min="6663" max="6663" width="9.8515625" style="279" customWidth="1"/>
    <col min="6664" max="6664" width="9.7109375" style="279" customWidth="1"/>
    <col min="6665" max="6665" width="13.57421875" style="279" customWidth="1"/>
    <col min="6666" max="6669" width="9.140625" style="279" hidden="1" customWidth="1"/>
    <col min="6670" max="6670" width="5.28125" style="279" customWidth="1"/>
    <col min="6671" max="6676" width="9.140625" style="279" hidden="1" customWidth="1"/>
    <col min="6677" max="6912" width="9.140625" style="279" customWidth="1"/>
    <col min="6913" max="6913" width="5.57421875" style="279" customWidth="1"/>
    <col min="6914" max="6914" width="4.421875" style="279" customWidth="1"/>
    <col min="6915" max="6915" width="4.7109375" style="279" customWidth="1"/>
    <col min="6916" max="6916" width="12.7109375" style="279" customWidth="1"/>
    <col min="6917" max="6917" width="55.57421875" style="279" customWidth="1"/>
    <col min="6918" max="6918" width="4.7109375" style="279" customWidth="1"/>
    <col min="6919" max="6919" width="9.8515625" style="279" customWidth="1"/>
    <col min="6920" max="6920" width="9.7109375" style="279" customWidth="1"/>
    <col min="6921" max="6921" width="13.57421875" style="279" customWidth="1"/>
    <col min="6922" max="6925" width="9.140625" style="279" hidden="1" customWidth="1"/>
    <col min="6926" max="6926" width="5.28125" style="279" customWidth="1"/>
    <col min="6927" max="6932" width="9.140625" style="279" hidden="1" customWidth="1"/>
    <col min="6933" max="7168" width="9.140625" style="279" customWidth="1"/>
    <col min="7169" max="7169" width="5.57421875" style="279" customWidth="1"/>
    <col min="7170" max="7170" width="4.421875" style="279" customWidth="1"/>
    <col min="7171" max="7171" width="4.7109375" style="279" customWidth="1"/>
    <col min="7172" max="7172" width="12.7109375" style="279" customWidth="1"/>
    <col min="7173" max="7173" width="55.57421875" style="279" customWidth="1"/>
    <col min="7174" max="7174" width="4.7109375" style="279" customWidth="1"/>
    <col min="7175" max="7175" width="9.8515625" style="279" customWidth="1"/>
    <col min="7176" max="7176" width="9.7109375" style="279" customWidth="1"/>
    <col min="7177" max="7177" width="13.57421875" style="279" customWidth="1"/>
    <col min="7178" max="7181" width="9.140625" style="279" hidden="1" customWidth="1"/>
    <col min="7182" max="7182" width="5.28125" style="279" customWidth="1"/>
    <col min="7183" max="7188" width="9.140625" style="279" hidden="1" customWidth="1"/>
    <col min="7189" max="7424" width="9.140625" style="279" customWidth="1"/>
    <col min="7425" max="7425" width="5.57421875" style="279" customWidth="1"/>
    <col min="7426" max="7426" width="4.421875" style="279" customWidth="1"/>
    <col min="7427" max="7427" width="4.7109375" style="279" customWidth="1"/>
    <col min="7428" max="7428" width="12.7109375" style="279" customWidth="1"/>
    <col min="7429" max="7429" width="55.57421875" style="279" customWidth="1"/>
    <col min="7430" max="7430" width="4.7109375" style="279" customWidth="1"/>
    <col min="7431" max="7431" width="9.8515625" style="279" customWidth="1"/>
    <col min="7432" max="7432" width="9.7109375" style="279" customWidth="1"/>
    <col min="7433" max="7433" width="13.57421875" style="279" customWidth="1"/>
    <col min="7434" max="7437" width="9.140625" style="279" hidden="1" customWidth="1"/>
    <col min="7438" max="7438" width="5.28125" style="279" customWidth="1"/>
    <col min="7439" max="7444" width="9.140625" style="279" hidden="1" customWidth="1"/>
    <col min="7445" max="7680" width="9.140625" style="279" customWidth="1"/>
    <col min="7681" max="7681" width="5.57421875" style="279" customWidth="1"/>
    <col min="7682" max="7682" width="4.421875" style="279" customWidth="1"/>
    <col min="7683" max="7683" width="4.7109375" style="279" customWidth="1"/>
    <col min="7684" max="7684" width="12.7109375" style="279" customWidth="1"/>
    <col min="7685" max="7685" width="55.57421875" style="279" customWidth="1"/>
    <col min="7686" max="7686" width="4.7109375" style="279" customWidth="1"/>
    <col min="7687" max="7687" width="9.8515625" style="279" customWidth="1"/>
    <col min="7688" max="7688" width="9.7109375" style="279" customWidth="1"/>
    <col min="7689" max="7689" width="13.57421875" style="279" customWidth="1"/>
    <col min="7690" max="7693" width="9.140625" style="279" hidden="1" customWidth="1"/>
    <col min="7694" max="7694" width="5.28125" style="279" customWidth="1"/>
    <col min="7695" max="7700" width="9.140625" style="279" hidden="1" customWidth="1"/>
    <col min="7701" max="7936" width="9.140625" style="279" customWidth="1"/>
    <col min="7937" max="7937" width="5.57421875" style="279" customWidth="1"/>
    <col min="7938" max="7938" width="4.421875" style="279" customWidth="1"/>
    <col min="7939" max="7939" width="4.7109375" style="279" customWidth="1"/>
    <col min="7940" max="7940" width="12.7109375" style="279" customWidth="1"/>
    <col min="7941" max="7941" width="55.57421875" style="279" customWidth="1"/>
    <col min="7942" max="7942" width="4.7109375" style="279" customWidth="1"/>
    <col min="7943" max="7943" width="9.8515625" style="279" customWidth="1"/>
    <col min="7944" max="7944" width="9.7109375" style="279" customWidth="1"/>
    <col min="7945" max="7945" width="13.57421875" style="279" customWidth="1"/>
    <col min="7946" max="7949" width="9.140625" style="279" hidden="1" customWidth="1"/>
    <col min="7950" max="7950" width="5.28125" style="279" customWidth="1"/>
    <col min="7951" max="7956" width="9.140625" style="279" hidden="1" customWidth="1"/>
    <col min="7957" max="8192" width="9.140625" style="279" customWidth="1"/>
    <col min="8193" max="8193" width="5.57421875" style="279" customWidth="1"/>
    <col min="8194" max="8194" width="4.421875" style="279" customWidth="1"/>
    <col min="8195" max="8195" width="4.7109375" style="279" customWidth="1"/>
    <col min="8196" max="8196" width="12.7109375" style="279" customWidth="1"/>
    <col min="8197" max="8197" width="55.57421875" style="279" customWidth="1"/>
    <col min="8198" max="8198" width="4.7109375" style="279" customWidth="1"/>
    <col min="8199" max="8199" width="9.8515625" style="279" customWidth="1"/>
    <col min="8200" max="8200" width="9.7109375" style="279" customWidth="1"/>
    <col min="8201" max="8201" width="13.57421875" style="279" customWidth="1"/>
    <col min="8202" max="8205" width="9.140625" style="279" hidden="1" customWidth="1"/>
    <col min="8206" max="8206" width="5.28125" style="279" customWidth="1"/>
    <col min="8207" max="8212" width="9.140625" style="279" hidden="1" customWidth="1"/>
    <col min="8213" max="8448" width="9.140625" style="279" customWidth="1"/>
    <col min="8449" max="8449" width="5.57421875" style="279" customWidth="1"/>
    <col min="8450" max="8450" width="4.421875" style="279" customWidth="1"/>
    <col min="8451" max="8451" width="4.7109375" style="279" customWidth="1"/>
    <col min="8452" max="8452" width="12.7109375" style="279" customWidth="1"/>
    <col min="8453" max="8453" width="55.57421875" style="279" customWidth="1"/>
    <col min="8454" max="8454" width="4.7109375" style="279" customWidth="1"/>
    <col min="8455" max="8455" width="9.8515625" style="279" customWidth="1"/>
    <col min="8456" max="8456" width="9.7109375" style="279" customWidth="1"/>
    <col min="8457" max="8457" width="13.57421875" style="279" customWidth="1"/>
    <col min="8458" max="8461" width="9.140625" style="279" hidden="1" customWidth="1"/>
    <col min="8462" max="8462" width="5.28125" style="279" customWidth="1"/>
    <col min="8463" max="8468" width="9.140625" style="279" hidden="1" customWidth="1"/>
    <col min="8469" max="8704" width="9.140625" style="279" customWidth="1"/>
    <col min="8705" max="8705" width="5.57421875" style="279" customWidth="1"/>
    <col min="8706" max="8706" width="4.421875" style="279" customWidth="1"/>
    <col min="8707" max="8707" width="4.7109375" style="279" customWidth="1"/>
    <col min="8708" max="8708" width="12.7109375" style="279" customWidth="1"/>
    <col min="8709" max="8709" width="55.57421875" style="279" customWidth="1"/>
    <col min="8710" max="8710" width="4.7109375" style="279" customWidth="1"/>
    <col min="8711" max="8711" width="9.8515625" style="279" customWidth="1"/>
    <col min="8712" max="8712" width="9.7109375" style="279" customWidth="1"/>
    <col min="8713" max="8713" width="13.57421875" style="279" customWidth="1"/>
    <col min="8714" max="8717" width="9.140625" style="279" hidden="1" customWidth="1"/>
    <col min="8718" max="8718" width="5.28125" style="279" customWidth="1"/>
    <col min="8719" max="8724" width="9.140625" style="279" hidden="1" customWidth="1"/>
    <col min="8725" max="8960" width="9.140625" style="279" customWidth="1"/>
    <col min="8961" max="8961" width="5.57421875" style="279" customWidth="1"/>
    <col min="8962" max="8962" width="4.421875" style="279" customWidth="1"/>
    <col min="8963" max="8963" width="4.7109375" style="279" customWidth="1"/>
    <col min="8964" max="8964" width="12.7109375" style="279" customWidth="1"/>
    <col min="8965" max="8965" width="55.57421875" style="279" customWidth="1"/>
    <col min="8966" max="8966" width="4.7109375" style="279" customWidth="1"/>
    <col min="8967" max="8967" width="9.8515625" style="279" customWidth="1"/>
    <col min="8968" max="8968" width="9.7109375" style="279" customWidth="1"/>
    <col min="8969" max="8969" width="13.57421875" style="279" customWidth="1"/>
    <col min="8970" max="8973" width="9.140625" style="279" hidden="1" customWidth="1"/>
    <col min="8974" max="8974" width="5.28125" style="279" customWidth="1"/>
    <col min="8975" max="8980" width="9.140625" style="279" hidden="1" customWidth="1"/>
    <col min="8981" max="9216" width="9.140625" style="279" customWidth="1"/>
    <col min="9217" max="9217" width="5.57421875" style="279" customWidth="1"/>
    <col min="9218" max="9218" width="4.421875" style="279" customWidth="1"/>
    <col min="9219" max="9219" width="4.7109375" style="279" customWidth="1"/>
    <col min="9220" max="9220" width="12.7109375" style="279" customWidth="1"/>
    <col min="9221" max="9221" width="55.57421875" style="279" customWidth="1"/>
    <col min="9222" max="9222" width="4.7109375" style="279" customWidth="1"/>
    <col min="9223" max="9223" width="9.8515625" style="279" customWidth="1"/>
    <col min="9224" max="9224" width="9.7109375" style="279" customWidth="1"/>
    <col min="9225" max="9225" width="13.57421875" style="279" customWidth="1"/>
    <col min="9226" max="9229" width="9.140625" style="279" hidden="1" customWidth="1"/>
    <col min="9230" max="9230" width="5.28125" style="279" customWidth="1"/>
    <col min="9231" max="9236" width="9.140625" style="279" hidden="1" customWidth="1"/>
    <col min="9237" max="9472" width="9.140625" style="279" customWidth="1"/>
    <col min="9473" max="9473" width="5.57421875" style="279" customWidth="1"/>
    <col min="9474" max="9474" width="4.421875" style="279" customWidth="1"/>
    <col min="9475" max="9475" width="4.7109375" style="279" customWidth="1"/>
    <col min="9476" max="9476" width="12.7109375" style="279" customWidth="1"/>
    <col min="9477" max="9477" width="55.57421875" style="279" customWidth="1"/>
    <col min="9478" max="9478" width="4.7109375" style="279" customWidth="1"/>
    <col min="9479" max="9479" width="9.8515625" style="279" customWidth="1"/>
    <col min="9480" max="9480" width="9.7109375" style="279" customWidth="1"/>
    <col min="9481" max="9481" width="13.57421875" style="279" customWidth="1"/>
    <col min="9482" max="9485" width="9.140625" style="279" hidden="1" customWidth="1"/>
    <col min="9486" max="9486" width="5.28125" style="279" customWidth="1"/>
    <col min="9487" max="9492" width="9.140625" style="279" hidden="1" customWidth="1"/>
    <col min="9493" max="9728" width="9.140625" style="279" customWidth="1"/>
    <col min="9729" max="9729" width="5.57421875" style="279" customWidth="1"/>
    <col min="9730" max="9730" width="4.421875" style="279" customWidth="1"/>
    <col min="9731" max="9731" width="4.7109375" style="279" customWidth="1"/>
    <col min="9732" max="9732" width="12.7109375" style="279" customWidth="1"/>
    <col min="9733" max="9733" width="55.57421875" style="279" customWidth="1"/>
    <col min="9734" max="9734" width="4.7109375" style="279" customWidth="1"/>
    <col min="9735" max="9735" width="9.8515625" style="279" customWidth="1"/>
    <col min="9736" max="9736" width="9.7109375" style="279" customWidth="1"/>
    <col min="9737" max="9737" width="13.57421875" style="279" customWidth="1"/>
    <col min="9738" max="9741" width="9.140625" style="279" hidden="1" customWidth="1"/>
    <col min="9742" max="9742" width="5.28125" style="279" customWidth="1"/>
    <col min="9743" max="9748" width="9.140625" style="279" hidden="1" customWidth="1"/>
    <col min="9749" max="9984" width="9.140625" style="279" customWidth="1"/>
    <col min="9985" max="9985" width="5.57421875" style="279" customWidth="1"/>
    <col min="9986" max="9986" width="4.421875" style="279" customWidth="1"/>
    <col min="9987" max="9987" width="4.7109375" style="279" customWidth="1"/>
    <col min="9988" max="9988" width="12.7109375" style="279" customWidth="1"/>
    <col min="9989" max="9989" width="55.57421875" style="279" customWidth="1"/>
    <col min="9990" max="9990" width="4.7109375" style="279" customWidth="1"/>
    <col min="9991" max="9991" width="9.8515625" style="279" customWidth="1"/>
    <col min="9992" max="9992" width="9.7109375" style="279" customWidth="1"/>
    <col min="9993" max="9993" width="13.57421875" style="279" customWidth="1"/>
    <col min="9994" max="9997" width="9.140625" style="279" hidden="1" customWidth="1"/>
    <col min="9998" max="9998" width="5.28125" style="279" customWidth="1"/>
    <col min="9999" max="10004" width="9.140625" style="279" hidden="1" customWidth="1"/>
    <col min="10005" max="10240" width="9.140625" style="279" customWidth="1"/>
    <col min="10241" max="10241" width="5.57421875" style="279" customWidth="1"/>
    <col min="10242" max="10242" width="4.421875" style="279" customWidth="1"/>
    <col min="10243" max="10243" width="4.7109375" style="279" customWidth="1"/>
    <col min="10244" max="10244" width="12.7109375" style="279" customWidth="1"/>
    <col min="10245" max="10245" width="55.57421875" style="279" customWidth="1"/>
    <col min="10246" max="10246" width="4.7109375" style="279" customWidth="1"/>
    <col min="10247" max="10247" width="9.8515625" style="279" customWidth="1"/>
    <col min="10248" max="10248" width="9.7109375" style="279" customWidth="1"/>
    <col min="10249" max="10249" width="13.57421875" style="279" customWidth="1"/>
    <col min="10250" max="10253" width="9.140625" style="279" hidden="1" customWidth="1"/>
    <col min="10254" max="10254" width="5.28125" style="279" customWidth="1"/>
    <col min="10255" max="10260" width="9.140625" style="279" hidden="1" customWidth="1"/>
    <col min="10261" max="10496" width="9.140625" style="279" customWidth="1"/>
    <col min="10497" max="10497" width="5.57421875" style="279" customWidth="1"/>
    <col min="10498" max="10498" width="4.421875" style="279" customWidth="1"/>
    <col min="10499" max="10499" width="4.7109375" style="279" customWidth="1"/>
    <col min="10500" max="10500" width="12.7109375" style="279" customWidth="1"/>
    <col min="10501" max="10501" width="55.57421875" style="279" customWidth="1"/>
    <col min="10502" max="10502" width="4.7109375" style="279" customWidth="1"/>
    <col min="10503" max="10503" width="9.8515625" style="279" customWidth="1"/>
    <col min="10504" max="10504" width="9.7109375" style="279" customWidth="1"/>
    <col min="10505" max="10505" width="13.57421875" style="279" customWidth="1"/>
    <col min="10506" max="10509" width="9.140625" style="279" hidden="1" customWidth="1"/>
    <col min="10510" max="10510" width="5.28125" style="279" customWidth="1"/>
    <col min="10511" max="10516" width="9.140625" style="279" hidden="1" customWidth="1"/>
    <col min="10517" max="10752" width="9.140625" style="279" customWidth="1"/>
    <col min="10753" max="10753" width="5.57421875" style="279" customWidth="1"/>
    <col min="10754" max="10754" width="4.421875" style="279" customWidth="1"/>
    <col min="10755" max="10755" width="4.7109375" style="279" customWidth="1"/>
    <col min="10756" max="10756" width="12.7109375" style="279" customWidth="1"/>
    <col min="10757" max="10757" width="55.57421875" style="279" customWidth="1"/>
    <col min="10758" max="10758" width="4.7109375" style="279" customWidth="1"/>
    <col min="10759" max="10759" width="9.8515625" style="279" customWidth="1"/>
    <col min="10760" max="10760" width="9.7109375" style="279" customWidth="1"/>
    <col min="10761" max="10761" width="13.57421875" style="279" customWidth="1"/>
    <col min="10762" max="10765" width="9.140625" style="279" hidden="1" customWidth="1"/>
    <col min="10766" max="10766" width="5.28125" style="279" customWidth="1"/>
    <col min="10767" max="10772" width="9.140625" style="279" hidden="1" customWidth="1"/>
    <col min="10773" max="11008" width="9.140625" style="279" customWidth="1"/>
    <col min="11009" max="11009" width="5.57421875" style="279" customWidth="1"/>
    <col min="11010" max="11010" width="4.421875" style="279" customWidth="1"/>
    <col min="11011" max="11011" width="4.7109375" style="279" customWidth="1"/>
    <col min="11012" max="11012" width="12.7109375" style="279" customWidth="1"/>
    <col min="11013" max="11013" width="55.57421875" style="279" customWidth="1"/>
    <col min="11014" max="11014" width="4.7109375" style="279" customWidth="1"/>
    <col min="11015" max="11015" width="9.8515625" style="279" customWidth="1"/>
    <col min="11016" max="11016" width="9.7109375" style="279" customWidth="1"/>
    <col min="11017" max="11017" width="13.57421875" style="279" customWidth="1"/>
    <col min="11018" max="11021" width="9.140625" style="279" hidden="1" customWidth="1"/>
    <col min="11022" max="11022" width="5.28125" style="279" customWidth="1"/>
    <col min="11023" max="11028" width="9.140625" style="279" hidden="1" customWidth="1"/>
    <col min="11029" max="11264" width="9.140625" style="279" customWidth="1"/>
    <col min="11265" max="11265" width="5.57421875" style="279" customWidth="1"/>
    <col min="11266" max="11266" width="4.421875" style="279" customWidth="1"/>
    <col min="11267" max="11267" width="4.7109375" style="279" customWidth="1"/>
    <col min="11268" max="11268" width="12.7109375" style="279" customWidth="1"/>
    <col min="11269" max="11269" width="55.57421875" style="279" customWidth="1"/>
    <col min="11270" max="11270" width="4.7109375" style="279" customWidth="1"/>
    <col min="11271" max="11271" width="9.8515625" style="279" customWidth="1"/>
    <col min="11272" max="11272" width="9.7109375" style="279" customWidth="1"/>
    <col min="11273" max="11273" width="13.57421875" style="279" customWidth="1"/>
    <col min="11274" max="11277" width="9.140625" style="279" hidden="1" customWidth="1"/>
    <col min="11278" max="11278" width="5.28125" style="279" customWidth="1"/>
    <col min="11279" max="11284" width="9.140625" style="279" hidden="1" customWidth="1"/>
    <col min="11285" max="11520" width="9.140625" style="279" customWidth="1"/>
    <col min="11521" max="11521" width="5.57421875" style="279" customWidth="1"/>
    <col min="11522" max="11522" width="4.421875" style="279" customWidth="1"/>
    <col min="11523" max="11523" width="4.7109375" style="279" customWidth="1"/>
    <col min="11524" max="11524" width="12.7109375" style="279" customWidth="1"/>
    <col min="11525" max="11525" width="55.57421875" style="279" customWidth="1"/>
    <col min="11526" max="11526" width="4.7109375" style="279" customWidth="1"/>
    <col min="11527" max="11527" width="9.8515625" style="279" customWidth="1"/>
    <col min="11528" max="11528" width="9.7109375" style="279" customWidth="1"/>
    <col min="11529" max="11529" width="13.57421875" style="279" customWidth="1"/>
    <col min="11530" max="11533" width="9.140625" style="279" hidden="1" customWidth="1"/>
    <col min="11534" max="11534" width="5.28125" style="279" customWidth="1"/>
    <col min="11535" max="11540" width="9.140625" style="279" hidden="1" customWidth="1"/>
    <col min="11541" max="11776" width="9.140625" style="279" customWidth="1"/>
    <col min="11777" max="11777" width="5.57421875" style="279" customWidth="1"/>
    <col min="11778" max="11778" width="4.421875" style="279" customWidth="1"/>
    <col min="11779" max="11779" width="4.7109375" style="279" customWidth="1"/>
    <col min="11780" max="11780" width="12.7109375" style="279" customWidth="1"/>
    <col min="11781" max="11781" width="55.57421875" style="279" customWidth="1"/>
    <col min="11782" max="11782" width="4.7109375" style="279" customWidth="1"/>
    <col min="11783" max="11783" width="9.8515625" style="279" customWidth="1"/>
    <col min="11784" max="11784" width="9.7109375" style="279" customWidth="1"/>
    <col min="11785" max="11785" width="13.57421875" style="279" customWidth="1"/>
    <col min="11786" max="11789" width="9.140625" style="279" hidden="1" customWidth="1"/>
    <col min="11790" max="11790" width="5.28125" style="279" customWidth="1"/>
    <col min="11791" max="11796" width="9.140625" style="279" hidden="1" customWidth="1"/>
    <col min="11797" max="12032" width="9.140625" style="279" customWidth="1"/>
    <col min="12033" max="12033" width="5.57421875" style="279" customWidth="1"/>
    <col min="12034" max="12034" width="4.421875" style="279" customWidth="1"/>
    <col min="12035" max="12035" width="4.7109375" style="279" customWidth="1"/>
    <col min="12036" max="12036" width="12.7109375" style="279" customWidth="1"/>
    <col min="12037" max="12037" width="55.57421875" style="279" customWidth="1"/>
    <col min="12038" max="12038" width="4.7109375" style="279" customWidth="1"/>
    <col min="12039" max="12039" width="9.8515625" style="279" customWidth="1"/>
    <col min="12040" max="12040" width="9.7109375" style="279" customWidth="1"/>
    <col min="12041" max="12041" width="13.57421875" style="279" customWidth="1"/>
    <col min="12042" max="12045" width="9.140625" style="279" hidden="1" customWidth="1"/>
    <col min="12046" max="12046" width="5.28125" style="279" customWidth="1"/>
    <col min="12047" max="12052" width="9.140625" style="279" hidden="1" customWidth="1"/>
    <col min="12053" max="12288" width="9.140625" style="279" customWidth="1"/>
    <col min="12289" max="12289" width="5.57421875" style="279" customWidth="1"/>
    <col min="12290" max="12290" width="4.421875" style="279" customWidth="1"/>
    <col min="12291" max="12291" width="4.7109375" style="279" customWidth="1"/>
    <col min="12292" max="12292" width="12.7109375" style="279" customWidth="1"/>
    <col min="12293" max="12293" width="55.57421875" style="279" customWidth="1"/>
    <col min="12294" max="12294" width="4.7109375" style="279" customWidth="1"/>
    <col min="12295" max="12295" width="9.8515625" style="279" customWidth="1"/>
    <col min="12296" max="12296" width="9.7109375" style="279" customWidth="1"/>
    <col min="12297" max="12297" width="13.57421875" style="279" customWidth="1"/>
    <col min="12298" max="12301" width="9.140625" style="279" hidden="1" customWidth="1"/>
    <col min="12302" max="12302" width="5.28125" style="279" customWidth="1"/>
    <col min="12303" max="12308" width="9.140625" style="279" hidden="1" customWidth="1"/>
    <col min="12309" max="12544" width="9.140625" style="279" customWidth="1"/>
    <col min="12545" max="12545" width="5.57421875" style="279" customWidth="1"/>
    <col min="12546" max="12546" width="4.421875" style="279" customWidth="1"/>
    <col min="12547" max="12547" width="4.7109375" style="279" customWidth="1"/>
    <col min="12548" max="12548" width="12.7109375" style="279" customWidth="1"/>
    <col min="12549" max="12549" width="55.57421875" style="279" customWidth="1"/>
    <col min="12550" max="12550" width="4.7109375" style="279" customWidth="1"/>
    <col min="12551" max="12551" width="9.8515625" style="279" customWidth="1"/>
    <col min="12552" max="12552" width="9.7109375" style="279" customWidth="1"/>
    <col min="12553" max="12553" width="13.57421875" style="279" customWidth="1"/>
    <col min="12554" max="12557" width="9.140625" style="279" hidden="1" customWidth="1"/>
    <col min="12558" max="12558" width="5.28125" style="279" customWidth="1"/>
    <col min="12559" max="12564" width="9.140625" style="279" hidden="1" customWidth="1"/>
    <col min="12565" max="12800" width="9.140625" style="279" customWidth="1"/>
    <col min="12801" max="12801" width="5.57421875" style="279" customWidth="1"/>
    <col min="12802" max="12802" width="4.421875" style="279" customWidth="1"/>
    <col min="12803" max="12803" width="4.7109375" style="279" customWidth="1"/>
    <col min="12804" max="12804" width="12.7109375" style="279" customWidth="1"/>
    <col min="12805" max="12805" width="55.57421875" style="279" customWidth="1"/>
    <col min="12806" max="12806" width="4.7109375" style="279" customWidth="1"/>
    <col min="12807" max="12807" width="9.8515625" style="279" customWidth="1"/>
    <col min="12808" max="12808" width="9.7109375" style="279" customWidth="1"/>
    <col min="12809" max="12809" width="13.57421875" style="279" customWidth="1"/>
    <col min="12810" max="12813" width="9.140625" style="279" hidden="1" customWidth="1"/>
    <col min="12814" max="12814" width="5.28125" style="279" customWidth="1"/>
    <col min="12815" max="12820" width="9.140625" style="279" hidden="1" customWidth="1"/>
    <col min="12821" max="13056" width="9.140625" style="279" customWidth="1"/>
    <col min="13057" max="13057" width="5.57421875" style="279" customWidth="1"/>
    <col min="13058" max="13058" width="4.421875" style="279" customWidth="1"/>
    <col min="13059" max="13059" width="4.7109375" style="279" customWidth="1"/>
    <col min="13060" max="13060" width="12.7109375" style="279" customWidth="1"/>
    <col min="13061" max="13061" width="55.57421875" style="279" customWidth="1"/>
    <col min="13062" max="13062" width="4.7109375" style="279" customWidth="1"/>
    <col min="13063" max="13063" width="9.8515625" style="279" customWidth="1"/>
    <col min="13064" max="13064" width="9.7109375" style="279" customWidth="1"/>
    <col min="13065" max="13065" width="13.57421875" style="279" customWidth="1"/>
    <col min="13066" max="13069" width="9.140625" style="279" hidden="1" customWidth="1"/>
    <col min="13070" max="13070" width="5.28125" style="279" customWidth="1"/>
    <col min="13071" max="13076" width="9.140625" style="279" hidden="1" customWidth="1"/>
    <col min="13077" max="13312" width="9.140625" style="279" customWidth="1"/>
    <col min="13313" max="13313" width="5.57421875" style="279" customWidth="1"/>
    <col min="13314" max="13314" width="4.421875" style="279" customWidth="1"/>
    <col min="13315" max="13315" width="4.7109375" style="279" customWidth="1"/>
    <col min="13316" max="13316" width="12.7109375" style="279" customWidth="1"/>
    <col min="13317" max="13317" width="55.57421875" style="279" customWidth="1"/>
    <col min="13318" max="13318" width="4.7109375" style="279" customWidth="1"/>
    <col min="13319" max="13319" width="9.8515625" style="279" customWidth="1"/>
    <col min="13320" max="13320" width="9.7109375" style="279" customWidth="1"/>
    <col min="13321" max="13321" width="13.57421875" style="279" customWidth="1"/>
    <col min="13322" max="13325" width="9.140625" style="279" hidden="1" customWidth="1"/>
    <col min="13326" max="13326" width="5.28125" style="279" customWidth="1"/>
    <col min="13327" max="13332" width="9.140625" style="279" hidden="1" customWidth="1"/>
    <col min="13333" max="13568" width="9.140625" style="279" customWidth="1"/>
    <col min="13569" max="13569" width="5.57421875" style="279" customWidth="1"/>
    <col min="13570" max="13570" width="4.421875" style="279" customWidth="1"/>
    <col min="13571" max="13571" width="4.7109375" style="279" customWidth="1"/>
    <col min="13572" max="13572" width="12.7109375" style="279" customWidth="1"/>
    <col min="13573" max="13573" width="55.57421875" style="279" customWidth="1"/>
    <col min="13574" max="13574" width="4.7109375" style="279" customWidth="1"/>
    <col min="13575" max="13575" width="9.8515625" style="279" customWidth="1"/>
    <col min="13576" max="13576" width="9.7109375" style="279" customWidth="1"/>
    <col min="13577" max="13577" width="13.57421875" style="279" customWidth="1"/>
    <col min="13578" max="13581" width="9.140625" style="279" hidden="1" customWidth="1"/>
    <col min="13582" max="13582" width="5.28125" style="279" customWidth="1"/>
    <col min="13583" max="13588" width="9.140625" style="279" hidden="1" customWidth="1"/>
    <col min="13589" max="13824" width="9.140625" style="279" customWidth="1"/>
    <col min="13825" max="13825" width="5.57421875" style="279" customWidth="1"/>
    <col min="13826" max="13826" width="4.421875" style="279" customWidth="1"/>
    <col min="13827" max="13827" width="4.7109375" style="279" customWidth="1"/>
    <col min="13828" max="13828" width="12.7109375" style="279" customWidth="1"/>
    <col min="13829" max="13829" width="55.57421875" style="279" customWidth="1"/>
    <col min="13830" max="13830" width="4.7109375" style="279" customWidth="1"/>
    <col min="13831" max="13831" width="9.8515625" style="279" customWidth="1"/>
    <col min="13832" max="13832" width="9.7109375" style="279" customWidth="1"/>
    <col min="13833" max="13833" width="13.57421875" style="279" customWidth="1"/>
    <col min="13834" max="13837" width="9.140625" style="279" hidden="1" customWidth="1"/>
    <col min="13838" max="13838" width="5.28125" style="279" customWidth="1"/>
    <col min="13839" max="13844" width="9.140625" style="279" hidden="1" customWidth="1"/>
    <col min="13845" max="14080" width="9.140625" style="279" customWidth="1"/>
    <col min="14081" max="14081" width="5.57421875" style="279" customWidth="1"/>
    <col min="14082" max="14082" width="4.421875" style="279" customWidth="1"/>
    <col min="14083" max="14083" width="4.7109375" style="279" customWidth="1"/>
    <col min="14084" max="14084" width="12.7109375" style="279" customWidth="1"/>
    <col min="14085" max="14085" width="55.57421875" style="279" customWidth="1"/>
    <col min="14086" max="14086" width="4.7109375" style="279" customWidth="1"/>
    <col min="14087" max="14087" width="9.8515625" style="279" customWidth="1"/>
    <col min="14088" max="14088" width="9.7109375" style="279" customWidth="1"/>
    <col min="14089" max="14089" width="13.57421875" style="279" customWidth="1"/>
    <col min="14090" max="14093" width="9.140625" style="279" hidden="1" customWidth="1"/>
    <col min="14094" max="14094" width="5.28125" style="279" customWidth="1"/>
    <col min="14095" max="14100" width="9.140625" style="279" hidden="1" customWidth="1"/>
    <col min="14101" max="14336" width="9.140625" style="279" customWidth="1"/>
    <col min="14337" max="14337" width="5.57421875" style="279" customWidth="1"/>
    <col min="14338" max="14338" width="4.421875" style="279" customWidth="1"/>
    <col min="14339" max="14339" width="4.7109375" style="279" customWidth="1"/>
    <col min="14340" max="14340" width="12.7109375" style="279" customWidth="1"/>
    <col min="14341" max="14341" width="55.57421875" style="279" customWidth="1"/>
    <col min="14342" max="14342" width="4.7109375" style="279" customWidth="1"/>
    <col min="14343" max="14343" width="9.8515625" style="279" customWidth="1"/>
    <col min="14344" max="14344" width="9.7109375" style="279" customWidth="1"/>
    <col min="14345" max="14345" width="13.57421875" style="279" customWidth="1"/>
    <col min="14346" max="14349" width="9.140625" style="279" hidden="1" customWidth="1"/>
    <col min="14350" max="14350" width="5.28125" style="279" customWidth="1"/>
    <col min="14351" max="14356" width="9.140625" style="279" hidden="1" customWidth="1"/>
    <col min="14357" max="14592" width="9.140625" style="279" customWidth="1"/>
    <col min="14593" max="14593" width="5.57421875" style="279" customWidth="1"/>
    <col min="14594" max="14594" width="4.421875" style="279" customWidth="1"/>
    <col min="14595" max="14595" width="4.7109375" style="279" customWidth="1"/>
    <col min="14596" max="14596" width="12.7109375" style="279" customWidth="1"/>
    <col min="14597" max="14597" width="55.57421875" style="279" customWidth="1"/>
    <col min="14598" max="14598" width="4.7109375" style="279" customWidth="1"/>
    <col min="14599" max="14599" width="9.8515625" style="279" customWidth="1"/>
    <col min="14600" max="14600" width="9.7109375" style="279" customWidth="1"/>
    <col min="14601" max="14601" width="13.57421875" style="279" customWidth="1"/>
    <col min="14602" max="14605" width="9.140625" style="279" hidden="1" customWidth="1"/>
    <col min="14606" max="14606" width="5.28125" style="279" customWidth="1"/>
    <col min="14607" max="14612" width="9.140625" style="279" hidden="1" customWidth="1"/>
    <col min="14613" max="14848" width="9.140625" style="279" customWidth="1"/>
    <col min="14849" max="14849" width="5.57421875" style="279" customWidth="1"/>
    <col min="14850" max="14850" width="4.421875" style="279" customWidth="1"/>
    <col min="14851" max="14851" width="4.7109375" style="279" customWidth="1"/>
    <col min="14852" max="14852" width="12.7109375" style="279" customWidth="1"/>
    <col min="14853" max="14853" width="55.57421875" style="279" customWidth="1"/>
    <col min="14854" max="14854" width="4.7109375" style="279" customWidth="1"/>
    <col min="14855" max="14855" width="9.8515625" style="279" customWidth="1"/>
    <col min="14856" max="14856" width="9.7109375" style="279" customWidth="1"/>
    <col min="14857" max="14857" width="13.57421875" style="279" customWidth="1"/>
    <col min="14858" max="14861" width="9.140625" style="279" hidden="1" customWidth="1"/>
    <col min="14862" max="14862" width="5.28125" style="279" customWidth="1"/>
    <col min="14863" max="14868" width="9.140625" style="279" hidden="1" customWidth="1"/>
    <col min="14869" max="15104" width="9.140625" style="279" customWidth="1"/>
    <col min="15105" max="15105" width="5.57421875" style="279" customWidth="1"/>
    <col min="15106" max="15106" width="4.421875" style="279" customWidth="1"/>
    <col min="15107" max="15107" width="4.7109375" style="279" customWidth="1"/>
    <col min="15108" max="15108" width="12.7109375" style="279" customWidth="1"/>
    <col min="15109" max="15109" width="55.57421875" style="279" customWidth="1"/>
    <col min="15110" max="15110" width="4.7109375" style="279" customWidth="1"/>
    <col min="15111" max="15111" width="9.8515625" style="279" customWidth="1"/>
    <col min="15112" max="15112" width="9.7109375" style="279" customWidth="1"/>
    <col min="15113" max="15113" width="13.57421875" style="279" customWidth="1"/>
    <col min="15114" max="15117" width="9.140625" style="279" hidden="1" customWidth="1"/>
    <col min="15118" max="15118" width="5.28125" style="279" customWidth="1"/>
    <col min="15119" max="15124" width="9.140625" style="279" hidden="1" customWidth="1"/>
    <col min="15125" max="15360" width="9.140625" style="279" customWidth="1"/>
    <col min="15361" max="15361" width="5.57421875" style="279" customWidth="1"/>
    <col min="15362" max="15362" width="4.421875" style="279" customWidth="1"/>
    <col min="15363" max="15363" width="4.7109375" style="279" customWidth="1"/>
    <col min="15364" max="15364" width="12.7109375" style="279" customWidth="1"/>
    <col min="15365" max="15365" width="55.57421875" style="279" customWidth="1"/>
    <col min="15366" max="15366" width="4.7109375" style="279" customWidth="1"/>
    <col min="15367" max="15367" width="9.8515625" style="279" customWidth="1"/>
    <col min="15368" max="15368" width="9.7109375" style="279" customWidth="1"/>
    <col min="15369" max="15369" width="13.57421875" style="279" customWidth="1"/>
    <col min="15370" max="15373" width="9.140625" style="279" hidden="1" customWidth="1"/>
    <col min="15374" max="15374" width="5.28125" style="279" customWidth="1"/>
    <col min="15375" max="15380" width="9.140625" style="279" hidden="1" customWidth="1"/>
    <col min="15381" max="15616" width="9.140625" style="279" customWidth="1"/>
    <col min="15617" max="15617" width="5.57421875" style="279" customWidth="1"/>
    <col min="15618" max="15618" width="4.421875" style="279" customWidth="1"/>
    <col min="15619" max="15619" width="4.7109375" style="279" customWidth="1"/>
    <col min="15620" max="15620" width="12.7109375" style="279" customWidth="1"/>
    <col min="15621" max="15621" width="55.57421875" style="279" customWidth="1"/>
    <col min="15622" max="15622" width="4.7109375" style="279" customWidth="1"/>
    <col min="15623" max="15623" width="9.8515625" style="279" customWidth="1"/>
    <col min="15624" max="15624" width="9.7109375" style="279" customWidth="1"/>
    <col min="15625" max="15625" width="13.57421875" style="279" customWidth="1"/>
    <col min="15626" max="15629" width="9.140625" style="279" hidden="1" customWidth="1"/>
    <col min="15630" max="15630" width="5.28125" style="279" customWidth="1"/>
    <col min="15631" max="15636" width="9.140625" style="279" hidden="1" customWidth="1"/>
    <col min="15637" max="15872" width="9.140625" style="279" customWidth="1"/>
    <col min="15873" max="15873" width="5.57421875" style="279" customWidth="1"/>
    <col min="15874" max="15874" width="4.421875" style="279" customWidth="1"/>
    <col min="15875" max="15875" width="4.7109375" style="279" customWidth="1"/>
    <col min="15876" max="15876" width="12.7109375" style="279" customWidth="1"/>
    <col min="15877" max="15877" width="55.57421875" style="279" customWidth="1"/>
    <col min="15878" max="15878" width="4.7109375" style="279" customWidth="1"/>
    <col min="15879" max="15879" width="9.8515625" style="279" customWidth="1"/>
    <col min="15880" max="15880" width="9.7109375" style="279" customWidth="1"/>
    <col min="15881" max="15881" width="13.57421875" style="279" customWidth="1"/>
    <col min="15882" max="15885" width="9.140625" style="279" hidden="1" customWidth="1"/>
    <col min="15886" max="15886" width="5.28125" style="279" customWidth="1"/>
    <col min="15887" max="15892" width="9.140625" style="279" hidden="1" customWidth="1"/>
    <col min="15893" max="16128" width="9.140625" style="279" customWidth="1"/>
    <col min="16129" max="16129" width="5.57421875" style="279" customWidth="1"/>
    <col min="16130" max="16130" width="4.421875" style="279" customWidth="1"/>
    <col min="16131" max="16131" width="4.7109375" style="279" customWidth="1"/>
    <col min="16132" max="16132" width="12.7109375" style="279" customWidth="1"/>
    <col min="16133" max="16133" width="55.57421875" style="279" customWidth="1"/>
    <col min="16134" max="16134" width="4.7109375" style="279" customWidth="1"/>
    <col min="16135" max="16135" width="9.8515625" style="279" customWidth="1"/>
    <col min="16136" max="16136" width="9.7109375" style="279" customWidth="1"/>
    <col min="16137" max="16137" width="13.57421875" style="279" customWidth="1"/>
    <col min="16138" max="16141" width="9.140625" style="279" hidden="1" customWidth="1"/>
    <col min="16142" max="16142" width="5.28125" style="279" customWidth="1"/>
    <col min="16143" max="16148" width="9.140625" style="279" hidden="1" customWidth="1"/>
    <col min="16149" max="16384" width="9.140625" style="279" customWidth="1"/>
  </cols>
  <sheetData>
    <row r="1" spans="1:23" s="279" customFormat="1" ht="18">
      <c r="A1" s="276" t="s">
        <v>288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8"/>
      <c r="P1" s="278"/>
      <c r="Q1" s="277"/>
      <c r="R1" s="277"/>
      <c r="S1" s="277"/>
      <c r="T1" s="277"/>
      <c r="U1" s="339"/>
      <c r="V1" s="339"/>
      <c r="W1" s="339"/>
    </row>
    <row r="2" spans="1:23" s="279" customFormat="1" ht="15">
      <c r="A2" s="280" t="s">
        <v>77</v>
      </c>
      <c r="B2" s="281"/>
      <c r="C2" s="282" t="str">
        <f>'[5]Krycí list'!E5</f>
        <v>Lázně Berta_oprava stávajících pokojů</v>
      </c>
      <c r="D2" s="283"/>
      <c r="E2" s="283"/>
      <c r="F2" s="281"/>
      <c r="G2" s="281"/>
      <c r="H2" s="281"/>
      <c r="I2" s="281"/>
      <c r="J2" s="281"/>
      <c r="K2" s="281"/>
      <c r="L2" s="277"/>
      <c r="M2" s="277"/>
      <c r="N2" s="277"/>
      <c r="O2" s="278"/>
      <c r="P2" s="278"/>
      <c r="Q2" s="277"/>
      <c r="R2" s="277"/>
      <c r="S2" s="277"/>
      <c r="T2" s="277"/>
      <c r="U2" s="339"/>
      <c r="V2" s="339"/>
      <c r="W2" s="339"/>
    </row>
    <row r="3" spans="1:23" s="279" customFormat="1" ht="15">
      <c r="A3" s="280" t="s">
        <v>78</v>
      </c>
      <c r="B3" s="281"/>
      <c r="C3" s="282" t="str">
        <f>'[5]Krycí list'!E7</f>
        <v>Zdravotní instalace 1.NP-sekce A</v>
      </c>
      <c r="D3" s="283"/>
      <c r="E3" s="283"/>
      <c r="F3" s="281"/>
      <c r="G3" s="281"/>
      <c r="H3" s="281"/>
      <c r="I3" s="282"/>
      <c r="J3" s="283"/>
      <c r="K3" s="283"/>
      <c r="L3" s="277"/>
      <c r="M3" s="277"/>
      <c r="N3" s="277"/>
      <c r="O3" s="278"/>
      <c r="P3" s="278"/>
      <c r="Q3" s="277"/>
      <c r="R3" s="277"/>
      <c r="S3" s="277"/>
      <c r="T3" s="277"/>
      <c r="U3" s="339"/>
      <c r="V3" s="339"/>
      <c r="W3" s="339"/>
    </row>
    <row r="4" spans="1:23" s="279" customFormat="1" ht="15">
      <c r="A4" s="280" t="s">
        <v>79</v>
      </c>
      <c r="B4" s="281"/>
      <c r="C4" s="282" t="str">
        <f>'[5]Krycí list'!E9</f>
        <v xml:space="preserve"> </v>
      </c>
      <c r="D4" s="283"/>
      <c r="E4" s="283"/>
      <c r="F4" s="281"/>
      <c r="G4" s="281"/>
      <c r="H4" s="281"/>
      <c r="I4" s="282"/>
      <c r="J4" s="283"/>
      <c r="K4" s="283"/>
      <c r="L4" s="277"/>
      <c r="M4" s="277"/>
      <c r="N4" s="277"/>
      <c r="O4" s="278"/>
      <c r="P4" s="278"/>
      <c r="Q4" s="277"/>
      <c r="R4" s="277"/>
      <c r="S4" s="277"/>
      <c r="T4" s="277"/>
      <c r="U4" s="339"/>
      <c r="V4" s="339"/>
      <c r="W4" s="339"/>
    </row>
    <row r="5" spans="1:23" s="279" customFormat="1" ht="15">
      <c r="A5" s="281" t="s">
        <v>80</v>
      </c>
      <c r="B5" s="281"/>
      <c r="C5" s="282" t="str">
        <f>'[5]Krycí list'!P5</f>
        <v xml:space="preserve"> </v>
      </c>
      <c r="D5" s="283"/>
      <c r="E5" s="283"/>
      <c r="F5" s="281"/>
      <c r="G5" s="281"/>
      <c r="H5" s="281"/>
      <c r="I5" s="282"/>
      <c r="J5" s="283"/>
      <c r="K5" s="283"/>
      <c r="L5" s="277"/>
      <c r="M5" s="277"/>
      <c r="N5" s="277"/>
      <c r="O5" s="278"/>
      <c r="P5" s="278"/>
      <c r="Q5" s="277"/>
      <c r="R5" s="277"/>
      <c r="S5" s="277"/>
      <c r="T5" s="277"/>
      <c r="U5" s="339"/>
      <c r="V5" s="339"/>
      <c r="W5" s="339"/>
    </row>
    <row r="6" spans="1:23" s="279" customFormat="1" ht="6" customHeight="1">
      <c r="A6" s="281"/>
      <c r="B6" s="281"/>
      <c r="C6" s="282"/>
      <c r="D6" s="283"/>
      <c r="E6" s="283"/>
      <c r="F6" s="281"/>
      <c r="G6" s="281"/>
      <c r="H6" s="281"/>
      <c r="I6" s="282"/>
      <c r="J6" s="283"/>
      <c r="K6" s="283"/>
      <c r="L6" s="277"/>
      <c r="M6" s="277"/>
      <c r="N6" s="277"/>
      <c r="O6" s="278"/>
      <c r="P6" s="278"/>
      <c r="Q6" s="277"/>
      <c r="R6" s="277"/>
      <c r="S6" s="277"/>
      <c r="T6" s="277"/>
      <c r="U6" s="339"/>
      <c r="V6" s="339"/>
      <c r="W6" s="339"/>
    </row>
    <row r="7" spans="1:23" s="279" customFormat="1" ht="15">
      <c r="A7" s="281" t="s">
        <v>81</v>
      </c>
      <c r="B7" s="281"/>
      <c r="C7" s="282" t="str">
        <f>'[5]Krycí list'!E26</f>
        <v xml:space="preserve"> </v>
      </c>
      <c r="D7" s="283"/>
      <c r="E7" s="283"/>
      <c r="F7" s="281"/>
      <c r="G7" s="281"/>
      <c r="H7" s="281"/>
      <c r="I7" s="282"/>
      <c r="J7" s="283"/>
      <c r="K7" s="283"/>
      <c r="L7" s="277"/>
      <c r="M7" s="277"/>
      <c r="N7" s="277"/>
      <c r="O7" s="278"/>
      <c r="P7" s="278"/>
      <c r="Q7" s="277"/>
      <c r="R7" s="277"/>
      <c r="S7" s="277"/>
      <c r="T7" s="277"/>
      <c r="U7" s="339"/>
      <c r="V7" s="339"/>
      <c r="W7" s="339"/>
    </row>
    <row r="8" spans="1:23" s="279" customFormat="1" ht="15">
      <c r="A8" s="281" t="s">
        <v>82</v>
      </c>
      <c r="B8" s="281"/>
      <c r="C8" s="282" t="str">
        <f>'[5]Krycí list'!E28</f>
        <v xml:space="preserve"> </v>
      </c>
      <c r="D8" s="283"/>
      <c r="E8" s="283"/>
      <c r="F8" s="281"/>
      <c r="G8" s="281"/>
      <c r="H8" s="281"/>
      <c r="I8" s="282"/>
      <c r="J8" s="283"/>
      <c r="K8" s="283"/>
      <c r="L8" s="277"/>
      <c r="M8" s="277"/>
      <c r="N8" s="277"/>
      <c r="O8" s="278"/>
      <c r="P8" s="278"/>
      <c r="Q8" s="277"/>
      <c r="R8" s="277"/>
      <c r="S8" s="277"/>
      <c r="T8" s="277"/>
      <c r="U8" s="339"/>
      <c r="V8" s="339"/>
      <c r="W8" s="339"/>
    </row>
    <row r="9" spans="1:23" s="279" customFormat="1" ht="15">
      <c r="A9" s="281" t="s">
        <v>83</v>
      </c>
      <c r="B9" s="281"/>
      <c r="C9" s="282" t="s">
        <v>732</v>
      </c>
      <c r="D9" s="283"/>
      <c r="E9" s="283"/>
      <c r="F9" s="281"/>
      <c r="G9" s="281"/>
      <c r="H9" s="281"/>
      <c r="I9" s="282"/>
      <c r="J9" s="283"/>
      <c r="K9" s="283"/>
      <c r="L9" s="277"/>
      <c r="M9" s="277"/>
      <c r="N9" s="277"/>
      <c r="O9" s="278"/>
      <c r="P9" s="278"/>
      <c r="Q9" s="277"/>
      <c r="R9" s="277"/>
      <c r="S9" s="277"/>
      <c r="T9" s="277"/>
      <c r="U9" s="339"/>
      <c r="V9" s="339"/>
      <c r="W9" s="339"/>
    </row>
    <row r="10" spans="1:23" s="279" customFormat="1" ht="5.25" customHeight="1">
      <c r="A10" s="277"/>
      <c r="B10" s="277"/>
      <c r="C10" s="277"/>
      <c r="D10" s="277"/>
      <c r="E10" s="277"/>
      <c r="F10" s="277"/>
      <c r="G10" s="277"/>
      <c r="H10" s="340"/>
      <c r="I10" s="277"/>
      <c r="J10" s="277"/>
      <c r="K10" s="277"/>
      <c r="L10" s="277"/>
      <c r="M10" s="277"/>
      <c r="N10" s="340"/>
      <c r="O10" s="278"/>
      <c r="P10" s="278"/>
      <c r="Q10" s="277"/>
      <c r="R10" s="277"/>
      <c r="S10" s="277"/>
      <c r="T10" s="277"/>
      <c r="U10" s="339"/>
      <c r="V10" s="339"/>
      <c r="W10" s="339"/>
    </row>
    <row r="11" spans="1:23" s="279" customFormat="1" ht="22.5">
      <c r="A11" s="284" t="s">
        <v>84</v>
      </c>
      <c r="B11" s="285" t="s">
        <v>85</v>
      </c>
      <c r="C11" s="285" t="s">
        <v>86</v>
      </c>
      <c r="D11" s="285" t="s">
        <v>87</v>
      </c>
      <c r="E11" s="285" t="s">
        <v>0</v>
      </c>
      <c r="F11" s="285" t="s">
        <v>1</v>
      </c>
      <c r="G11" s="285" t="s">
        <v>88</v>
      </c>
      <c r="H11" s="341" t="s">
        <v>89</v>
      </c>
      <c r="I11" s="285" t="s">
        <v>90</v>
      </c>
      <c r="J11" s="285" t="s">
        <v>3</v>
      </c>
      <c r="K11" s="285" t="s">
        <v>91</v>
      </c>
      <c r="L11" s="285" t="s">
        <v>92</v>
      </c>
      <c r="M11" s="285" t="s">
        <v>93</v>
      </c>
      <c r="N11" s="341" t="s">
        <v>4</v>
      </c>
      <c r="O11" s="286" t="s">
        <v>94</v>
      </c>
      <c r="P11" s="287" t="s">
        <v>95</v>
      </c>
      <c r="Q11" s="285"/>
      <c r="R11" s="285"/>
      <c r="S11" s="285"/>
      <c r="T11" s="288" t="s">
        <v>96</v>
      </c>
      <c r="U11" s="342"/>
      <c r="V11" s="339"/>
      <c r="W11" s="339"/>
    </row>
    <row r="12" spans="1:23" s="279" customFormat="1" ht="15">
      <c r="A12" s="290">
        <v>1</v>
      </c>
      <c r="B12" s="291">
        <v>2</v>
      </c>
      <c r="C12" s="291">
        <v>3</v>
      </c>
      <c r="D12" s="291">
        <v>4</v>
      </c>
      <c r="E12" s="291">
        <v>5</v>
      </c>
      <c r="F12" s="291">
        <v>6</v>
      </c>
      <c r="G12" s="291">
        <v>7</v>
      </c>
      <c r="H12" s="343">
        <v>8</v>
      </c>
      <c r="I12" s="291">
        <v>9</v>
      </c>
      <c r="J12" s="291"/>
      <c r="K12" s="291"/>
      <c r="L12" s="291"/>
      <c r="M12" s="291"/>
      <c r="N12" s="343">
        <v>10</v>
      </c>
      <c r="O12" s="292">
        <v>11</v>
      </c>
      <c r="P12" s="293">
        <v>12</v>
      </c>
      <c r="Q12" s="291"/>
      <c r="R12" s="291"/>
      <c r="S12" s="291"/>
      <c r="T12" s="294">
        <v>11</v>
      </c>
      <c r="U12" s="342"/>
      <c r="V12" s="339"/>
      <c r="W12" s="339"/>
    </row>
    <row r="13" spans="1:23" s="279" customFormat="1" ht="4.5" customHeight="1">
      <c r="A13" s="277"/>
      <c r="B13" s="277"/>
      <c r="C13" s="277"/>
      <c r="D13" s="277"/>
      <c r="E13" s="277"/>
      <c r="F13" s="277"/>
      <c r="G13" s="277"/>
      <c r="H13" s="340"/>
      <c r="I13" s="277"/>
      <c r="J13" s="277"/>
      <c r="K13" s="277"/>
      <c r="L13" s="277"/>
      <c r="M13" s="277"/>
      <c r="N13" s="344"/>
      <c r="O13" s="296"/>
      <c r="P13" s="297"/>
      <c r="Q13" s="295"/>
      <c r="R13" s="295"/>
      <c r="S13" s="295"/>
      <c r="T13" s="295"/>
      <c r="U13" s="339"/>
      <c r="V13" s="339"/>
      <c r="W13" s="339"/>
    </row>
    <row r="14" spans="1:16" s="302" customFormat="1" ht="11.25" customHeight="1">
      <c r="A14" s="298"/>
      <c r="B14" s="299" t="s">
        <v>97</v>
      </c>
      <c r="C14" s="298"/>
      <c r="D14" s="298" t="s">
        <v>109</v>
      </c>
      <c r="E14" s="298" t="s">
        <v>110</v>
      </c>
      <c r="F14" s="298"/>
      <c r="G14" s="298"/>
      <c r="H14" s="345"/>
      <c r="I14" s="300">
        <f>I15+I29+I50+I71</f>
        <v>0</v>
      </c>
      <c r="J14" s="298"/>
      <c r="K14" s="301">
        <f>K15+K29+K50+K71</f>
        <v>0</v>
      </c>
      <c r="L14" s="298"/>
      <c r="M14" s="301">
        <f>M15+M29+M50+M71</f>
        <v>0</v>
      </c>
      <c r="N14" s="345"/>
      <c r="P14" s="302" t="s">
        <v>100</v>
      </c>
    </row>
    <row r="15" spans="2:16" s="303" customFormat="1" ht="11.25" customHeight="1">
      <c r="B15" s="304" t="s">
        <v>97</v>
      </c>
      <c r="D15" s="303" t="s">
        <v>546</v>
      </c>
      <c r="E15" s="303" t="s">
        <v>547</v>
      </c>
      <c r="H15" s="346"/>
      <c r="I15" s="305">
        <f>SUM(I16:I28)</f>
        <v>0</v>
      </c>
      <c r="K15" s="306">
        <f>SUM(K16:K28)</f>
        <v>0</v>
      </c>
      <c r="M15" s="306">
        <f>SUM(M16:M28)</f>
        <v>0</v>
      </c>
      <c r="N15" s="346"/>
      <c r="P15" s="303" t="s">
        <v>101</v>
      </c>
    </row>
    <row r="16" spans="1:16" s="315" customFormat="1" ht="11.25" customHeight="1">
      <c r="A16" s="307">
        <v>1</v>
      </c>
      <c r="B16" s="307" t="s">
        <v>102</v>
      </c>
      <c r="C16" s="307" t="s">
        <v>546</v>
      </c>
      <c r="D16" s="308" t="s">
        <v>552</v>
      </c>
      <c r="E16" s="309" t="s">
        <v>553</v>
      </c>
      <c r="F16" s="307" t="s">
        <v>7</v>
      </c>
      <c r="G16" s="310">
        <v>14.5</v>
      </c>
      <c r="H16" s="347">
        <v>0</v>
      </c>
      <c r="I16" s="311">
        <f aca="true" t="shared" si="0" ref="I16:I28">ROUND(G16*H16,2)</f>
        <v>0</v>
      </c>
      <c r="J16" s="312">
        <v>0</v>
      </c>
      <c r="K16" s="310">
        <f aca="true" t="shared" si="1" ref="K16:K28">G16*J16</f>
        <v>0</v>
      </c>
      <c r="L16" s="312">
        <v>0</v>
      </c>
      <c r="M16" s="310">
        <f aca="true" t="shared" si="2" ref="M16:M28">G16*L16</f>
        <v>0</v>
      </c>
      <c r="N16" s="348">
        <v>21</v>
      </c>
      <c r="O16" s="314">
        <v>16</v>
      </c>
      <c r="P16" s="315" t="s">
        <v>103</v>
      </c>
    </row>
    <row r="17" spans="1:16" s="315" customFormat="1" ht="11.25" customHeight="1">
      <c r="A17" s="307">
        <v>2</v>
      </c>
      <c r="B17" s="307" t="s">
        <v>102</v>
      </c>
      <c r="C17" s="307" t="s">
        <v>546</v>
      </c>
      <c r="D17" s="308" t="s">
        <v>733</v>
      </c>
      <c r="E17" s="309" t="s">
        <v>734</v>
      </c>
      <c r="F17" s="307" t="s">
        <v>5</v>
      </c>
      <c r="G17" s="310">
        <v>4</v>
      </c>
      <c r="H17" s="347">
        <v>0</v>
      </c>
      <c r="I17" s="311">
        <f t="shared" si="0"/>
        <v>0</v>
      </c>
      <c r="J17" s="312">
        <v>0</v>
      </c>
      <c r="K17" s="310">
        <f t="shared" si="1"/>
        <v>0</v>
      </c>
      <c r="L17" s="312">
        <v>0</v>
      </c>
      <c r="M17" s="310">
        <f t="shared" si="2"/>
        <v>0</v>
      </c>
      <c r="N17" s="348">
        <v>21</v>
      </c>
      <c r="O17" s="314">
        <v>16</v>
      </c>
      <c r="P17" s="315" t="s">
        <v>103</v>
      </c>
    </row>
    <row r="18" spans="1:16" s="315" customFormat="1" ht="11.25" customHeight="1">
      <c r="A18" s="307">
        <v>3</v>
      </c>
      <c r="B18" s="307" t="s">
        <v>102</v>
      </c>
      <c r="C18" s="307" t="s">
        <v>546</v>
      </c>
      <c r="D18" s="308" t="s">
        <v>735</v>
      </c>
      <c r="E18" s="309" t="s">
        <v>736</v>
      </c>
      <c r="F18" s="307" t="s">
        <v>5</v>
      </c>
      <c r="G18" s="310">
        <v>3</v>
      </c>
      <c r="H18" s="347">
        <v>0</v>
      </c>
      <c r="I18" s="311">
        <f t="shared" si="0"/>
        <v>0</v>
      </c>
      <c r="J18" s="312">
        <v>0</v>
      </c>
      <c r="K18" s="310">
        <f t="shared" si="1"/>
        <v>0</v>
      </c>
      <c r="L18" s="312">
        <v>0</v>
      </c>
      <c r="M18" s="310">
        <f t="shared" si="2"/>
        <v>0</v>
      </c>
      <c r="N18" s="348">
        <v>21</v>
      </c>
      <c r="O18" s="314">
        <v>16</v>
      </c>
      <c r="P18" s="315" t="s">
        <v>103</v>
      </c>
    </row>
    <row r="19" spans="1:16" s="315" customFormat="1" ht="11.25" customHeight="1">
      <c r="A19" s="307">
        <v>4</v>
      </c>
      <c r="B19" s="307" t="s">
        <v>102</v>
      </c>
      <c r="C19" s="307" t="s">
        <v>546</v>
      </c>
      <c r="D19" s="308" t="s">
        <v>556</v>
      </c>
      <c r="E19" s="309" t="s">
        <v>557</v>
      </c>
      <c r="F19" s="307" t="s">
        <v>5</v>
      </c>
      <c r="G19" s="310">
        <v>1</v>
      </c>
      <c r="H19" s="347">
        <v>0</v>
      </c>
      <c r="I19" s="311">
        <f t="shared" si="0"/>
        <v>0</v>
      </c>
      <c r="J19" s="312">
        <v>0</v>
      </c>
      <c r="K19" s="310">
        <f t="shared" si="1"/>
        <v>0</v>
      </c>
      <c r="L19" s="312">
        <v>0</v>
      </c>
      <c r="M19" s="310">
        <f t="shared" si="2"/>
        <v>0</v>
      </c>
      <c r="N19" s="348">
        <v>21</v>
      </c>
      <c r="O19" s="314">
        <v>16</v>
      </c>
      <c r="P19" s="315" t="s">
        <v>103</v>
      </c>
    </row>
    <row r="20" spans="1:16" s="315" customFormat="1" ht="11.25" customHeight="1">
      <c r="A20" s="307">
        <v>5</v>
      </c>
      <c r="B20" s="307" t="s">
        <v>102</v>
      </c>
      <c r="C20" s="307" t="s">
        <v>546</v>
      </c>
      <c r="D20" s="308" t="s">
        <v>737</v>
      </c>
      <c r="E20" s="309" t="s">
        <v>738</v>
      </c>
      <c r="F20" s="307" t="s">
        <v>7</v>
      </c>
      <c r="G20" s="310">
        <v>1</v>
      </c>
      <c r="H20" s="347">
        <v>0</v>
      </c>
      <c r="I20" s="311">
        <f t="shared" si="0"/>
        <v>0</v>
      </c>
      <c r="J20" s="312">
        <v>0</v>
      </c>
      <c r="K20" s="310">
        <f t="shared" si="1"/>
        <v>0</v>
      </c>
      <c r="L20" s="312">
        <v>0</v>
      </c>
      <c r="M20" s="310">
        <f t="shared" si="2"/>
        <v>0</v>
      </c>
      <c r="N20" s="348">
        <v>21</v>
      </c>
      <c r="O20" s="314">
        <v>16</v>
      </c>
      <c r="P20" s="315" t="s">
        <v>103</v>
      </c>
    </row>
    <row r="21" spans="1:16" s="315" customFormat="1" ht="11.25" customHeight="1">
      <c r="A21" s="307">
        <v>6</v>
      </c>
      <c r="B21" s="307" t="s">
        <v>102</v>
      </c>
      <c r="C21" s="307" t="s">
        <v>546</v>
      </c>
      <c r="D21" s="308" t="s">
        <v>739</v>
      </c>
      <c r="E21" s="309" t="s">
        <v>740</v>
      </c>
      <c r="F21" s="307" t="s">
        <v>7</v>
      </c>
      <c r="G21" s="310">
        <v>10</v>
      </c>
      <c r="H21" s="347">
        <v>0</v>
      </c>
      <c r="I21" s="311">
        <f t="shared" si="0"/>
        <v>0</v>
      </c>
      <c r="J21" s="312">
        <v>0</v>
      </c>
      <c r="K21" s="310">
        <f t="shared" si="1"/>
        <v>0</v>
      </c>
      <c r="L21" s="312">
        <v>0</v>
      </c>
      <c r="M21" s="310">
        <f t="shared" si="2"/>
        <v>0</v>
      </c>
      <c r="N21" s="348">
        <v>21</v>
      </c>
      <c r="O21" s="314">
        <v>16</v>
      </c>
      <c r="P21" s="315" t="s">
        <v>103</v>
      </c>
    </row>
    <row r="22" spans="1:16" s="315" customFormat="1" ht="11.25" customHeight="1">
      <c r="A22" s="307">
        <v>7</v>
      </c>
      <c r="B22" s="307" t="s">
        <v>102</v>
      </c>
      <c r="C22" s="307" t="s">
        <v>546</v>
      </c>
      <c r="D22" s="308" t="s">
        <v>741</v>
      </c>
      <c r="E22" s="309" t="s">
        <v>742</v>
      </c>
      <c r="F22" s="307" t="s">
        <v>7</v>
      </c>
      <c r="G22" s="310">
        <v>4.5</v>
      </c>
      <c r="H22" s="347">
        <v>0</v>
      </c>
      <c r="I22" s="311">
        <f t="shared" si="0"/>
        <v>0</v>
      </c>
      <c r="J22" s="312">
        <v>0</v>
      </c>
      <c r="K22" s="310">
        <f t="shared" si="1"/>
        <v>0</v>
      </c>
      <c r="L22" s="312">
        <v>0</v>
      </c>
      <c r="M22" s="310">
        <f t="shared" si="2"/>
        <v>0</v>
      </c>
      <c r="N22" s="348">
        <v>21</v>
      </c>
      <c r="O22" s="314">
        <v>16</v>
      </c>
      <c r="P22" s="315" t="s">
        <v>103</v>
      </c>
    </row>
    <row r="23" spans="1:16" s="315" customFormat="1" ht="11.25" customHeight="1">
      <c r="A23" s="307">
        <v>8</v>
      </c>
      <c r="B23" s="307" t="s">
        <v>102</v>
      </c>
      <c r="C23" s="307" t="s">
        <v>546</v>
      </c>
      <c r="D23" s="308" t="s">
        <v>566</v>
      </c>
      <c r="E23" s="309" t="s">
        <v>567</v>
      </c>
      <c r="F23" s="307" t="s">
        <v>5</v>
      </c>
      <c r="G23" s="310">
        <v>7</v>
      </c>
      <c r="H23" s="347">
        <v>0</v>
      </c>
      <c r="I23" s="311">
        <f t="shared" si="0"/>
        <v>0</v>
      </c>
      <c r="J23" s="312">
        <v>0</v>
      </c>
      <c r="K23" s="310">
        <f t="shared" si="1"/>
        <v>0</v>
      </c>
      <c r="L23" s="312">
        <v>0</v>
      </c>
      <c r="M23" s="310">
        <f t="shared" si="2"/>
        <v>0</v>
      </c>
      <c r="N23" s="348">
        <v>21</v>
      </c>
      <c r="O23" s="314">
        <v>16</v>
      </c>
      <c r="P23" s="315" t="s">
        <v>103</v>
      </c>
    </row>
    <row r="24" spans="1:16" s="315" customFormat="1" ht="11.25" customHeight="1">
      <c r="A24" s="307">
        <v>9</v>
      </c>
      <c r="B24" s="307" t="s">
        <v>102</v>
      </c>
      <c r="C24" s="307" t="s">
        <v>546</v>
      </c>
      <c r="D24" s="308" t="s">
        <v>568</v>
      </c>
      <c r="E24" s="309" t="s">
        <v>569</v>
      </c>
      <c r="F24" s="307" t="s">
        <v>5</v>
      </c>
      <c r="G24" s="310">
        <v>1</v>
      </c>
      <c r="H24" s="347">
        <v>0</v>
      </c>
      <c r="I24" s="311">
        <f t="shared" si="0"/>
        <v>0</v>
      </c>
      <c r="J24" s="312">
        <v>0</v>
      </c>
      <c r="K24" s="310">
        <f t="shared" si="1"/>
        <v>0</v>
      </c>
      <c r="L24" s="312">
        <v>0</v>
      </c>
      <c r="M24" s="310">
        <f t="shared" si="2"/>
        <v>0</v>
      </c>
      <c r="N24" s="348">
        <v>21</v>
      </c>
      <c r="O24" s="314">
        <v>16</v>
      </c>
      <c r="P24" s="315" t="s">
        <v>103</v>
      </c>
    </row>
    <row r="25" spans="1:16" s="315" customFormat="1" ht="11.25" customHeight="1">
      <c r="A25" s="307">
        <v>10</v>
      </c>
      <c r="B25" s="307" t="s">
        <v>102</v>
      </c>
      <c r="C25" s="307" t="s">
        <v>546</v>
      </c>
      <c r="D25" s="308" t="s">
        <v>570</v>
      </c>
      <c r="E25" s="309" t="s">
        <v>571</v>
      </c>
      <c r="F25" s="307" t="s">
        <v>5</v>
      </c>
      <c r="G25" s="310">
        <v>1</v>
      </c>
      <c r="H25" s="347">
        <v>0</v>
      </c>
      <c r="I25" s="311">
        <f t="shared" si="0"/>
        <v>0</v>
      </c>
      <c r="J25" s="312">
        <v>0</v>
      </c>
      <c r="K25" s="310">
        <f t="shared" si="1"/>
        <v>0</v>
      </c>
      <c r="L25" s="312">
        <v>0</v>
      </c>
      <c r="M25" s="310">
        <f t="shared" si="2"/>
        <v>0</v>
      </c>
      <c r="N25" s="348">
        <v>21</v>
      </c>
      <c r="O25" s="314">
        <v>16</v>
      </c>
      <c r="P25" s="315" t="s">
        <v>103</v>
      </c>
    </row>
    <row r="26" spans="1:16" s="315" customFormat="1" ht="11.25" customHeight="1">
      <c r="A26" s="307">
        <v>11</v>
      </c>
      <c r="B26" s="307" t="s">
        <v>102</v>
      </c>
      <c r="C26" s="307" t="s">
        <v>546</v>
      </c>
      <c r="D26" s="308" t="s">
        <v>581</v>
      </c>
      <c r="E26" s="309" t="s">
        <v>582</v>
      </c>
      <c r="F26" s="307" t="s">
        <v>7</v>
      </c>
      <c r="G26" s="310">
        <v>15.5</v>
      </c>
      <c r="H26" s="347">
        <v>0</v>
      </c>
      <c r="I26" s="311">
        <f t="shared" si="0"/>
        <v>0</v>
      </c>
      <c r="J26" s="312">
        <v>0</v>
      </c>
      <c r="K26" s="310">
        <f t="shared" si="1"/>
        <v>0</v>
      </c>
      <c r="L26" s="312">
        <v>0</v>
      </c>
      <c r="M26" s="310">
        <f t="shared" si="2"/>
        <v>0</v>
      </c>
      <c r="N26" s="348">
        <v>21</v>
      </c>
      <c r="O26" s="314">
        <v>16</v>
      </c>
      <c r="P26" s="315" t="s">
        <v>103</v>
      </c>
    </row>
    <row r="27" spans="1:16" s="315" customFormat="1" ht="22.5" customHeight="1">
      <c r="A27" s="307">
        <v>12</v>
      </c>
      <c r="B27" s="307" t="s">
        <v>102</v>
      </c>
      <c r="C27" s="307" t="s">
        <v>546</v>
      </c>
      <c r="D27" s="308" t="s">
        <v>743</v>
      </c>
      <c r="E27" s="309" t="s">
        <v>744</v>
      </c>
      <c r="F27" s="307" t="s">
        <v>9</v>
      </c>
      <c r="G27" s="310">
        <v>0.03</v>
      </c>
      <c r="H27" s="347">
        <v>0</v>
      </c>
      <c r="I27" s="311">
        <f t="shared" si="0"/>
        <v>0</v>
      </c>
      <c r="J27" s="312">
        <v>0</v>
      </c>
      <c r="K27" s="310">
        <f t="shared" si="1"/>
        <v>0</v>
      </c>
      <c r="L27" s="312">
        <v>0</v>
      </c>
      <c r="M27" s="310">
        <f t="shared" si="2"/>
        <v>0</v>
      </c>
      <c r="N27" s="348">
        <v>21</v>
      </c>
      <c r="O27" s="314">
        <v>16</v>
      </c>
      <c r="P27" s="315" t="s">
        <v>103</v>
      </c>
    </row>
    <row r="28" spans="1:16" s="315" customFormat="1" ht="11.25" customHeight="1">
      <c r="A28" s="307">
        <v>13</v>
      </c>
      <c r="B28" s="307" t="s">
        <v>102</v>
      </c>
      <c r="C28" s="307" t="s">
        <v>546</v>
      </c>
      <c r="D28" s="308" t="s">
        <v>745</v>
      </c>
      <c r="E28" s="309" t="s">
        <v>746</v>
      </c>
      <c r="F28" s="307" t="s">
        <v>9</v>
      </c>
      <c r="G28" s="310">
        <v>0.028</v>
      </c>
      <c r="H28" s="347">
        <v>0</v>
      </c>
      <c r="I28" s="311">
        <f t="shared" si="0"/>
        <v>0</v>
      </c>
      <c r="J28" s="312">
        <v>0</v>
      </c>
      <c r="K28" s="310">
        <f t="shared" si="1"/>
        <v>0</v>
      </c>
      <c r="L28" s="312">
        <v>0</v>
      </c>
      <c r="M28" s="310">
        <f t="shared" si="2"/>
        <v>0</v>
      </c>
      <c r="N28" s="348">
        <v>21</v>
      </c>
      <c r="O28" s="314">
        <v>16</v>
      </c>
      <c r="P28" s="315" t="s">
        <v>103</v>
      </c>
    </row>
    <row r="29" spans="2:16" s="303" customFormat="1" ht="11.25" customHeight="1">
      <c r="B29" s="304" t="s">
        <v>97</v>
      </c>
      <c r="D29" s="303" t="s">
        <v>589</v>
      </c>
      <c r="E29" s="303" t="s">
        <v>590</v>
      </c>
      <c r="H29" s="346"/>
      <c r="I29" s="305">
        <f>SUM(I30:I49)</f>
        <v>0</v>
      </c>
      <c r="K29" s="306">
        <f>SUM(K30:K49)</f>
        <v>0</v>
      </c>
      <c r="M29" s="306">
        <f>SUM(M30:M49)</f>
        <v>0</v>
      </c>
      <c r="N29" s="346"/>
      <c r="P29" s="303" t="s">
        <v>101</v>
      </c>
    </row>
    <row r="30" spans="1:16" s="315" customFormat="1" ht="11.25" customHeight="1">
      <c r="A30" s="307">
        <v>14</v>
      </c>
      <c r="B30" s="307" t="s">
        <v>102</v>
      </c>
      <c r="C30" s="307" t="s">
        <v>546</v>
      </c>
      <c r="D30" s="308" t="s">
        <v>591</v>
      </c>
      <c r="E30" s="309" t="s">
        <v>592</v>
      </c>
      <c r="F30" s="307" t="s">
        <v>7</v>
      </c>
      <c r="G30" s="310">
        <v>37</v>
      </c>
      <c r="H30" s="347">
        <v>0</v>
      </c>
      <c r="I30" s="311">
        <f aca="true" t="shared" si="3" ref="I30:I49">ROUND(G30*H30,2)</f>
        <v>0</v>
      </c>
      <c r="J30" s="312">
        <v>0</v>
      </c>
      <c r="K30" s="310">
        <f aca="true" t="shared" si="4" ref="K30:K49">G30*J30</f>
        <v>0</v>
      </c>
      <c r="L30" s="312">
        <v>0</v>
      </c>
      <c r="M30" s="310">
        <f aca="true" t="shared" si="5" ref="M30:M49">G30*L30</f>
        <v>0</v>
      </c>
      <c r="N30" s="348">
        <v>21</v>
      </c>
      <c r="O30" s="314">
        <v>16</v>
      </c>
      <c r="P30" s="315" t="s">
        <v>103</v>
      </c>
    </row>
    <row r="31" spans="1:16" s="315" customFormat="1" ht="11.25" customHeight="1">
      <c r="A31" s="307">
        <v>15</v>
      </c>
      <c r="B31" s="307" t="s">
        <v>102</v>
      </c>
      <c r="C31" s="307" t="s">
        <v>546</v>
      </c>
      <c r="D31" s="308" t="s">
        <v>747</v>
      </c>
      <c r="E31" s="309" t="s">
        <v>748</v>
      </c>
      <c r="F31" s="307" t="s">
        <v>7</v>
      </c>
      <c r="G31" s="310">
        <v>6</v>
      </c>
      <c r="H31" s="347">
        <v>0</v>
      </c>
      <c r="I31" s="311">
        <f t="shared" si="3"/>
        <v>0</v>
      </c>
      <c r="J31" s="312">
        <v>0</v>
      </c>
      <c r="K31" s="310">
        <f t="shared" si="4"/>
        <v>0</v>
      </c>
      <c r="L31" s="312">
        <v>0</v>
      </c>
      <c r="M31" s="310">
        <f t="shared" si="5"/>
        <v>0</v>
      </c>
      <c r="N31" s="348">
        <v>21</v>
      </c>
      <c r="O31" s="314">
        <v>16</v>
      </c>
      <c r="P31" s="315" t="s">
        <v>103</v>
      </c>
    </row>
    <row r="32" spans="1:16" s="315" customFormat="1" ht="11.25" customHeight="1">
      <c r="A32" s="307">
        <v>16</v>
      </c>
      <c r="B32" s="307" t="s">
        <v>102</v>
      </c>
      <c r="C32" s="307" t="s">
        <v>546</v>
      </c>
      <c r="D32" s="308" t="s">
        <v>749</v>
      </c>
      <c r="E32" s="309" t="s">
        <v>750</v>
      </c>
      <c r="F32" s="307" t="s">
        <v>5</v>
      </c>
      <c r="G32" s="310">
        <v>5</v>
      </c>
      <c r="H32" s="347">
        <v>0</v>
      </c>
      <c r="I32" s="311">
        <f t="shared" si="3"/>
        <v>0</v>
      </c>
      <c r="J32" s="312">
        <v>0</v>
      </c>
      <c r="K32" s="310">
        <f t="shared" si="4"/>
        <v>0</v>
      </c>
      <c r="L32" s="312">
        <v>0</v>
      </c>
      <c r="M32" s="310">
        <f t="shared" si="5"/>
        <v>0</v>
      </c>
      <c r="N32" s="348">
        <v>21</v>
      </c>
      <c r="O32" s="314">
        <v>16</v>
      </c>
      <c r="P32" s="315" t="s">
        <v>103</v>
      </c>
    </row>
    <row r="33" spans="1:16" s="315" customFormat="1" ht="11.25" customHeight="1">
      <c r="A33" s="307">
        <v>17</v>
      </c>
      <c r="B33" s="307" t="s">
        <v>102</v>
      </c>
      <c r="C33" s="307" t="s">
        <v>546</v>
      </c>
      <c r="D33" s="308" t="s">
        <v>595</v>
      </c>
      <c r="E33" s="309" t="s">
        <v>596</v>
      </c>
      <c r="F33" s="307" t="s">
        <v>5</v>
      </c>
      <c r="G33" s="310">
        <v>7</v>
      </c>
      <c r="H33" s="347">
        <v>0</v>
      </c>
      <c r="I33" s="311">
        <f t="shared" si="3"/>
        <v>0</v>
      </c>
      <c r="J33" s="312">
        <v>0</v>
      </c>
      <c r="K33" s="310">
        <f t="shared" si="4"/>
        <v>0</v>
      </c>
      <c r="L33" s="312">
        <v>0</v>
      </c>
      <c r="M33" s="310">
        <f t="shared" si="5"/>
        <v>0</v>
      </c>
      <c r="N33" s="348">
        <v>21</v>
      </c>
      <c r="O33" s="314">
        <v>16</v>
      </c>
      <c r="P33" s="315" t="s">
        <v>103</v>
      </c>
    </row>
    <row r="34" spans="1:16" s="315" customFormat="1" ht="11.25" customHeight="1">
      <c r="A34" s="307">
        <v>18</v>
      </c>
      <c r="B34" s="307" t="s">
        <v>102</v>
      </c>
      <c r="C34" s="307" t="s">
        <v>546</v>
      </c>
      <c r="D34" s="308" t="s">
        <v>751</v>
      </c>
      <c r="E34" s="309" t="s">
        <v>752</v>
      </c>
      <c r="F34" s="307" t="s">
        <v>7</v>
      </c>
      <c r="G34" s="310">
        <v>15</v>
      </c>
      <c r="H34" s="347">
        <v>0</v>
      </c>
      <c r="I34" s="311">
        <f t="shared" si="3"/>
        <v>0</v>
      </c>
      <c r="J34" s="312">
        <v>0</v>
      </c>
      <c r="K34" s="310">
        <f t="shared" si="4"/>
        <v>0</v>
      </c>
      <c r="L34" s="312">
        <v>0</v>
      </c>
      <c r="M34" s="310">
        <f t="shared" si="5"/>
        <v>0</v>
      </c>
      <c r="N34" s="348">
        <v>21</v>
      </c>
      <c r="O34" s="314">
        <v>16</v>
      </c>
      <c r="P34" s="315" t="s">
        <v>103</v>
      </c>
    </row>
    <row r="35" spans="1:16" s="315" customFormat="1" ht="11.25" customHeight="1">
      <c r="A35" s="307">
        <v>19</v>
      </c>
      <c r="B35" s="307" t="s">
        <v>102</v>
      </c>
      <c r="C35" s="307" t="s">
        <v>546</v>
      </c>
      <c r="D35" s="308" t="s">
        <v>753</v>
      </c>
      <c r="E35" s="309" t="s">
        <v>754</v>
      </c>
      <c r="F35" s="307" t="s">
        <v>7</v>
      </c>
      <c r="G35" s="310">
        <v>7</v>
      </c>
      <c r="H35" s="347">
        <v>0</v>
      </c>
      <c r="I35" s="311">
        <f t="shared" si="3"/>
        <v>0</v>
      </c>
      <c r="J35" s="312">
        <v>0</v>
      </c>
      <c r="K35" s="310">
        <f t="shared" si="4"/>
        <v>0</v>
      </c>
      <c r="L35" s="312">
        <v>0</v>
      </c>
      <c r="M35" s="310">
        <f t="shared" si="5"/>
        <v>0</v>
      </c>
      <c r="N35" s="348">
        <v>21</v>
      </c>
      <c r="O35" s="314">
        <v>16</v>
      </c>
      <c r="P35" s="315" t="s">
        <v>103</v>
      </c>
    </row>
    <row r="36" spans="1:16" s="315" customFormat="1" ht="11.25" customHeight="1">
      <c r="A36" s="307">
        <v>20</v>
      </c>
      <c r="B36" s="307" t="s">
        <v>102</v>
      </c>
      <c r="C36" s="307" t="s">
        <v>546</v>
      </c>
      <c r="D36" s="308" t="s">
        <v>755</v>
      </c>
      <c r="E36" s="309" t="s">
        <v>756</v>
      </c>
      <c r="F36" s="307" t="s">
        <v>7</v>
      </c>
      <c r="G36" s="310">
        <v>10</v>
      </c>
      <c r="H36" s="347">
        <v>0</v>
      </c>
      <c r="I36" s="311">
        <f t="shared" si="3"/>
        <v>0</v>
      </c>
      <c r="J36" s="312">
        <v>0</v>
      </c>
      <c r="K36" s="310">
        <f t="shared" si="4"/>
        <v>0</v>
      </c>
      <c r="L36" s="312">
        <v>0</v>
      </c>
      <c r="M36" s="310">
        <f t="shared" si="5"/>
        <v>0</v>
      </c>
      <c r="N36" s="348">
        <v>21</v>
      </c>
      <c r="O36" s="314">
        <v>16</v>
      </c>
      <c r="P36" s="315" t="s">
        <v>103</v>
      </c>
    </row>
    <row r="37" spans="1:16" s="315" customFormat="1" ht="11.25" customHeight="1">
      <c r="A37" s="307">
        <v>21</v>
      </c>
      <c r="B37" s="307" t="s">
        <v>102</v>
      </c>
      <c r="C37" s="307" t="s">
        <v>546</v>
      </c>
      <c r="D37" s="308" t="s">
        <v>757</v>
      </c>
      <c r="E37" s="309" t="s">
        <v>758</v>
      </c>
      <c r="F37" s="307" t="s">
        <v>7</v>
      </c>
      <c r="G37" s="310">
        <v>5</v>
      </c>
      <c r="H37" s="347">
        <v>0</v>
      </c>
      <c r="I37" s="311">
        <f t="shared" si="3"/>
        <v>0</v>
      </c>
      <c r="J37" s="312">
        <v>0</v>
      </c>
      <c r="K37" s="310">
        <f t="shared" si="4"/>
        <v>0</v>
      </c>
      <c r="L37" s="312">
        <v>0</v>
      </c>
      <c r="M37" s="310">
        <f t="shared" si="5"/>
        <v>0</v>
      </c>
      <c r="N37" s="348">
        <v>21</v>
      </c>
      <c r="O37" s="314">
        <v>16</v>
      </c>
      <c r="P37" s="315" t="s">
        <v>103</v>
      </c>
    </row>
    <row r="38" spans="1:16" s="315" customFormat="1" ht="11.25" customHeight="1">
      <c r="A38" s="307">
        <v>22</v>
      </c>
      <c r="B38" s="307" t="s">
        <v>102</v>
      </c>
      <c r="C38" s="307" t="s">
        <v>546</v>
      </c>
      <c r="D38" s="308" t="s">
        <v>759</v>
      </c>
      <c r="E38" s="309" t="s">
        <v>760</v>
      </c>
      <c r="F38" s="307" t="s">
        <v>7</v>
      </c>
      <c r="G38" s="310">
        <v>6</v>
      </c>
      <c r="H38" s="347">
        <v>0</v>
      </c>
      <c r="I38" s="311">
        <f t="shared" si="3"/>
        <v>0</v>
      </c>
      <c r="J38" s="312">
        <v>0</v>
      </c>
      <c r="K38" s="310">
        <f t="shared" si="4"/>
        <v>0</v>
      </c>
      <c r="L38" s="312">
        <v>0</v>
      </c>
      <c r="M38" s="310">
        <f t="shared" si="5"/>
        <v>0</v>
      </c>
      <c r="N38" s="348">
        <v>21</v>
      </c>
      <c r="O38" s="314">
        <v>16</v>
      </c>
      <c r="P38" s="315" t="s">
        <v>103</v>
      </c>
    </row>
    <row r="39" spans="1:16" s="315" customFormat="1" ht="22.5" customHeight="1">
      <c r="A39" s="307">
        <v>23</v>
      </c>
      <c r="B39" s="307" t="s">
        <v>102</v>
      </c>
      <c r="C39" s="307" t="s">
        <v>546</v>
      </c>
      <c r="D39" s="308" t="s">
        <v>607</v>
      </c>
      <c r="E39" s="309" t="s">
        <v>761</v>
      </c>
      <c r="F39" s="307" t="s">
        <v>7</v>
      </c>
      <c r="G39" s="310">
        <v>25</v>
      </c>
      <c r="H39" s="347">
        <v>0</v>
      </c>
      <c r="I39" s="311">
        <f t="shared" si="3"/>
        <v>0</v>
      </c>
      <c r="J39" s="312">
        <v>0</v>
      </c>
      <c r="K39" s="310">
        <f t="shared" si="4"/>
        <v>0</v>
      </c>
      <c r="L39" s="312">
        <v>0</v>
      </c>
      <c r="M39" s="310">
        <f t="shared" si="5"/>
        <v>0</v>
      </c>
      <c r="N39" s="348">
        <v>21</v>
      </c>
      <c r="O39" s="314">
        <v>16</v>
      </c>
      <c r="P39" s="315" t="s">
        <v>103</v>
      </c>
    </row>
    <row r="40" spans="1:16" s="315" customFormat="1" ht="22.5" customHeight="1">
      <c r="A40" s="307">
        <v>24</v>
      </c>
      <c r="B40" s="307" t="s">
        <v>102</v>
      </c>
      <c r="C40" s="307" t="s">
        <v>546</v>
      </c>
      <c r="D40" s="308" t="s">
        <v>609</v>
      </c>
      <c r="E40" s="309" t="s">
        <v>762</v>
      </c>
      <c r="F40" s="307" t="s">
        <v>7</v>
      </c>
      <c r="G40" s="310">
        <v>12</v>
      </c>
      <c r="H40" s="347">
        <v>0</v>
      </c>
      <c r="I40" s="311">
        <f t="shared" si="3"/>
        <v>0</v>
      </c>
      <c r="J40" s="312">
        <v>0</v>
      </c>
      <c r="K40" s="310">
        <f t="shared" si="4"/>
        <v>0</v>
      </c>
      <c r="L40" s="312">
        <v>0</v>
      </c>
      <c r="M40" s="310">
        <f t="shared" si="5"/>
        <v>0</v>
      </c>
      <c r="N40" s="348">
        <v>21</v>
      </c>
      <c r="O40" s="314">
        <v>16</v>
      </c>
      <c r="P40" s="315" t="s">
        <v>103</v>
      </c>
    </row>
    <row r="41" spans="1:16" s="315" customFormat="1" ht="22.5" customHeight="1">
      <c r="A41" s="307">
        <v>25</v>
      </c>
      <c r="B41" s="307" t="s">
        <v>102</v>
      </c>
      <c r="C41" s="307" t="s">
        <v>546</v>
      </c>
      <c r="D41" s="308" t="s">
        <v>763</v>
      </c>
      <c r="E41" s="309" t="s">
        <v>764</v>
      </c>
      <c r="F41" s="307" t="s">
        <v>7</v>
      </c>
      <c r="G41" s="310">
        <v>6</v>
      </c>
      <c r="H41" s="347">
        <v>0</v>
      </c>
      <c r="I41" s="311">
        <f t="shared" si="3"/>
        <v>0</v>
      </c>
      <c r="J41" s="312">
        <v>0</v>
      </c>
      <c r="K41" s="310">
        <f t="shared" si="4"/>
        <v>0</v>
      </c>
      <c r="L41" s="312">
        <v>0</v>
      </c>
      <c r="M41" s="310">
        <f t="shared" si="5"/>
        <v>0</v>
      </c>
      <c r="N41" s="348">
        <v>21</v>
      </c>
      <c r="O41" s="314">
        <v>16</v>
      </c>
      <c r="P41" s="315" t="s">
        <v>103</v>
      </c>
    </row>
    <row r="42" spans="1:16" s="315" customFormat="1" ht="11.25" customHeight="1">
      <c r="A42" s="307">
        <v>26</v>
      </c>
      <c r="B42" s="307" t="s">
        <v>102</v>
      </c>
      <c r="C42" s="307" t="s">
        <v>546</v>
      </c>
      <c r="D42" s="308" t="s">
        <v>615</v>
      </c>
      <c r="E42" s="309" t="s">
        <v>616</v>
      </c>
      <c r="F42" s="307" t="s">
        <v>5</v>
      </c>
      <c r="G42" s="310">
        <v>20</v>
      </c>
      <c r="H42" s="347">
        <v>0</v>
      </c>
      <c r="I42" s="311">
        <f t="shared" si="3"/>
        <v>0</v>
      </c>
      <c r="J42" s="312">
        <v>0</v>
      </c>
      <c r="K42" s="310">
        <f t="shared" si="4"/>
        <v>0</v>
      </c>
      <c r="L42" s="312">
        <v>0</v>
      </c>
      <c r="M42" s="310">
        <f t="shared" si="5"/>
        <v>0</v>
      </c>
      <c r="N42" s="348">
        <v>21</v>
      </c>
      <c r="O42" s="314">
        <v>16</v>
      </c>
      <c r="P42" s="315" t="s">
        <v>103</v>
      </c>
    </row>
    <row r="43" spans="1:16" s="315" customFormat="1" ht="11.25" customHeight="1">
      <c r="A43" s="307">
        <v>27</v>
      </c>
      <c r="B43" s="307" t="s">
        <v>102</v>
      </c>
      <c r="C43" s="307" t="s">
        <v>546</v>
      </c>
      <c r="D43" s="308" t="s">
        <v>617</v>
      </c>
      <c r="E43" s="309" t="s">
        <v>618</v>
      </c>
      <c r="F43" s="307" t="s">
        <v>5</v>
      </c>
      <c r="G43" s="310">
        <v>7</v>
      </c>
      <c r="H43" s="347">
        <v>0</v>
      </c>
      <c r="I43" s="311">
        <f t="shared" si="3"/>
        <v>0</v>
      </c>
      <c r="J43" s="312">
        <v>0</v>
      </c>
      <c r="K43" s="310">
        <f t="shared" si="4"/>
        <v>0</v>
      </c>
      <c r="L43" s="312">
        <v>0</v>
      </c>
      <c r="M43" s="310">
        <f t="shared" si="5"/>
        <v>0</v>
      </c>
      <c r="N43" s="348">
        <v>21</v>
      </c>
      <c r="O43" s="314">
        <v>16</v>
      </c>
      <c r="P43" s="315" t="s">
        <v>103</v>
      </c>
    </row>
    <row r="44" spans="1:16" s="315" customFormat="1" ht="11.25" customHeight="1">
      <c r="A44" s="307">
        <v>28</v>
      </c>
      <c r="B44" s="307" t="s">
        <v>102</v>
      </c>
      <c r="C44" s="307" t="s">
        <v>546</v>
      </c>
      <c r="D44" s="308" t="s">
        <v>619</v>
      </c>
      <c r="E44" s="309" t="s">
        <v>620</v>
      </c>
      <c r="F44" s="307" t="s">
        <v>5</v>
      </c>
      <c r="G44" s="310">
        <v>19</v>
      </c>
      <c r="H44" s="347">
        <v>0</v>
      </c>
      <c r="I44" s="311">
        <f t="shared" si="3"/>
        <v>0</v>
      </c>
      <c r="J44" s="312">
        <v>0</v>
      </c>
      <c r="K44" s="310">
        <f t="shared" si="4"/>
        <v>0</v>
      </c>
      <c r="L44" s="312">
        <v>0</v>
      </c>
      <c r="M44" s="310">
        <f t="shared" si="5"/>
        <v>0</v>
      </c>
      <c r="N44" s="348">
        <v>21</v>
      </c>
      <c r="O44" s="314">
        <v>16</v>
      </c>
      <c r="P44" s="315" t="s">
        <v>103</v>
      </c>
    </row>
    <row r="45" spans="1:16" s="315" customFormat="1" ht="11.25" customHeight="1">
      <c r="A45" s="307">
        <v>29</v>
      </c>
      <c r="B45" s="307" t="s">
        <v>102</v>
      </c>
      <c r="C45" s="307" t="s">
        <v>546</v>
      </c>
      <c r="D45" s="308" t="s">
        <v>621</v>
      </c>
      <c r="E45" s="309" t="s">
        <v>622</v>
      </c>
      <c r="F45" s="307" t="s">
        <v>7</v>
      </c>
      <c r="G45" s="310">
        <v>37</v>
      </c>
      <c r="H45" s="347">
        <v>0</v>
      </c>
      <c r="I45" s="311">
        <f t="shared" si="3"/>
        <v>0</v>
      </c>
      <c r="J45" s="312">
        <v>0</v>
      </c>
      <c r="K45" s="310">
        <f t="shared" si="4"/>
        <v>0</v>
      </c>
      <c r="L45" s="312">
        <v>0</v>
      </c>
      <c r="M45" s="310">
        <f t="shared" si="5"/>
        <v>0</v>
      </c>
      <c r="N45" s="348">
        <v>21</v>
      </c>
      <c r="O45" s="314">
        <v>16</v>
      </c>
      <c r="P45" s="315" t="s">
        <v>103</v>
      </c>
    </row>
    <row r="46" spans="1:16" s="315" customFormat="1" ht="11.25" customHeight="1">
      <c r="A46" s="307">
        <v>30</v>
      </c>
      <c r="B46" s="307" t="s">
        <v>102</v>
      </c>
      <c r="C46" s="307" t="s">
        <v>546</v>
      </c>
      <c r="D46" s="308" t="s">
        <v>765</v>
      </c>
      <c r="E46" s="309" t="s">
        <v>766</v>
      </c>
      <c r="F46" s="307" t="s">
        <v>7</v>
      </c>
      <c r="G46" s="310">
        <v>6</v>
      </c>
      <c r="H46" s="347">
        <v>0</v>
      </c>
      <c r="I46" s="311">
        <f t="shared" si="3"/>
        <v>0</v>
      </c>
      <c r="J46" s="312">
        <v>0</v>
      </c>
      <c r="K46" s="310">
        <f t="shared" si="4"/>
        <v>0</v>
      </c>
      <c r="L46" s="312">
        <v>0</v>
      </c>
      <c r="M46" s="310">
        <f t="shared" si="5"/>
        <v>0</v>
      </c>
      <c r="N46" s="348">
        <v>21</v>
      </c>
      <c r="O46" s="314">
        <v>16</v>
      </c>
      <c r="P46" s="315" t="s">
        <v>103</v>
      </c>
    </row>
    <row r="47" spans="1:16" s="315" customFormat="1" ht="11.25" customHeight="1">
      <c r="A47" s="307">
        <v>31</v>
      </c>
      <c r="B47" s="307" t="s">
        <v>102</v>
      </c>
      <c r="C47" s="307" t="s">
        <v>546</v>
      </c>
      <c r="D47" s="308" t="s">
        <v>623</v>
      </c>
      <c r="E47" s="309" t="s">
        <v>624</v>
      </c>
      <c r="F47" s="307" t="s">
        <v>7</v>
      </c>
      <c r="G47" s="310">
        <v>43</v>
      </c>
      <c r="H47" s="347">
        <v>0</v>
      </c>
      <c r="I47" s="311">
        <f t="shared" si="3"/>
        <v>0</v>
      </c>
      <c r="J47" s="312">
        <v>0</v>
      </c>
      <c r="K47" s="310">
        <f t="shared" si="4"/>
        <v>0</v>
      </c>
      <c r="L47" s="312">
        <v>0</v>
      </c>
      <c r="M47" s="310">
        <f t="shared" si="5"/>
        <v>0</v>
      </c>
      <c r="N47" s="348">
        <v>21</v>
      </c>
      <c r="O47" s="314">
        <v>16</v>
      </c>
      <c r="P47" s="315" t="s">
        <v>103</v>
      </c>
    </row>
    <row r="48" spans="1:16" s="315" customFormat="1" ht="22.5" customHeight="1">
      <c r="A48" s="307">
        <v>32</v>
      </c>
      <c r="B48" s="307" t="s">
        <v>102</v>
      </c>
      <c r="C48" s="307" t="s">
        <v>546</v>
      </c>
      <c r="D48" s="308" t="s">
        <v>767</v>
      </c>
      <c r="E48" s="309" t="s">
        <v>768</v>
      </c>
      <c r="F48" s="307" t="s">
        <v>9</v>
      </c>
      <c r="G48" s="310">
        <v>0.012</v>
      </c>
      <c r="H48" s="347">
        <v>0</v>
      </c>
      <c r="I48" s="311">
        <f t="shared" si="3"/>
        <v>0</v>
      </c>
      <c r="J48" s="312">
        <v>0</v>
      </c>
      <c r="K48" s="310">
        <f t="shared" si="4"/>
        <v>0</v>
      </c>
      <c r="L48" s="312">
        <v>0</v>
      </c>
      <c r="M48" s="310">
        <f t="shared" si="5"/>
        <v>0</v>
      </c>
      <c r="N48" s="348">
        <v>21</v>
      </c>
      <c r="O48" s="314">
        <v>16</v>
      </c>
      <c r="P48" s="315" t="s">
        <v>103</v>
      </c>
    </row>
    <row r="49" spans="1:16" s="315" customFormat="1" ht="11.25" customHeight="1">
      <c r="A49" s="307">
        <v>33</v>
      </c>
      <c r="B49" s="307" t="s">
        <v>102</v>
      </c>
      <c r="C49" s="307" t="s">
        <v>546</v>
      </c>
      <c r="D49" s="308" t="s">
        <v>769</v>
      </c>
      <c r="E49" s="309" t="s">
        <v>770</v>
      </c>
      <c r="F49" s="307" t="s">
        <v>9</v>
      </c>
      <c r="G49" s="310">
        <v>0.317</v>
      </c>
      <c r="H49" s="347">
        <v>0</v>
      </c>
      <c r="I49" s="311">
        <f t="shared" si="3"/>
        <v>0</v>
      </c>
      <c r="J49" s="312">
        <v>0</v>
      </c>
      <c r="K49" s="310">
        <f t="shared" si="4"/>
        <v>0</v>
      </c>
      <c r="L49" s="312">
        <v>0</v>
      </c>
      <c r="M49" s="310">
        <f t="shared" si="5"/>
        <v>0</v>
      </c>
      <c r="N49" s="348">
        <v>21</v>
      </c>
      <c r="O49" s="314">
        <v>16</v>
      </c>
      <c r="P49" s="315" t="s">
        <v>103</v>
      </c>
    </row>
    <row r="50" spans="2:16" s="303" customFormat="1" ht="11.25" customHeight="1">
      <c r="B50" s="304" t="s">
        <v>97</v>
      </c>
      <c r="D50" s="303" t="s">
        <v>629</v>
      </c>
      <c r="E50" s="303" t="s">
        <v>630</v>
      </c>
      <c r="H50" s="346"/>
      <c r="I50" s="305">
        <f>SUM(I51:I70)</f>
        <v>0</v>
      </c>
      <c r="K50" s="306">
        <f>SUM(K51:K70)</f>
        <v>0</v>
      </c>
      <c r="M50" s="306">
        <f>SUM(M51:M70)</f>
        <v>0</v>
      </c>
      <c r="N50" s="346"/>
      <c r="P50" s="303" t="s">
        <v>101</v>
      </c>
    </row>
    <row r="51" spans="1:16" s="315" customFormat="1" ht="11.25" customHeight="1">
      <c r="A51" s="307">
        <v>34</v>
      </c>
      <c r="B51" s="307" t="s">
        <v>102</v>
      </c>
      <c r="C51" s="307" t="s">
        <v>546</v>
      </c>
      <c r="D51" s="308" t="s">
        <v>631</v>
      </c>
      <c r="E51" s="309" t="s">
        <v>632</v>
      </c>
      <c r="F51" s="307" t="s">
        <v>633</v>
      </c>
      <c r="G51" s="310">
        <v>1</v>
      </c>
      <c r="H51" s="347">
        <v>0</v>
      </c>
      <c r="I51" s="311">
        <f aca="true" t="shared" si="6" ref="I51:I70">ROUND(G51*H51,2)</f>
        <v>0</v>
      </c>
      <c r="J51" s="312">
        <v>0</v>
      </c>
      <c r="K51" s="310">
        <f aca="true" t="shared" si="7" ref="K51:K70">G51*J51</f>
        <v>0</v>
      </c>
      <c r="L51" s="312">
        <v>0</v>
      </c>
      <c r="M51" s="310">
        <f aca="true" t="shared" si="8" ref="M51:M70">G51*L51</f>
        <v>0</v>
      </c>
      <c r="N51" s="348">
        <v>21</v>
      </c>
      <c r="O51" s="314">
        <v>16</v>
      </c>
      <c r="P51" s="315" t="s">
        <v>103</v>
      </c>
    </row>
    <row r="52" spans="1:16" s="315" customFormat="1" ht="11.25" customHeight="1">
      <c r="A52" s="307">
        <v>35</v>
      </c>
      <c r="B52" s="307" t="s">
        <v>102</v>
      </c>
      <c r="C52" s="307" t="s">
        <v>546</v>
      </c>
      <c r="D52" s="308" t="s">
        <v>771</v>
      </c>
      <c r="E52" s="309" t="s">
        <v>772</v>
      </c>
      <c r="F52" s="307" t="s">
        <v>5</v>
      </c>
      <c r="G52" s="310">
        <v>1</v>
      </c>
      <c r="H52" s="347">
        <v>0</v>
      </c>
      <c r="I52" s="311">
        <f t="shared" si="6"/>
        <v>0</v>
      </c>
      <c r="J52" s="312">
        <v>0</v>
      </c>
      <c r="K52" s="310">
        <f t="shared" si="7"/>
        <v>0</v>
      </c>
      <c r="L52" s="312">
        <v>0</v>
      </c>
      <c r="M52" s="310">
        <f t="shared" si="8"/>
        <v>0</v>
      </c>
      <c r="N52" s="348">
        <v>21</v>
      </c>
      <c r="O52" s="314">
        <v>16</v>
      </c>
      <c r="P52" s="315" t="s">
        <v>103</v>
      </c>
    </row>
    <row r="53" spans="1:16" s="315" customFormat="1" ht="11.25" customHeight="1">
      <c r="A53" s="307">
        <v>36</v>
      </c>
      <c r="B53" s="307" t="s">
        <v>102</v>
      </c>
      <c r="C53" s="307" t="s">
        <v>546</v>
      </c>
      <c r="D53" s="308" t="s">
        <v>640</v>
      </c>
      <c r="E53" s="309" t="s">
        <v>641</v>
      </c>
      <c r="F53" s="307" t="s">
        <v>633</v>
      </c>
      <c r="G53" s="310">
        <v>9</v>
      </c>
      <c r="H53" s="347">
        <v>0</v>
      </c>
      <c r="I53" s="311">
        <f t="shared" si="6"/>
        <v>0</v>
      </c>
      <c r="J53" s="312">
        <v>0</v>
      </c>
      <c r="K53" s="310">
        <f t="shared" si="7"/>
        <v>0</v>
      </c>
      <c r="L53" s="312">
        <v>0</v>
      </c>
      <c r="M53" s="310">
        <f t="shared" si="8"/>
        <v>0</v>
      </c>
      <c r="N53" s="348">
        <v>21</v>
      </c>
      <c r="O53" s="314">
        <v>16</v>
      </c>
      <c r="P53" s="315" t="s">
        <v>103</v>
      </c>
    </row>
    <row r="54" spans="1:16" s="315" customFormat="1" ht="11.25" customHeight="1">
      <c r="A54" s="307">
        <v>37</v>
      </c>
      <c r="B54" s="307" t="s">
        <v>102</v>
      </c>
      <c r="C54" s="307" t="s">
        <v>546</v>
      </c>
      <c r="D54" s="308" t="s">
        <v>773</v>
      </c>
      <c r="E54" s="309" t="s">
        <v>643</v>
      </c>
      <c r="F54" s="307" t="s">
        <v>633</v>
      </c>
      <c r="G54" s="310">
        <v>1</v>
      </c>
      <c r="H54" s="347">
        <v>0</v>
      </c>
      <c r="I54" s="311">
        <f t="shared" si="6"/>
        <v>0</v>
      </c>
      <c r="J54" s="312">
        <v>0</v>
      </c>
      <c r="K54" s="310">
        <f t="shared" si="7"/>
        <v>0</v>
      </c>
      <c r="L54" s="312">
        <v>0</v>
      </c>
      <c r="M54" s="310">
        <f t="shared" si="8"/>
        <v>0</v>
      </c>
      <c r="N54" s="348">
        <v>21</v>
      </c>
      <c r="O54" s="314">
        <v>16</v>
      </c>
      <c r="P54" s="315" t="s">
        <v>103</v>
      </c>
    </row>
    <row r="55" spans="1:16" s="315" customFormat="1" ht="22.5" customHeight="1">
      <c r="A55" s="307">
        <v>38</v>
      </c>
      <c r="B55" s="307" t="s">
        <v>102</v>
      </c>
      <c r="C55" s="307" t="s">
        <v>546</v>
      </c>
      <c r="D55" s="308" t="s">
        <v>774</v>
      </c>
      <c r="E55" s="309" t="s">
        <v>775</v>
      </c>
      <c r="F55" s="307" t="s">
        <v>633</v>
      </c>
      <c r="G55" s="310">
        <v>7</v>
      </c>
      <c r="H55" s="347">
        <v>0</v>
      </c>
      <c r="I55" s="311">
        <f t="shared" si="6"/>
        <v>0</v>
      </c>
      <c r="J55" s="312">
        <v>0</v>
      </c>
      <c r="K55" s="310">
        <f t="shared" si="7"/>
        <v>0</v>
      </c>
      <c r="L55" s="312">
        <v>0</v>
      </c>
      <c r="M55" s="310">
        <f t="shared" si="8"/>
        <v>0</v>
      </c>
      <c r="N55" s="348">
        <v>21</v>
      </c>
      <c r="O55" s="314">
        <v>16</v>
      </c>
      <c r="P55" s="315" t="s">
        <v>103</v>
      </c>
    </row>
    <row r="56" spans="1:16" s="315" customFormat="1" ht="11.25" customHeight="1">
      <c r="A56" s="307">
        <v>39</v>
      </c>
      <c r="B56" s="307" t="s">
        <v>102</v>
      </c>
      <c r="C56" s="307" t="s">
        <v>546</v>
      </c>
      <c r="D56" s="308" t="s">
        <v>776</v>
      </c>
      <c r="E56" s="309" t="s">
        <v>777</v>
      </c>
      <c r="F56" s="307" t="s">
        <v>633</v>
      </c>
      <c r="G56" s="310">
        <v>1</v>
      </c>
      <c r="H56" s="347">
        <v>0</v>
      </c>
      <c r="I56" s="311">
        <f t="shared" si="6"/>
        <v>0</v>
      </c>
      <c r="J56" s="312">
        <v>0</v>
      </c>
      <c r="K56" s="310">
        <f t="shared" si="7"/>
        <v>0</v>
      </c>
      <c r="L56" s="312">
        <v>0</v>
      </c>
      <c r="M56" s="310">
        <f t="shared" si="8"/>
        <v>0</v>
      </c>
      <c r="N56" s="348">
        <v>21</v>
      </c>
      <c r="O56" s="314">
        <v>16</v>
      </c>
      <c r="P56" s="315" t="s">
        <v>103</v>
      </c>
    </row>
    <row r="57" spans="1:16" s="315" customFormat="1" ht="11.25" customHeight="1">
      <c r="A57" s="307">
        <v>40</v>
      </c>
      <c r="B57" s="307" t="s">
        <v>102</v>
      </c>
      <c r="C57" s="307" t="s">
        <v>546</v>
      </c>
      <c r="D57" s="308" t="s">
        <v>778</v>
      </c>
      <c r="E57" s="309" t="s">
        <v>779</v>
      </c>
      <c r="F57" s="307" t="s">
        <v>633</v>
      </c>
      <c r="G57" s="310">
        <v>1</v>
      </c>
      <c r="H57" s="347">
        <v>0</v>
      </c>
      <c r="I57" s="311">
        <f t="shared" si="6"/>
        <v>0</v>
      </c>
      <c r="J57" s="312">
        <v>0</v>
      </c>
      <c r="K57" s="310">
        <f t="shared" si="7"/>
        <v>0</v>
      </c>
      <c r="L57" s="312">
        <v>0</v>
      </c>
      <c r="M57" s="310">
        <f t="shared" si="8"/>
        <v>0</v>
      </c>
      <c r="N57" s="348">
        <v>21</v>
      </c>
      <c r="O57" s="314">
        <v>16</v>
      </c>
      <c r="P57" s="315" t="s">
        <v>103</v>
      </c>
    </row>
    <row r="58" spans="1:16" s="315" customFormat="1" ht="11.25" customHeight="1">
      <c r="A58" s="307">
        <v>41</v>
      </c>
      <c r="B58" s="307" t="s">
        <v>102</v>
      </c>
      <c r="C58" s="307" t="s">
        <v>546</v>
      </c>
      <c r="D58" s="308" t="s">
        <v>780</v>
      </c>
      <c r="E58" s="309" t="s">
        <v>781</v>
      </c>
      <c r="F58" s="307" t="s">
        <v>633</v>
      </c>
      <c r="G58" s="310">
        <v>18</v>
      </c>
      <c r="H58" s="347">
        <v>0</v>
      </c>
      <c r="I58" s="311">
        <f t="shared" si="6"/>
        <v>0</v>
      </c>
      <c r="J58" s="312">
        <v>0</v>
      </c>
      <c r="K58" s="310">
        <f t="shared" si="7"/>
        <v>0</v>
      </c>
      <c r="L58" s="312">
        <v>0</v>
      </c>
      <c r="M58" s="310">
        <f t="shared" si="8"/>
        <v>0</v>
      </c>
      <c r="N58" s="348">
        <v>21</v>
      </c>
      <c r="O58" s="314">
        <v>16</v>
      </c>
      <c r="P58" s="315" t="s">
        <v>103</v>
      </c>
    </row>
    <row r="59" spans="1:16" s="315" customFormat="1" ht="11.25" customHeight="1">
      <c r="A59" s="307">
        <v>42</v>
      </c>
      <c r="B59" s="307" t="s">
        <v>102</v>
      </c>
      <c r="C59" s="307" t="s">
        <v>546</v>
      </c>
      <c r="D59" s="308" t="s">
        <v>682</v>
      </c>
      <c r="E59" s="309" t="s">
        <v>683</v>
      </c>
      <c r="F59" s="307" t="s">
        <v>633</v>
      </c>
      <c r="G59" s="310">
        <v>9</v>
      </c>
      <c r="H59" s="347">
        <v>0</v>
      </c>
      <c r="I59" s="311">
        <f t="shared" si="6"/>
        <v>0</v>
      </c>
      <c r="J59" s="312">
        <v>0</v>
      </c>
      <c r="K59" s="310">
        <f t="shared" si="7"/>
        <v>0</v>
      </c>
      <c r="L59" s="312">
        <v>0</v>
      </c>
      <c r="M59" s="310">
        <f t="shared" si="8"/>
        <v>0</v>
      </c>
      <c r="N59" s="348">
        <v>21</v>
      </c>
      <c r="O59" s="314">
        <v>16</v>
      </c>
      <c r="P59" s="315" t="s">
        <v>103</v>
      </c>
    </row>
    <row r="60" spans="1:16" s="315" customFormat="1" ht="11.25" customHeight="1">
      <c r="A60" s="307">
        <v>43</v>
      </c>
      <c r="B60" s="307" t="s">
        <v>102</v>
      </c>
      <c r="C60" s="307" t="s">
        <v>546</v>
      </c>
      <c r="D60" s="308" t="s">
        <v>782</v>
      </c>
      <c r="E60" s="309" t="s">
        <v>783</v>
      </c>
      <c r="F60" s="307" t="s">
        <v>5</v>
      </c>
      <c r="G60" s="310">
        <v>1</v>
      </c>
      <c r="H60" s="347">
        <v>0</v>
      </c>
      <c r="I60" s="311">
        <f t="shared" si="6"/>
        <v>0</v>
      </c>
      <c r="J60" s="312">
        <v>0</v>
      </c>
      <c r="K60" s="310">
        <f t="shared" si="7"/>
        <v>0</v>
      </c>
      <c r="L60" s="312">
        <v>0</v>
      </c>
      <c r="M60" s="310">
        <f t="shared" si="8"/>
        <v>0</v>
      </c>
      <c r="N60" s="348">
        <v>21</v>
      </c>
      <c r="O60" s="314">
        <v>16</v>
      </c>
      <c r="P60" s="315" t="s">
        <v>103</v>
      </c>
    </row>
    <row r="61" spans="1:16" s="315" customFormat="1" ht="11.25" customHeight="1">
      <c r="A61" s="307">
        <v>44</v>
      </c>
      <c r="B61" s="307" t="s">
        <v>102</v>
      </c>
      <c r="C61" s="307" t="s">
        <v>546</v>
      </c>
      <c r="D61" s="308" t="s">
        <v>784</v>
      </c>
      <c r="E61" s="309" t="s">
        <v>785</v>
      </c>
      <c r="F61" s="307" t="s">
        <v>5</v>
      </c>
      <c r="G61" s="310">
        <v>8</v>
      </c>
      <c r="H61" s="347">
        <v>0</v>
      </c>
      <c r="I61" s="311">
        <f t="shared" si="6"/>
        <v>0</v>
      </c>
      <c r="J61" s="312">
        <v>0</v>
      </c>
      <c r="K61" s="310">
        <f t="shared" si="7"/>
        <v>0</v>
      </c>
      <c r="L61" s="312">
        <v>0</v>
      </c>
      <c r="M61" s="310">
        <f t="shared" si="8"/>
        <v>0</v>
      </c>
      <c r="N61" s="348">
        <v>21</v>
      </c>
      <c r="O61" s="314">
        <v>16</v>
      </c>
      <c r="P61" s="315" t="s">
        <v>103</v>
      </c>
    </row>
    <row r="62" spans="1:16" s="315" customFormat="1" ht="22.5" customHeight="1">
      <c r="A62" s="307">
        <v>45</v>
      </c>
      <c r="B62" s="307" t="s">
        <v>102</v>
      </c>
      <c r="C62" s="307" t="s">
        <v>106</v>
      </c>
      <c r="D62" s="308" t="s">
        <v>786</v>
      </c>
      <c r="E62" s="309" t="s">
        <v>787</v>
      </c>
      <c r="F62" s="307" t="s">
        <v>729</v>
      </c>
      <c r="G62" s="310">
        <v>1</v>
      </c>
      <c r="H62" s="347">
        <v>0</v>
      </c>
      <c r="I62" s="311">
        <f t="shared" si="6"/>
        <v>0</v>
      </c>
      <c r="J62" s="312">
        <v>0</v>
      </c>
      <c r="K62" s="310">
        <f t="shared" si="7"/>
        <v>0</v>
      </c>
      <c r="L62" s="312">
        <v>0</v>
      </c>
      <c r="M62" s="310">
        <f t="shared" si="8"/>
        <v>0</v>
      </c>
      <c r="N62" s="348">
        <v>21</v>
      </c>
      <c r="O62" s="314">
        <v>16</v>
      </c>
      <c r="P62" s="315" t="s">
        <v>103</v>
      </c>
    </row>
    <row r="63" spans="1:16" s="315" customFormat="1" ht="11.25" customHeight="1">
      <c r="A63" s="307">
        <v>46</v>
      </c>
      <c r="B63" s="307" t="s">
        <v>102</v>
      </c>
      <c r="C63" s="307" t="s">
        <v>106</v>
      </c>
      <c r="D63" s="308" t="s">
        <v>788</v>
      </c>
      <c r="E63" s="309" t="s">
        <v>789</v>
      </c>
      <c r="F63" s="307" t="s">
        <v>729</v>
      </c>
      <c r="G63" s="310">
        <v>15</v>
      </c>
      <c r="H63" s="347">
        <v>0</v>
      </c>
      <c r="I63" s="311">
        <f t="shared" si="6"/>
        <v>0</v>
      </c>
      <c r="J63" s="312">
        <v>0</v>
      </c>
      <c r="K63" s="310">
        <f t="shared" si="7"/>
        <v>0</v>
      </c>
      <c r="L63" s="312">
        <v>0</v>
      </c>
      <c r="M63" s="310">
        <f t="shared" si="8"/>
        <v>0</v>
      </c>
      <c r="N63" s="348">
        <v>21</v>
      </c>
      <c r="O63" s="314">
        <v>16</v>
      </c>
      <c r="P63" s="315" t="s">
        <v>103</v>
      </c>
    </row>
    <row r="64" spans="1:16" s="315" customFormat="1" ht="11.25" customHeight="1">
      <c r="A64" s="307">
        <v>47</v>
      </c>
      <c r="B64" s="307" t="s">
        <v>102</v>
      </c>
      <c r="C64" s="307" t="s">
        <v>106</v>
      </c>
      <c r="D64" s="308" t="s">
        <v>790</v>
      </c>
      <c r="E64" s="309" t="s">
        <v>791</v>
      </c>
      <c r="F64" s="307" t="s">
        <v>729</v>
      </c>
      <c r="G64" s="310">
        <v>8</v>
      </c>
      <c r="H64" s="347">
        <v>0</v>
      </c>
      <c r="I64" s="311">
        <f t="shared" si="6"/>
        <v>0</v>
      </c>
      <c r="J64" s="312">
        <v>0</v>
      </c>
      <c r="K64" s="310">
        <f t="shared" si="7"/>
        <v>0</v>
      </c>
      <c r="L64" s="312">
        <v>0</v>
      </c>
      <c r="M64" s="310">
        <f t="shared" si="8"/>
        <v>0</v>
      </c>
      <c r="N64" s="348">
        <v>21</v>
      </c>
      <c r="O64" s="314">
        <v>16</v>
      </c>
      <c r="P64" s="315" t="s">
        <v>103</v>
      </c>
    </row>
    <row r="65" spans="1:16" s="315" customFormat="1" ht="11.25" customHeight="1">
      <c r="A65" s="307">
        <v>48</v>
      </c>
      <c r="B65" s="307" t="s">
        <v>102</v>
      </c>
      <c r="C65" s="307" t="s">
        <v>106</v>
      </c>
      <c r="D65" s="308" t="s">
        <v>792</v>
      </c>
      <c r="E65" s="309" t="s">
        <v>793</v>
      </c>
      <c r="F65" s="307" t="s">
        <v>729</v>
      </c>
      <c r="G65" s="310">
        <v>16</v>
      </c>
      <c r="H65" s="347">
        <v>0</v>
      </c>
      <c r="I65" s="311">
        <f t="shared" si="6"/>
        <v>0</v>
      </c>
      <c r="J65" s="312">
        <v>0</v>
      </c>
      <c r="K65" s="310">
        <f t="shared" si="7"/>
        <v>0</v>
      </c>
      <c r="L65" s="312">
        <v>0</v>
      </c>
      <c r="M65" s="310">
        <f t="shared" si="8"/>
        <v>0</v>
      </c>
      <c r="N65" s="348">
        <v>21</v>
      </c>
      <c r="O65" s="314">
        <v>16</v>
      </c>
      <c r="P65" s="315" t="s">
        <v>103</v>
      </c>
    </row>
    <row r="66" spans="1:16" s="315" customFormat="1" ht="11.25" customHeight="1">
      <c r="A66" s="307">
        <v>49</v>
      </c>
      <c r="B66" s="307" t="s">
        <v>102</v>
      </c>
      <c r="C66" s="307" t="s">
        <v>106</v>
      </c>
      <c r="D66" s="308" t="s">
        <v>794</v>
      </c>
      <c r="E66" s="309" t="s">
        <v>795</v>
      </c>
      <c r="F66" s="307" t="s">
        <v>729</v>
      </c>
      <c r="G66" s="310">
        <v>1</v>
      </c>
      <c r="H66" s="347">
        <v>0</v>
      </c>
      <c r="I66" s="311">
        <f t="shared" si="6"/>
        <v>0</v>
      </c>
      <c r="J66" s="312">
        <v>0</v>
      </c>
      <c r="K66" s="310">
        <f t="shared" si="7"/>
        <v>0</v>
      </c>
      <c r="L66" s="312">
        <v>0</v>
      </c>
      <c r="M66" s="310">
        <f t="shared" si="8"/>
        <v>0</v>
      </c>
      <c r="N66" s="348">
        <v>21</v>
      </c>
      <c r="O66" s="314">
        <v>16</v>
      </c>
      <c r="P66" s="315" t="s">
        <v>103</v>
      </c>
    </row>
    <row r="67" spans="1:16" s="315" customFormat="1" ht="11.25" customHeight="1">
      <c r="A67" s="307">
        <v>50</v>
      </c>
      <c r="B67" s="307" t="s">
        <v>102</v>
      </c>
      <c r="C67" s="307" t="s">
        <v>106</v>
      </c>
      <c r="D67" s="308" t="s">
        <v>796</v>
      </c>
      <c r="E67" s="309" t="s">
        <v>797</v>
      </c>
      <c r="F67" s="307" t="s">
        <v>729</v>
      </c>
      <c r="G67" s="310">
        <v>4</v>
      </c>
      <c r="H67" s="347">
        <v>0</v>
      </c>
      <c r="I67" s="311">
        <f t="shared" si="6"/>
        <v>0</v>
      </c>
      <c r="J67" s="312">
        <v>0</v>
      </c>
      <c r="K67" s="310">
        <f t="shared" si="7"/>
        <v>0</v>
      </c>
      <c r="L67" s="312">
        <v>0</v>
      </c>
      <c r="M67" s="310">
        <f t="shared" si="8"/>
        <v>0</v>
      </c>
      <c r="N67" s="348">
        <v>21</v>
      </c>
      <c r="O67" s="314">
        <v>16</v>
      </c>
      <c r="P67" s="315" t="s">
        <v>103</v>
      </c>
    </row>
    <row r="68" spans="1:16" s="315" customFormat="1" ht="11.25" customHeight="1">
      <c r="A68" s="307">
        <v>51</v>
      </c>
      <c r="B68" s="307" t="s">
        <v>102</v>
      </c>
      <c r="C68" s="307" t="s">
        <v>106</v>
      </c>
      <c r="D68" s="308" t="s">
        <v>798</v>
      </c>
      <c r="E68" s="309" t="s">
        <v>799</v>
      </c>
      <c r="F68" s="307" t="s">
        <v>729</v>
      </c>
      <c r="G68" s="310">
        <v>7</v>
      </c>
      <c r="H68" s="347">
        <v>0</v>
      </c>
      <c r="I68" s="311">
        <f t="shared" si="6"/>
        <v>0</v>
      </c>
      <c r="J68" s="312">
        <v>0</v>
      </c>
      <c r="K68" s="310">
        <f t="shared" si="7"/>
        <v>0</v>
      </c>
      <c r="L68" s="312">
        <v>0</v>
      </c>
      <c r="M68" s="310">
        <f t="shared" si="8"/>
        <v>0</v>
      </c>
      <c r="N68" s="348">
        <v>21</v>
      </c>
      <c r="O68" s="314">
        <v>16</v>
      </c>
      <c r="P68" s="315" t="s">
        <v>103</v>
      </c>
    </row>
    <row r="69" spans="1:16" s="315" customFormat="1" ht="11.25" customHeight="1">
      <c r="A69" s="307">
        <v>52</v>
      </c>
      <c r="B69" s="307" t="s">
        <v>102</v>
      </c>
      <c r="C69" s="307" t="s">
        <v>106</v>
      </c>
      <c r="D69" s="308" t="s">
        <v>800</v>
      </c>
      <c r="E69" s="309" t="s">
        <v>801</v>
      </c>
      <c r="F69" s="307" t="s">
        <v>729</v>
      </c>
      <c r="G69" s="310">
        <v>1</v>
      </c>
      <c r="H69" s="347">
        <v>0</v>
      </c>
      <c r="I69" s="311">
        <f t="shared" si="6"/>
        <v>0</v>
      </c>
      <c r="J69" s="312">
        <v>0</v>
      </c>
      <c r="K69" s="310">
        <f t="shared" si="7"/>
        <v>0</v>
      </c>
      <c r="L69" s="312">
        <v>0</v>
      </c>
      <c r="M69" s="310">
        <f t="shared" si="8"/>
        <v>0</v>
      </c>
      <c r="N69" s="348">
        <v>21</v>
      </c>
      <c r="O69" s="314">
        <v>16</v>
      </c>
      <c r="P69" s="315" t="s">
        <v>103</v>
      </c>
    </row>
    <row r="70" spans="1:16" s="315" customFormat="1" ht="11.25" customHeight="1">
      <c r="A70" s="307">
        <v>53</v>
      </c>
      <c r="B70" s="307" t="s">
        <v>102</v>
      </c>
      <c r="C70" s="307" t="s">
        <v>546</v>
      </c>
      <c r="D70" s="308" t="s">
        <v>802</v>
      </c>
      <c r="E70" s="309" t="s">
        <v>803</v>
      </c>
      <c r="F70" s="307" t="s">
        <v>9</v>
      </c>
      <c r="G70" s="310">
        <v>0.025</v>
      </c>
      <c r="H70" s="347">
        <v>0</v>
      </c>
      <c r="I70" s="311">
        <f t="shared" si="6"/>
        <v>0</v>
      </c>
      <c r="J70" s="312">
        <v>0</v>
      </c>
      <c r="K70" s="310">
        <f t="shared" si="7"/>
        <v>0</v>
      </c>
      <c r="L70" s="312">
        <v>0</v>
      </c>
      <c r="M70" s="310">
        <f t="shared" si="8"/>
        <v>0</v>
      </c>
      <c r="N70" s="348">
        <v>21</v>
      </c>
      <c r="O70" s="314">
        <v>16</v>
      </c>
      <c r="P70" s="315" t="s">
        <v>103</v>
      </c>
    </row>
    <row r="71" spans="2:16" s="303" customFormat="1" ht="11.25" customHeight="1">
      <c r="B71" s="304" t="s">
        <v>97</v>
      </c>
      <c r="D71" s="303" t="s">
        <v>713</v>
      </c>
      <c r="E71" s="303" t="s">
        <v>714</v>
      </c>
      <c r="H71" s="346"/>
      <c r="I71" s="305">
        <f>SUM(I72:I73)</f>
        <v>0</v>
      </c>
      <c r="K71" s="306">
        <f>SUM(K72:K73)</f>
        <v>0</v>
      </c>
      <c r="M71" s="306">
        <f>SUM(M72:M73)</f>
        <v>0</v>
      </c>
      <c r="N71" s="346"/>
      <c r="P71" s="303" t="s">
        <v>101</v>
      </c>
    </row>
    <row r="72" spans="1:16" s="315" customFormat="1" ht="11.25" customHeight="1">
      <c r="A72" s="307">
        <v>54</v>
      </c>
      <c r="B72" s="307" t="s">
        <v>102</v>
      </c>
      <c r="C72" s="307" t="s">
        <v>546</v>
      </c>
      <c r="D72" s="308" t="s">
        <v>717</v>
      </c>
      <c r="E72" s="309" t="s">
        <v>718</v>
      </c>
      <c r="F72" s="307" t="s">
        <v>633</v>
      </c>
      <c r="G72" s="310">
        <v>1</v>
      </c>
      <c r="H72" s="347">
        <v>0</v>
      </c>
      <c r="I72" s="311">
        <f>ROUND(G72*H72,2)</f>
        <v>0</v>
      </c>
      <c r="J72" s="312">
        <v>0</v>
      </c>
      <c r="K72" s="310">
        <f>G72*J72</f>
        <v>0</v>
      </c>
      <c r="L72" s="312">
        <v>0</v>
      </c>
      <c r="M72" s="310">
        <f>G72*L72</f>
        <v>0</v>
      </c>
      <c r="N72" s="348">
        <v>21</v>
      </c>
      <c r="O72" s="314">
        <v>16</v>
      </c>
      <c r="P72" s="315" t="s">
        <v>103</v>
      </c>
    </row>
    <row r="73" spans="1:16" s="315" customFormat="1" ht="11.25" customHeight="1">
      <c r="A73" s="307">
        <v>55</v>
      </c>
      <c r="B73" s="307" t="s">
        <v>102</v>
      </c>
      <c r="C73" s="307" t="s">
        <v>546</v>
      </c>
      <c r="D73" s="308" t="s">
        <v>804</v>
      </c>
      <c r="E73" s="309" t="s">
        <v>805</v>
      </c>
      <c r="F73" s="307" t="s">
        <v>9</v>
      </c>
      <c r="G73" s="310">
        <v>0.015</v>
      </c>
      <c r="H73" s="347">
        <v>0</v>
      </c>
      <c r="I73" s="311">
        <f>ROUND(G73*H73,2)</f>
        <v>0</v>
      </c>
      <c r="J73" s="312">
        <v>0</v>
      </c>
      <c r="K73" s="310">
        <f>G73*J73</f>
        <v>0</v>
      </c>
      <c r="L73" s="312">
        <v>0</v>
      </c>
      <c r="M73" s="310">
        <f>G73*L73</f>
        <v>0</v>
      </c>
      <c r="N73" s="348">
        <v>21</v>
      </c>
      <c r="O73" s="314">
        <v>16</v>
      </c>
      <c r="P73" s="315" t="s">
        <v>103</v>
      </c>
    </row>
    <row r="74" spans="2:16" s="302" customFormat="1" ht="11.25" customHeight="1">
      <c r="B74" s="333" t="s">
        <v>97</v>
      </c>
      <c r="D74" s="302" t="s">
        <v>725</v>
      </c>
      <c r="E74" s="302" t="s">
        <v>726</v>
      </c>
      <c r="H74" s="349"/>
      <c r="I74" s="334">
        <f>I75</f>
        <v>0</v>
      </c>
      <c r="K74" s="335">
        <f>K75</f>
        <v>0</v>
      </c>
      <c r="M74" s="335">
        <f>M75</f>
        <v>0</v>
      </c>
      <c r="N74" s="349"/>
      <c r="P74" s="302" t="s">
        <v>100</v>
      </c>
    </row>
    <row r="75" spans="2:16" s="303" customFormat="1" ht="11.25" customHeight="1">
      <c r="B75" s="304" t="s">
        <v>97</v>
      </c>
      <c r="D75" s="303" t="s">
        <v>806</v>
      </c>
      <c r="E75" s="303" t="s">
        <v>726</v>
      </c>
      <c r="H75" s="346"/>
      <c r="I75" s="305">
        <f>SUM(I76:I78)</f>
        <v>0</v>
      </c>
      <c r="K75" s="306">
        <f>SUM(K76:K78)</f>
        <v>0</v>
      </c>
      <c r="M75" s="306">
        <f>SUM(M76:M78)</f>
        <v>0</v>
      </c>
      <c r="N75" s="346"/>
      <c r="P75" s="303" t="s">
        <v>101</v>
      </c>
    </row>
    <row r="76" spans="1:16" s="315" customFormat="1" ht="11.25" customHeight="1">
      <c r="A76" s="307">
        <v>56</v>
      </c>
      <c r="B76" s="307" t="s">
        <v>102</v>
      </c>
      <c r="C76" s="307" t="s">
        <v>106</v>
      </c>
      <c r="D76" s="308" t="s">
        <v>727</v>
      </c>
      <c r="E76" s="309" t="s">
        <v>807</v>
      </c>
      <c r="F76" s="307" t="s">
        <v>729</v>
      </c>
      <c r="G76" s="310">
        <v>1</v>
      </c>
      <c r="H76" s="347">
        <v>0</v>
      </c>
      <c r="I76" s="311">
        <f>ROUND(G76*H76,2)</f>
        <v>0</v>
      </c>
      <c r="J76" s="312">
        <v>0</v>
      </c>
      <c r="K76" s="310">
        <f>G76*J76</f>
        <v>0</v>
      </c>
      <c r="L76" s="312">
        <v>0</v>
      </c>
      <c r="M76" s="310">
        <f>G76*L76</f>
        <v>0</v>
      </c>
      <c r="N76" s="348">
        <v>21</v>
      </c>
      <c r="O76" s="314">
        <v>512</v>
      </c>
      <c r="P76" s="315" t="s">
        <v>103</v>
      </c>
    </row>
    <row r="77" spans="1:16" s="315" customFormat="1" ht="11.25" customHeight="1">
      <c r="A77" s="307">
        <v>57</v>
      </c>
      <c r="B77" s="307" t="s">
        <v>102</v>
      </c>
      <c r="C77" s="307" t="s">
        <v>106</v>
      </c>
      <c r="D77" s="308" t="s">
        <v>730</v>
      </c>
      <c r="E77" s="309" t="s">
        <v>808</v>
      </c>
      <c r="F77" s="307" t="s">
        <v>729</v>
      </c>
      <c r="G77" s="310">
        <v>1</v>
      </c>
      <c r="H77" s="347">
        <v>0</v>
      </c>
      <c r="I77" s="311">
        <f>ROUND(G77*H77,2)</f>
        <v>0</v>
      </c>
      <c r="J77" s="312">
        <v>0</v>
      </c>
      <c r="K77" s="310">
        <f>G77*J77</f>
        <v>0</v>
      </c>
      <c r="L77" s="312">
        <v>0</v>
      </c>
      <c r="M77" s="310">
        <f>G77*L77</f>
        <v>0</v>
      </c>
      <c r="N77" s="348">
        <v>21</v>
      </c>
      <c r="O77" s="314">
        <v>512</v>
      </c>
      <c r="P77" s="315" t="s">
        <v>103</v>
      </c>
    </row>
    <row r="78" spans="1:16" s="315" customFormat="1" ht="11.25" customHeight="1">
      <c r="A78" s="307">
        <v>58</v>
      </c>
      <c r="B78" s="307" t="s">
        <v>102</v>
      </c>
      <c r="C78" s="307" t="s">
        <v>106</v>
      </c>
      <c r="D78" s="308" t="s">
        <v>809</v>
      </c>
      <c r="E78" s="309" t="s">
        <v>810</v>
      </c>
      <c r="F78" s="307" t="s">
        <v>729</v>
      </c>
      <c r="G78" s="310">
        <v>1</v>
      </c>
      <c r="H78" s="347">
        <v>0</v>
      </c>
      <c r="I78" s="311">
        <f>ROUND(G78*H78,2)</f>
        <v>0</v>
      </c>
      <c r="J78" s="312">
        <v>0</v>
      </c>
      <c r="K78" s="310">
        <f>G78*J78</f>
        <v>0</v>
      </c>
      <c r="L78" s="312">
        <v>0</v>
      </c>
      <c r="M78" s="310">
        <f>G78*L78</f>
        <v>0</v>
      </c>
      <c r="N78" s="348">
        <v>21</v>
      </c>
      <c r="O78" s="314">
        <v>512</v>
      </c>
      <c r="P78" s="315" t="s">
        <v>103</v>
      </c>
    </row>
    <row r="79" spans="5:14" s="336" customFormat="1" ht="15">
      <c r="E79" s="336" t="s">
        <v>113</v>
      </c>
      <c r="H79" s="350"/>
      <c r="I79" s="337">
        <f>I14+I74</f>
        <v>0</v>
      </c>
      <c r="K79" s="338">
        <f>K14+K74</f>
        <v>0</v>
      </c>
      <c r="M79" s="338">
        <f>M14+M74</f>
        <v>0</v>
      </c>
      <c r="N79" s="350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2777910232544" right="0.5902777910232544" top="0.5902777910232544" bottom="0.5902777910232544" header="0.511805534362793" footer="0.511805534362793"/>
  <pageSetup errors="blank" fitToHeight="999" fitToWidth="1" horizontalDpi="1200" verticalDpi="12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N140"/>
  <sheetViews>
    <sheetView view="pageBreakPreview" zoomScaleSheetLayoutView="100" workbookViewId="0" topLeftCell="A1">
      <selection activeCell="E124" sqref="E124:E134"/>
    </sheetView>
  </sheetViews>
  <sheetFormatPr defaultColWidth="9.140625" defaultRowHeight="15"/>
  <cols>
    <col min="1" max="1" width="5.7109375" style="135" customWidth="1"/>
    <col min="2" max="2" width="73.8515625" style="129" customWidth="1"/>
    <col min="3" max="3" width="7.57421875" style="123" customWidth="1"/>
    <col min="4" max="4" width="7.00390625" style="124" customWidth="1"/>
    <col min="5" max="5" width="9.421875" style="125" customWidth="1"/>
    <col min="6" max="6" width="12.57421875" style="126" customWidth="1"/>
    <col min="7" max="7" width="9.421875" style="35" customWidth="1"/>
    <col min="8" max="8" width="16.140625" style="126" customWidth="1"/>
    <col min="9" max="256" width="9.140625" style="35" customWidth="1"/>
    <col min="257" max="257" width="5.7109375" style="35" customWidth="1"/>
    <col min="258" max="258" width="73.8515625" style="35" customWidth="1"/>
    <col min="259" max="259" width="7.57421875" style="35" customWidth="1"/>
    <col min="260" max="260" width="7.00390625" style="35" customWidth="1"/>
    <col min="261" max="261" width="9.421875" style="35" customWidth="1"/>
    <col min="262" max="262" width="12.57421875" style="35" customWidth="1"/>
    <col min="263" max="263" width="9.421875" style="35" customWidth="1"/>
    <col min="264" max="264" width="16.140625" style="35" customWidth="1"/>
    <col min="265" max="512" width="9.140625" style="35" customWidth="1"/>
    <col min="513" max="513" width="5.7109375" style="35" customWidth="1"/>
    <col min="514" max="514" width="73.8515625" style="35" customWidth="1"/>
    <col min="515" max="515" width="7.57421875" style="35" customWidth="1"/>
    <col min="516" max="516" width="7.00390625" style="35" customWidth="1"/>
    <col min="517" max="517" width="9.421875" style="35" customWidth="1"/>
    <col min="518" max="518" width="12.57421875" style="35" customWidth="1"/>
    <col min="519" max="519" width="9.421875" style="35" customWidth="1"/>
    <col min="520" max="520" width="16.140625" style="35" customWidth="1"/>
    <col min="521" max="768" width="9.140625" style="35" customWidth="1"/>
    <col min="769" max="769" width="5.7109375" style="35" customWidth="1"/>
    <col min="770" max="770" width="73.8515625" style="35" customWidth="1"/>
    <col min="771" max="771" width="7.57421875" style="35" customWidth="1"/>
    <col min="772" max="772" width="7.00390625" style="35" customWidth="1"/>
    <col min="773" max="773" width="9.421875" style="35" customWidth="1"/>
    <col min="774" max="774" width="12.57421875" style="35" customWidth="1"/>
    <col min="775" max="775" width="9.421875" style="35" customWidth="1"/>
    <col min="776" max="776" width="16.140625" style="35" customWidth="1"/>
    <col min="777" max="1024" width="9.140625" style="35" customWidth="1"/>
    <col min="1025" max="1025" width="5.7109375" style="35" customWidth="1"/>
    <col min="1026" max="1026" width="73.8515625" style="35" customWidth="1"/>
    <col min="1027" max="1027" width="7.57421875" style="35" customWidth="1"/>
    <col min="1028" max="1028" width="7.00390625" style="35" customWidth="1"/>
    <col min="1029" max="1029" width="9.421875" style="35" customWidth="1"/>
    <col min="1030" max="1030" width="12.57421875" style="35" customWidth="1"/>
    <col min="1031" max="1031" width="9.421875" style="35" customWidth="1"/>
    <col min="1032" max="1032" width="16.140625" style="35" customWidth="1"/>
    <col min="1033" max="1280" width="9.140625" style="35" customWidth="1"/>
    <col min="1281" max="1281" width="5.7109375" style="35" customWidth="1"/>
    <col min="1282" max="1282" width="73.8515625" style="35" customWidth="1"/>
    <col min="1283" max="1283" width="7.57421875" style="35" customWidth="1"/>
    <col min="1284" max="1284" width="7.00390625" style="35" customWidth="1"/>
    <col min="1285" max="1285" width="9.421875" style="35" customWidth="1"/>
    <col min="1286" max="1286" width="12.57421875" style="35" customWidth="1"/>
    <col min="1287" max="1287" width="9.421875" style="35" customWidth="1"/>
    <col min="1288" max="1288" width="16.140625" style="35" customWidth="1"/>
    <col min="1289" max="1536" width="9.140625" style="35" customWidth="1"/>
    <col min="1537" max="1537" width="5.7109375" style="35" customWidth="1"/>
    <col min="1538" max="1538" width="73.8515625" style="35" customWidth="1"/>
    <col min="1539" max="1539" width="7.57421875" style="35" customWidth="1"/>
    <col min="1540" max="1540" width="7.00390625" style="35" customWidth="1"/>
    <col min="1541" max="1541" width="9.421875" style="35" customWidth="1"/>
    <col min="1542" max="1542" width="12.57421875" style="35" customWidth="1"/>
    <col min="1543" max="1543" width="9.421875" style="35" customWidth="1"/>
    <col min="1544" max="1544" width="16.140625" style="35" customWidth="1"/>
    <col min="1545" max="1792" width="9.140625" style="35" customWidth="1"/>
    <col min="1793" max="1793" width="5.7109375" style="35" customWidth="1"/>
    <col min="1794" max="1794" width="73.8515625" style="35" customWidth="1"/>
    <col min="1795" max="1795" width="7.57421875" style="35" customWidth="1"/>
    <col min="1796" max="1796" width="7.00390625" style="35" customWidth="1"/>
    <col min="1797" max="1797" width="9.421875" style="35" customWidth="1"/>
    <col min="1798" max="1798" width="12.57421875" style="35" customWidth="1"/>
    <col min="1799" max="1799" width="9.421875" style="35" customWidth="1"/>
    <col min="1800" max="1800" width="16.140625" style="35" customWidth="1"/>
    <col min="1801" max="2048" width="9.140625" style="35" customWidth="1"/>
    <col min="2049" max="2049" width="5.7109375" style="35" customWidth="1"/>
    <col min="2050" max="2050" width="73.8515625" style="35" customWidth="1"/>
    <col min="2051" max="2051" width="7.57421875" style="35" customWidth="1"/>
    <col min="2052" max="2052" width="7.00390625" style="35" customWidth="1"/>
    <col min="2053" max="2053" width="9.421875" style="35" customWidth="1"/>
    <col min="2054" max="2054" width="12.57421875" style="35" customWidth="1"/>
    <col min="2055" max="2055" width="9.421875" style="35" customWidth="1"/>
    <col min="2056" max="2056" width="16.140625" style="35" customWidth="1"/>
    <col min="2057" max="2304" width="9.140625" style="35" customWidth="1"/>
    <col min="2305" max="2305" width="5.7109375" style="35" customWidth="1"/>
    <col min="2306" max="2306" width="73.8515625" style="35" customWidth="1"/>
    <col min="2307" max="2307" width="7.57421875" style="35" customWidth="1"/>
    <col min="2308" max="2308" width="7.00390625" style="35" customWidth="1"/>
    <col min="2309" max="2309" width="9.421875" style="35" customWidth="1"/>
    <col min="2310" max="2310" width="12.57421875" style="35" customWidth="1"/>
    <col min="2311" max="2311" width="9.421875" style="35" customWidth="1"/>
    <col min="2312" max="2312" width="16.140625" style="35" customWidth="1"/>
    <col min="2313" max="2560" width="9.140625" style="35" customWidth="1"/>
    <col min="2561" max="2561" width="5.7109375" style="35" customWidth="1"/>
    <col min="2562" max="2562" width="73.8515625" style="35" customWidth="1"/>
    <col min="2563" max="2563" width="7.57421875" style="35" customWidth="1"/>
    <col min="2564" max="2564" width="7.00390625" style="35" customWidth="1"/>
    <col min="2565" max="2565" width="9.421875" style="35" customWidth="1"/>
    <col min="2566" max="2566" width="12.57421875" style="35" customWidth="1"/>
    <col min="2567" max="2567" width="9.421875" style="35" customWidth="1"/>
    <col min="2568" max="2568" width="16.140625" style="35" customWidth="1"/>
    <col min="2569" max="2816" width="9.140625" style="35" customWidth="1"/>
    <col min="2817" max="2817" width="5.7109375" style="35" customWidth="1"/>
    <col min="2818" max="2818" width="73.8515625" style="35" customWidth="1"/>
    <col min="2819" max="2819" width="7.57421875" style="35" customWidth="1"/>
    <col min="2820" max="2820" width="7.00390625" style="35" customWidth="1"/>
    <col min="2821" max="2821" width="9.421875" style="35" customWidth="1"/>
    <col min="2822" max="2822" width="12.57421875" style="35" customWidth="1"/>
    <col min="2823" max="2823" width="9.421875" style="35" customWidth="1"/>
    <col min="2824" max="2824" width="16.140625" style="35" customWidth="1"/>
    <col min="2825" max="3072" width="9.140625" style="35" customWidth="1"/>
    <col min="3073" max="3073" width="5.7109375" style="35" customWidth="1"/>
    <col min="3074" max="3074" width="73.8515625" style="35" customWidth="1"/>
    <col min="3075" max="3075" width="7.57421875" style="35" customWidth="1"/>
    <col min="3076" max="3076" width="7.00390625" style="35" customWidth="1"/>
    <col min="3077" max="3077" width="9.421875" style="35" customWidth="1"/>
    <col min="3078" max="3078" width="12.57421875" style="35" customWidth="1"/>
    <col min="3079" max="3079" width="9.421875" style="35" customWidth="1"/>
    <col min="3080" max="3080" width="16.140625" style="35" customWidth="1"/>
    <col min="3081" max="3328" width="9.140625" style="35" customWidth="1"/>
    <col min="3329" max="3329" width="5.7109375" style="35" customWidth="1"/>
    <col min="3330" max="3330" width="73.8515625" style="35" customWidth="1"/>
    <col min="3331" max="3331" width="7.57421875" style="35" customWidth="1"/>
    <col min="3332" max="3332" width="7.00390625" style="35" customWidth="1"/>
    <col min="3333" max="3333" width="9.421875" style="35" customWidth="1"/>
    <col min="3334" max="3334" width="12.57421875" style="35" customWidth="1"/>
    <col min="3335" max="3335" width="9.421875" style="35" customWidth="1"/>
    <col min="3336" max="3336" width="16.140625" style="35" customWidth="1"/>
    <col min="3337" max="3584" width="9.140625" style="35" customWidth="1"/>
    <col min="3585" max="3585" width="5.7109375" style="35" customWidth="1"/>
    <col min="3586" max="3586" width="73.8515625" style="35" customWidth="1"/>
    <col min="3587" max="3587" width="7.57421875" style="35" customWidth="1"/>
    <col min="3588" max="3588" width="7.00390625" style="35" customWidth="1"/>
    <col min="3589" max="3589" width="9.421875" style="35" customWidth="1"/>
    <col min="3590" max="3590" width="12.57421875" style="35" customWidth="1"/>
    <col min="3591" max="3591" width="9.421875" style="35" customWidth="1"/>
    <col min="3592" max="3592" width="16.140625" style="35" customWidth="1"/>
    <col min="3593" max="3840" width="9.140625" style="35" customWidth="1"/>
    <col min="3841" max="3841" width="5.7109375" style="35" customWidth="1"/>
    <col min="3842" max="3842" width="73.8515625" style="35" customWidth="1"/>
    <col min="3843" max="3843" width="7.57421875" style="35" customWidth="1"/>
    <col min="3844" max="3844" width="7.00390625" style="35" customWidth="1"/>
    <col min="3845" max="3845" width="9.421875" style="35" customWidth="1"/>
    <col min="3846" max="3846" width="12.57421875" style="35" customWidth="1"/>
    <col min="3847" max="3847" width="9.421875" style="35" customWidth="1"/>
    <col min="3848" max="3848" width="16.140625" style="35" customWidth="1"/>
    <col min="3849" max="4096" width="9.140625" style="35" customWidth="1"/>
    <col min="4097" max="4097" width="5.7109375" style="35" customWidth="1"/>
    <col min="4098" max="4098" width="73.8515625" style="35" customWidth="1"/>
    <col min="4099" max="4099" width="7.57421875" style="35" customWidth="1"/>
    <col min="4100" max="4100" width="7.00390625" style="35" customWidth="1"/>
    <col min="4101" max="4101" width="9.421875" style="35" customWidth="1"/>
    <col min="4102" max="4102" width="12.57421875" style="35" customWidth="1"/>
    <col min="4103" max="4103" width="9.421875" style="35" customWidth="1"/>
    <col min="4104" max="4104" width="16.140625" style="35" customWidth="1"/>
    <col min="4105" max="4352" width="9.140625" style="35" customWidth="1"/>
    <col min="4353" max="4353" width="5.7109375" style="35" customWidth="1"/>
    <col min="4354" max="4354" width="73.8515625" style="35" customWidth="1"/>
    <col min="4355" max="4355" width="7.57421875" style="35" customWidth="1"/>
    <col min="4356" max="4356" width="7.00390625" style="35" customWidth="1"/>
    <col min="4357" max="4357" width="9.421875" style="35" customWidth="1"/>
    <col min="4358" max="4358" width="12.57421875" style="35" customWidth="1"/>
    <col min="4359" max="4359" width="9.421875" style="35" customWidth="1"/>
    <col min="4360" max="4360" width="16.140625" style="35" customWidth="1"/>
    <col min="4361" max="4608" width="9.140625" style="35" customWidth="1"/>
    <col min="4609" max="4609" width="5.7109375" style="35" customWidth="1"/>
    <col min="4610" max="4610" width="73.8515625" style="35" customWidth="1"/>
    <col min="4611" max="4611" width="7.57421875" style="35" customWidth="1"/>
    <col min="4612" max="4612" width="7.00390625" style="35" customWidth="1"/>
    <col min="4613" max="4613" width="9.421875" style="35" customWidth="1"/>
    <col min="4614" max="4614" width="12.57421875" style="35" customWidth="1"/>
    <col min="4615" max="4615" width="9.421875" style="35" customWidth="1"/>
    <col min="4616" max="4616" width="16.140625" style="35" customWidth="1"/>
    <col min="4617" max="4864" width="9.140625" style="35" customWidth="1"/>
    <col min="4865" max="4865" width="5.7109375" style="35" customWidth="1"/>
    <col min="4866" max="4866" width="73.8515625" style="35" customWidth="1"/>
    <col min="4867" max="4867" width="7.57421875" style="35" customWidth="1"/>
    <col min="4868" max="4868" width="7.00390625" style="35" customWidth="1"/>
    <col min="4869" max="4869" width="9.421875" style="35" customWidth="1"/>
    <col min="4870" max="4870" width="12.57421875" style="35" customWidth="1"/>
    <col min="4871" max="4871" width="9.421875" style="35" customWidth="1"/>
    <col min="4872" max="4872" width="16.140625" style="35" customWidth="1"/>
    <col min="4873" max="5120" width="9.140625" style="35" customWidth="1"/>
    <col min="5121" max="5121" width="5.7109375" style="35" customWidth="1"/>
    <col min="5122" max="5122" width="73.8515625" style="35" customWidth="1"/>
    <col min="5123" max="5123" width="7.57421875" style="35" customWidth="1"/>
    <col min="5124" max="5124" width="7.00390625" style="35" customWidth="1"/>
    <col min="5125" max="5125" width="9.421875" style="35" customWidth="1"/>
    <col min="5126" max="5126" width="12.57421875" style="35" customWidth="1"/>
    <col min="5127" max="5127" width="9.421875" style="35" customWidth="1"/>
    <col min="5128" max="5128" width="16.140625" style="35" customWidth="1"/>
    <col min="5129" max="5376" width="9.140625" style="35" customWidth="1"/>
    <col min="5377" max="5377" width="5.7109375" style="35" customWidth="1"/>
    <col min="5378" max="5378" width="73.8515625" style="35" customWidth="1"/>
    <col min="5379" max="5379" width="7.57421875" style="35" customWidth="1"/>
    <col min="5380" max="5380" width="7.00390625" style="35" customWidth="1"/>
    <col min="5381" max="5381" width="9.421875" style="35" customWidth="1"/>
    <col min="5382" max="5382" width="12.57421875" style="35" customWidth="1"/>
    <col min="5383" max="5383" width="9.421875" style="35" customWidth="1"/>
    <col min="5384" max="5384" width="16.140625" style="35" customWidth="1"/>
    <col min="5385" max="5632" width="9.140625" style="35" customWidth="1"/>
    <col min="5633" max="5633" width="5.7109375" style="35" customWidth="1"/>
    <col min="5634" max="5634" width="73.8515625" style="35" customWidth="1"/>
    <col min="5635" max="5635" width="7.57421875" style="35" customWidth="1"/>
    <col min="5636" max="5636" width="7.00390625" style="35" customWidth="1"/>
    <col min="5637" max="5637" width="9.421875" style="35" customWidth="1"/>
    <col min="5638" max="5638" width="12.57421875" style="35" customWidth="1"/>
    <col min="5639" max="5639" width="9.421875" style="35" customWidth="1"/>
    <col min="5640" max="5640" width="16.140625" style="35" customWidth="1"/>
    <col min="5641" max="5888" width="9.140625" style="35" customWidth="1"/>
    <col min="5889" max="5889" width="5.7109375" style="35" customWidth="1"/>
    <col min="5890" max="5890" width="73.8515625" style="35" customWidth="1"/>
    <col min="5891" max="5891" width="7.57421875" style="35" customWidth="1"/>
    <col min="5892" max="5892" width="7.00390625" style="35" customWidth="1"/>
    <col min="5893" max="5893" width="9.421875" style="35" customWidth="1"/>
    <col min="5894" max="5894" width="12.57421875" style="35" customWidth="1"/>
    <col min="5895" max="5895" width="9.421875" style="35" customWidth="1"/>
    <col min="5896" max="5896" width="16.140625" style="35" customWidth="1"/>
    <col min="5897" max="6144" width="9.140625" style="35" customWidth="1"/>
    <col min="6145" max="6145" width="5.7109375" style="35" customWidth="1"/>
    <col min="6146" max="6146" width="73.8515625" style="35" customWidth="1"/>
    <col min="6147" max="6147" width="7.57421875" style="35" customWidth="1"/>
    <col min="6148" max="6148" width="7.00390625" style="35" customWidth="1"/>
    <col min="6149" max="6149" width="9.421875" style="35" customWidth="1"/>
    <col min="6150" max="6150" width="12.57421875" style="35" customWidth="1"/>
    <col min="6151" max="6151" width="9.421875" style="35" customWidth="1"/>
    <col min="6152" max="6152" width="16.140625" style="35" customWidth="1"/>
    <col min="6153" max="6400" width="9.140625" style="35" customWidth="1"/>
    <col min="6401" max="6401" width="5.7109375" style="35" customWidth="1"/>
    <col min="6402" max="6402" width="73.8515625" style="35" customWidth="1"/>
    <col min="6403" max="6403" width="7.57421875" style="35" customWidth="1"/>
    <col min="6404" max="6404" width="7.00390625" style="35" customWidth="1"/>
    <col min="6405" max="6405" width="9.421875" style="35" customWidth="1"/>
    <col min="6406" max="6406" width="12.57421875" style="35" customWidth="1"/>
    <col min="6407" max="6407" width="9.421875" style="35" customWidth="1"/>
    <col min="6408" max="6408" width="16.140625" style="35" customWidth="1"/>
    <col min="6409" max="6656" width="9.140625" style="35" customWidth="1"/>
    <col min="6657" max="6657" width="5.7109375" style="35" customWidth="1"/>
    <col min="6658" max="6658" width="73.8515625" style="35" customWidth="1"/>
    <col min="6659" max="6659" width="7.57421875" style="35" customWidth="1"/>
    <col min="6660" max="6660" width="7.00390625" style="35" customWidth="1"/>
    <col min="6661" max="6661" width="9.421875" style="35" customWidth="1"/>
    <col min="6662" max="6662" width="12.57421875" style="35" customWidth="1"/>
    <col min="6663" max="6663" width="9.421875" style="35" customWidth="1"/>
    <col min="6664" max="6664" width="16.140625" style="35" customWidth="1"/>
    <col min="6665" max="6912" width="9.140625" style="35" customWidth="1"/>
    <col min="6913" max="6913" width="5.7109375" style="35" customWidth="1"/>
    <col min="6914" max="6914" width="73.8515625" style="35" customWidth="1"/>
    <col min="6915" max="6915" width="7.57421875" style="35" customWidth="1"/>
    <col min="6916" max="6916" width="7.00390625" style="35" customWidth="1"/>
    <col min="6917" max="6917" width="9.421875" style="35" customWidth="1"/>
    <col min="6918" max="6918" width="12.57421875" style="35" customWidth="1"/>
    <col min="6919" max="6919" width="9.421875" style="35" customWidth="1"/>
    <col min="6920" max="6920" width="16.140625" style="35" customWidth="1"/>
    <col min="6921" max="7168" width="9.140625" style="35" customWidth="1"/>
    <col min="7169" max="7169" width="5.7109375" style="35" customWidth="1"/>
    <col min="7170" max="7170" width="73.8515625" style="35" customWidth="1"/>
    <col min="7171" max="7171" width="7.57421875" style="35" customWidth="1"/>
    <col min="7172" max="7172" width="7.00390625" style="35" customWidth="1"/>
    <col min="7173" max="7173" width="9.421875" style="35" customWidth="1"/>
    <col min="7174" max="7174" width="12.57421875" style="35" customWidth="1"/>
    <col min="7175" max="7175" width="9.421875" style="35" customWidth="1"/>
    <col min="7176" max="7176" width="16.140625" style="35" customWidth="1"/>
    <col min="7177" max="7424" width="9.140625" style="35" customWidth="1"/>
    <col min="7425" max="7425" width="5.7109375" style="35" customWidth="1"/>
    <col min="7426" max="7426" width="73.8515625" style="35" customWidth="1"/>
    <col min="7427" max="7427" width="7.57421875" style="35" customWidth="1"/>
    <col min="7428" max="7428" width="7.00390625" style="35" customWidth="1"/>
    <col min="7429" max="7429" width="9.421875" style="35" customWidth="1"/>
    <col min="7430" max="7430" width="12.57421875" style="35" customWidth="1"/>
    <col min="7431" max="7431" width="9.421875" style="35" customWidth="1"/>
    <col min="7432" max="7432" width="16.140625" style="35" customWidth="1"/>
    <col min="7433" max="7680" width="9.140625" style="35" customWidth="1"/>
    <col min="7681" max="7681" width="5.7109375" style="35" customWidth="1"/>
    <col min="7682" max="7682" width="73.8515625" style="35" customWidth="1"/>
    <col min="7683" max="7683" width="7.57421875" style="35" customWidth="1"/>
    <col min="7684" max="7684" width="7.00390625" style="35" customWidth="1"/>
    <col min="7685" max="7685" width="9.421875" style="35" customWidth="1"/>
    <col min="7686" max="7686" width="12.57421875" style="35" customWidth="1"/>
    <col min="7687" max="7687" width="9.421875" style="35" customWidth="1"/>
    <col min="7688" max="7688" width="16.140625" style="35" customWidth="1"/>
    <col min="7689" max="7936" width="9.140625" style="35" customWidth="1"/>
    <col min="7937" max="7937" width="5.7109375" style="35" customWidth="1"/>
    <col min="7938" max="7938" width="73.8515625" style="35" customWidth="1"/>
    <col min="7939" max="7939" width="7.57421875" style="35" customWidth="1"/>
    <col min="7940" max="7940" width="7.00390625" style="35" customWidth="1"/>
    <col min="7941" max="7941" width="9.421875" style="35" customWidth="1"/>
    <col min="7942" max="7942" width="12.57421875" style="35" customWidth="1"/>
    <col min="7943" max="7943" width="9.421875" style="35" customWidth="1"/>
    <col min="7944" max="7944" width="16.140625" style="35" customWidth="1"/>
    <col min="7945" max="8192" width="9.140625" style="35" customWidth="1"/>
    <col min="8193" max="8193" width="5.7109375" style="35" customWidth="1"/>
    <col min="8194" max="8194" width="73.8515625" style="35" customWidth="1"/>
    <col min="8195" max="8195" width="7.57421875" style="35" customWidth="1"/>
    <col min="8196" max="8196" width="7.00390625" style="35" customWidth="1"/>
    <col min="8197" max="8197" width="9.421875" style="35" customWidth="1"/>
    <col min="8198" max="8198" width="12.57421875" style="35" customWidth="1"/>
    <col min="8199" max="8199" width="9.421875" style="35" customWidth="1"/>
    <col min="8200" max="8200" width="16.140625" style="35" customWidth="1"/>
    <col min="8201" max="8448" width="9.140625" style="35" customWidth="1"/>
    <col min="8449" max="8449" width="5.7109375" style="35" customWidth="1"/>
    <col min="8450" max="8450" width="73.8515625" style="35" customWidth="1"/>
    <col min="8451" max="8451" width="7.57421875" style="35" customWidth="1"/>
    <col min="8452" max="8452" width="7.00390625" style="35" customWidth="1"/>
    <col min="8453" max="8453" width="9.421875" style="35" customWidth="1"/>
    <col min="8454" max="8454" width="12.57421875" style="35" customWidth="1"/>
    <col min="8455" max="8455" width="9.421875" style="35" customWidth="1"/>
    <col min="8456" max="8456" width="16.140625" style="35" customWidth="1"/>
    <col min="8457" max="8704" width="9.140625" style="35" customWidth="1"/>
    <col min="8705" max="8705" width="5.7109375" style="35" customWidth="1"/>
    <col min="8706" max="8706" width="73.8515625" style="35" customWidth="1"/>
    <col min="8707" max="8707" width="7.57421875" style="35" customWidth="1"/>
    <col min="8708" max="8708" width="7.00390625" style="35" customWidth="1"/>
    <col min="8709" max="8709" width="9.421875" style="35" customWidth="1"/>
    <col min="8710" max="8710" width="12.57421875" style="35" customWidth="1"/>
    <col min="8711" max="8711" width="9.421875" style="35" customWidth="1"/>
    <col min="8712" max="8712" width="16.140625" style="35" customWidth="1"/>
    <col min="8713" max="8960" width="9.140625" style="35" customWidth="1"/>
    <col min="8961" max="8961" width="5.7109375" style="35" customWidth="1"/>
    <col min="8962" max="8962" width="73.8515625" style="35" customWidth="1"/>
    <col min="8963" max="8963" width="7.57421875" style="35" customWidth="1"/>
    <col min="8964" max="8964" width="7.00390625" style="35" customWidth="1"/>
    <col min="8965" max="8965" width="9.421875" style="35" customWidth="1"/>
    <col min="8966" max="8966" width="12.57421875" style="35" customWidth="1"/>
    <col min="8967" max="8967" width="9.421875" style="35" customWidth="1"/>
    <col min="8968" max="8968" width="16.140625" style="35" customWidth="1"/>
    <col min="8969" max="9216" width="9.140625" style="35" customWidth="1"/>
    <col min="9217" max="9217" width="5.7109375" style="35" customWidth="1"/>
    <col min="9218" max="9218" width="73.8515625" style="35" customWidth="1"/>
    <col min="9219" max="9219" width="7.57421875" style="35" customWidth="1"/>
    <col min="9220" max="9220" width="7.00390625" style="35" customWidth="1"/>
    <col min="9221" max="9221" width="9.421875" style="35" customWidth="1"/>
    <col min="9222" max="9222" width="12.57421875" style="35" customWidth="1"/>
    <col min="9223" max="9223" width="9.421875" style="35" customWidth="1"/>
    <col min="9224" max="9224" width="16.140625" style="35" customWidth="1"/>
    <col min="9225" max="9472" width="9.140625" style="35" customWidth="1"/>
    <col min="9473" max="9473" width="5.7109375" style="35" customWidth="1"/>
    <col min="9474" max="9474" width="73.8515625" style="35" customWidth="1"/>
    <col min="9475" max="9475" width="7.57421875" style="35" customWidth="1"/>
    <col min="9476" max="9476" width="7.00390625" style="35" customWidth="1"/>
    <col min="9477" max="9477" width="9.421875" style="35" customWidth="1"/>
    <col min="9478" max="9478" width="12.57421875" style="35" customWidth="1"/>
    <col min="9479" max="9479" width="9.421875" style="35" customWidth="1"/>
    <col min="9480" max="9480" width="16.140625" style="35" customWidth="1"/>
    <col min="9481" max="9728" width="9.140625" style="35" customWidth="1"/>
    <col min="9729" max="9729" width="5.7109375" style="35" customWidth="1"/>
    <col min="9730" max="9730" width="73.8515625" style="35" customWidth="1"/>
    <col min="9731" max="9731" width="7.57421875" style="35" customWidth="1"/>
    <col min="9732" max="9732" width="7.00390625" style="35" customWidth="1"/>
    <col min="9733" max="9733" width="9.421875" style="35" customWidth="1"/>
    <col min="9734" max="9734" width="12.57421875" style="35" customWidth="1"/>
    <col min="9735" max="9735" width="9.421875" style="35" customWidth="1"/>
    <col min="9736" max="9736" width="16.140625" style="35" customWidth="1"/>
    <col min="9737" max="9984" width="9.140625" style="35" customWidth="1"/>
    <col min="9985" max="9985" width="5.7109375" style="35" customWidth="1"/>
    <col min="9986" max="9986" width="73.8515625" style="35" customWidth="1"/>
    <col min="9987" max="9987" width="7.57421875" style="35" customWidth="1"/>
    <col min="9988" max="9988" width="7.00390625" style="35" customWidth="1"/>
    <col min="9989" max="9989" width="9.421875" style="35" customWidth="1"/>
    <col min="9990" max="9990" width="12.57421875" style="35" customWidth="1"/>
    <col min="9991" max="9991" width="9.421875" style="35" customWidth="1"/>
    <col min="9992" max="9992" width="16.140625" style="35" customWidth="1"/>
    <col min="9993" max="10240" width="9.140625" style="35" customWidth="1"/>
    <col min="10241" max="10241" width="5.7109375" style="35" customWidth="1"/>
    <col min="10242" max="10242" width="73.8515625" style="35" customWidth="1"/>
    <col min="10243" max="10243" width="7.57421875" style="35" customWidth="1"/>
    <col min="10244" max="10244" width="7.00390625" style="35" customWidth="1"/>
    <col min="10245" max="10245" width="9.421875" style="35" customWidth="1"/>
    <col min="10246" max="10246" width="12.57421875" style="35" customWidth="1"/>
    <col min="10247" max="10247" width="9.421875" style="35" customWidth="1"/>
    <col min="10248" max="10248" width="16.140625" style="35" customWidth="1"/>
    <col min="10249" max="10496" width="9.140625" style="35" customWidth="1"/>
    <col min="10497" max="10497" width="5.7109375" style="35" customWidth="1"/>
    <col min="10498" max="10498" width="73.8515625" style="35" customWidth="1"/>
    <col min="10499" max="10499" width="7.57421875" style="35" customWidth="1"/>
    <col min="10500" max="10500" width="7.00390625" style="35" customWidth="1"/>
    <col min="10501" max="10501" width="9.421875" style="35" customWidth="1"/>
    <col min="10502" max="10502" width="12.57421875" style="35" customWidth="1"/>
    <col min="10503" max="10503" width="9.421875" style="35" customWidth="1"/>
    <col min="10504" max="10504" width="16.140625" style="35" customWidth="1"/>
    <col min="10505" max="10752" width="9.140625" style="35" customWidth="1"/>
    <col min="10753" max="10753" width="5.7109375" style="35" customWidth="1"/>
    <col min="10754" max="10754" width="73.8515625" style="35" customWidth="1"/>
    <col min="10755" max="10755" width="7.57421875" style="35" customWidth="1"/>
    <col min="10756" max="10756" width="7.00390625" style="35" customWidth="1"/>
    <col min="10757" max="10757" width="9.421875" style="35" customWidth="1"/>
    <col min="10758" max="10758" width="12.57421875" style="35" customWidth="1"/>
    <col min="10759" max="10759" width="9.421875" style="35" customWidth="1"/>
    <col min="10760" max="10760" width="16.140625" style="35" customWidth="1"/>
    <col min="10761" max="11008" width="9.140625" style="35" customWidth="1"/>
    <col min="11009" max="11009" width="5.7109375" style="35" customWidth="1"/>
    <col min="11010" max="11010" width="73.8515625" style="35" customWidth="1"/>
    <col min="11011" max="11011" width="7.57421875" style="35" customWidth="1"/>
    <col min="11012" max="11012" width="7.00390625" style="35" customWidth="1"/>
    <col min="11013" max="11013" width="9.421875" style="35" customWidth="1"/>
    <col min="11014" max="11014" width="12.57421875" style="35" customWidth="1"/>
    <col min="11015" max="11015" width="9.421875" style="35" customWidth="1"/>
    <col min="11016" max="11016" width="16.140625" style="35" customWidth="1"/>
    <col min="11017" max="11264" width="9.140625" style="35" customWidth="1"/>
    <col min="11265" max="11265" width="5.7109375" style="35" customWidth="1"/>
    <col min="11266" max="11266" width="73.8515625" style="35" customWidth="1"/>
    <col min="11267" max="11267" width="7.57421875" style="35" customWidth="1"/>
    <col min="11268" max="11268" width="7.00390625" style="35" customWidth="1"/>
    <col min="11269" max="11269" width="9.421875" style="35" customWidth="1"/>
    <col min="11270" max="11270" width="12.57421875" style="35" customWidth="1"/>
    <col min="11271" max="11271" width="9.421875" style="35" customWidth="1"/>
    <col min="11272" max="11272" width="16.140625" style="35" customWidth="1"/>
    <col min="11273" max="11520" width="9.140625" style="35" customWidth="1"/>
    <col min="11521" max="11521" width="5.7109375" style="35" customWidth="1"/>
    <col min="11522" max="11522" width="73.8515625" style="35" customWidth="1"/>
    <col min="11523" max="11523" width="7.57421875" style="35" customWidth="1"/>
    <col min="11524" max="11524" width="7.00390625" style="35" customWidth="1"/>
    <col min="11525" max="11525" width="9.421875" style="35" customWidth="1"/>
    <col min="11526" max="11526" width="12.57421875" style="35" customWidth="1"/>
    <col min="11527" max="11527" width="9.421875" style="35" customWidth="1"/>
    <col min="11528" max="11528" width="16.140625" style="35" customWidth="1"/>
    <col min="11529" max="11776" width="9.140625" style="35" customWidth="1"/>
    <col min="11777" max="11777" width="5.7109375" style="35" customWidth="1"/>
    <col min="11778" max="11778" width="73.8515625" style="35" customWidth="1"/>
    <col min="11779" max="11779" width="7.57421875" style="35" customWidth="1"/>
    <col min="11780" max="11780" width="7.00390625" style="35" customWidth="1"/>
    <col min="11781" max="11781" width="9.421875" style="35" customWidth="1"/>
    <col min="11782" max="11782" width="12.57421875" style="35" customWidth="1"/>
    <col min="11783" max="11783" width="9.421875" style="35" customWidth="1"/>
    <col min="11784" max="11784" width="16.140625" style="35" customWidth="1"/>
    <col min="11785" max="12032" width="9.140625" style="35" customWidth="1"/>
    <col min="12033" max="12033" width="5.7109375" style="35" customWidth="1"/>
    <col min="12034" max="12034" width="73.8515625" style="35" customWidth="1"/>
    <col min="12035" max="12035" width="7.57421875" style="35" customWidth="1"/>
    <col min="12036" max="12036" width="7.00390625" style="35" customWidth="1"/>
    <col min="12037" max="12037" width="9.421875" style="35" customWidth="1"/>
    <col min="12038" max="12038" width="12.57421875" style="35" customWidth="1"/>
    <col min="12039" max="12039" width="9.421875" style="35" customWidth="1"/>
    <col min="12040" max="12040" width="16.140625" style="35" customWidth="1"/>
    <col min="12041" max="12288" width="9.140625" style="35" customWidth="1"/>
    <col min="12289" max="12289" width="5.7109375" style="35" customWidth="1"/>
    <col min="12290" max="12290" width="73.8515625" style="35" customWidth="1"/>
    <col min="12291" max="12291" width="7.57421875" style="35" customWidth="1"/>
    <col min="12292" max="12292" width="7.00390625" style="35" customWidth="1"/>
    <col min="12293" max="12293" width="9.421875" style="35" customWidth="1"/>
    <col min="12294" max="12294" width="12.57421875" style="35" customWidth="1"/>
    <col min="12295" max="12295" width="9.421875" style="35" customWidth="1"/>
    <col min="12296" max="12296" width="16.140625" style="35" customWidth="1"/>
    <col min="12297" max="12544" width="9.140625" style="35" customWidth="1"/>
    <col min="12545" max="12545" width="5.7109375" style="35" customWidth="1"/>
    <col min="12546" max="12546" width="73.8515625" style="35" customWidth="1"/>
    <col min="12547" max="12547" width="7.57421875" style="35" customWidth="1"/>
    <col min="12548" max="12548" width="7.00390625" style="35" customWidth="1"/>
    <col min="12549" max="12549" width="9.421875" style="35" customWidth="1"/>
    <col min="12550" max="12550" width="12.57421875" style="35" customWidth="1"/>
    <col min="12551" max="12551" width="9.421875" style="35" customWidth="1"/>
    <col min="12552" max="12552" width="16.140625" style="35" customWidth="1"/>
    <col min="12553" max="12800" width="9.140625" style="35" customWidth="1"/>
    <col min="12801" max="12801" width="5.7109375" style="35" customWidth="1"/>
    <col min="12802" max="12802" width="73.8515625" style="35" customWidth="1"/>
    <col min="12803" max="12803" width="7.57421875" style="35" customWidth="1"/>
    <col min="12804" max="12804" width="7.00390625" style="35" customWidth="1"/>
    <col min="12805" max="12805" width="9.421875" style="35" customWidth="1"/>
    <col min="12806" max="12806" width="12.57421875" style="35" customWidth="1"/>
    <col min="12807" max="12807" width="9.421875" style="35" customWidth="1"/>
    <col min="12808" max="12808" width="16.140625" style="35" customWidth="1"/>
    <col min="12809" max="13056" width="9.140625" style="35" customWidth="1"/>
    <col min="13057" max="13057" width="5.7109375" style="35" customWidth="1"/>
    <col min="13058" max="13058" width="73.8515625" style="35" customWidth="1"/>
    <col min="13059" max="13059" width="7.57421875" style="35" customWidth="1"/>
    <col min="13060" max="13060" width="7.00390625" style="35" customWidth="1"/>
    <col min="13061" max="13061" width="9.421875" style="35" customWidth="1"/>
    <col min="13062" max="13062" width="12.57421875" style="35" customWidth="1"/>
    <col min="13063" max="13063" width="9.421875" style="35" customWidth="1"/>
    <col min="13064" max="13064" width="16.140625" style="35" customWidth="1"/>
    <col min="13065" max="13312" width="9.140625" style="35" customWidth="1"/>
    <col min="13313" max="13313" width="5.7109375" style="35" customWidth="1"/>
    <col min="13314" max="13314" width="73.8515625" style="35" customWidth="1"/>
    <col min="13315" max="13315" width="7.57421875" style="35" customWidth="1"/>
    <col min="13316" max="13316" width="7.00390625" style="35" customWidth="1"/>
    <col min="13317" max="13317" width="9.421875" style="35" customWidth="1"/>
    <col min="13318" max="13318" width="12.57421875" style="35" customWidth="1"/>
    <col min="13319" max="13319" width="9.421875" style="35" customWidth="1"/>
    <col min="13320" max="13320" width="16.140625" style="35" customWidth="1"/>
    <col min="13321" max="13568" width="9.140625" style="35" customWidth="1"/>
    <col min="13569" max="13569" width="5.7109375" style="35" customWidth="1"/>
    <col min="13570" max="13570" width="73.8515625" style="35" customWidth="1"/>
    <col min="13571" max="13571" width="7.57421875" style="35" customWidth="1"/>
    <col min="13572" max="13572" width="7.00390625" style="35" customWidth="1"/>
    <col min="13573" max="13573" width="9.421875" style="35" customWidth="1"/>
    <col min="13574" max="13574" width="12.57421875" style="35" customWidth="1"/>
    <col min="13575" max="13575" width="9.421875" style="35" customWidth="1"/>
    <col min="13576" max="13576" width="16.140625" style="35" customWidth="1"/>
    <col min="13577" max="13824" width="9.140625" style="35" customWidth="1"/>
    <col min="13825" max="13825" width="5.7109375" style="35" customWidth="1"/>
    <col min="13826" max="13826" width="73.8515625" style="35" customWidth="1"/>
    <col min="13827" max="13827" width="7.57421875" style="35" customWidth="1"/>
    <col min="13828" max="13828" width="7.00390625" style="35" customWidth="1"/>
    <col min="13829" max="13829" width="9.421875" style="35" customWidth="1"/>
    <col min="13830" max="13830" width="12.57421875" style="35" customWidth="1"/>
    <col min="13831" max="13831" width="9.421875" style="35" customWidth="1"/>
    <col min="13832" max="13832" width="16.140625" style="35" customWidth="1"/>
    <col min="13833" max="14080" width="9.140625" style="35" customWidth="1"/>
    <col min="14081" max="14081" width="5.7109375" style="35" customWidth="1"/>
    <col min="14082" max="14082" width="73.8515625" style="35" customWidth="1"/>
    <col min="14083" max="14083" width="7.57421875" style="35" customWidth="1"/>
    <col min="14084" max="14084" width="7.00390625" style="35" customWidth="1"/>
    <col min="14085" max="14085" width="9.421875" style="35" customWidth="1"/>
    <col min="14086" max="14086" width="12.57421875" style="35" customWidth="1"/>
    <col min="14087" max="14087" width="9.421875" style="35" customWidth="1"/>
    <col min="14088" max="14088" width="16.140625" style="35" customWidth="1"/>
    <col min="14089" max="14336" width="9.140625" style="35" customWidth="1"/>
    <col min="14337" max="14337" width="5.7109375" style="35" customWidth="1"/>
    <col min="14338" max="14338" width="73.8515625" style="35" customWidth="1"/>
    <col min="14339" max="14339" width="7.57421875" style="35" customWidth="1"/>
    <col min="14340" max="14340" width="7.00390625" style="35" customWidth="1"/>
    <col min="14341" max="14341" width="9.421875" style="35" customWidth="1"/>
    <col min="14342" max="14342" width="12.57421875" style="35" customWidth="1"/>
    <col min="14343" max="14343" width="9.421875" style="35" customWidth="1"/>
    <col min="14344" max="14344" width="16.140625" style="35" customWidth="1"/>
    <col min="14345" max="14592" width="9.140625" style="35" customWidth="1"/>
    <col min="14593" max="14593" width="5.7109375" style="35" customWidth="1"/>
    <col min="14594" max="14594" width="73.8515625" style="35" customWidth="1"/>
    <col min="14595" max="14595" width="7.57421875" style="35" customWidth="1"/>
    <col min="14596" max="14596" width="7.00390625" style="35" customWidth="1"/>
    <col min="14597" max="14597" width="9.421875" style="35" customWidth="1"/>
    <col min="14598" max="14598" width="12.57421875" style="35" customWidth="1"/>
    <col min="14599" max="14599" width="9.421875" style="35" customWidth="1"/>
    <col min="14600" max="14600" width="16.140625" style="35" customWidth="1"/>
    <col min="14601" max="14848" width="9.140625" style="35" customWidth="1"/>
    <col min="14849" max="14849" width="5.7109375" style="35" customWidth="1"/>
    <col min="14850" max="14850" width="73.8515625" style="35" customWidth="1"/>
    <col min="14851" max="14851" width="7.57421875" style="35" customWidth="1"/>
    <col min="14852" max="14852" width="7.00390625" style="35" customWidth="1"/>
    <col min="14853" max="14853" width="9.421875" style="35" customWidth="1"/>
    <col min="14854" max="14854" width="12.57421875" style="35" customWidth="1"/>
    <col min="14855" max="14855" width="9.421875" style="35" customWidth="1"/>
    <col min="14856" max="14856" width="16.140625" style="35" customWidth="1"/>
    <col min="14857" max="15104" width="9.140625" style="35" customWidth="1"/>
    <col min="15105" max="15105" width="5.7109375" style="35" customWidth="1"/>
    <col min="15106" max="15106" width="73.8515625" style="35" customWidth="1"/>
    <col min="15107" max="15107" width="7.57421875" style="35" customWidth="1"/>
    <col min="15108" max="15108" width="7.00390625" style="35" customWidth="1"/>
    <col min="15109" max="15109" width="9.421875" style="35" customWidth="1"/>
    <col min="15110" max="15110" width="12.57421875" style="35" customWidth="1"/>
    <col min="15111" max="15111" width="9.421875" style="35" customWidth="1"/>
    <col min="15112" max="15112" width="16.140625" style="35" customWidth="1"/>
    <col min="15113" max="15360" width="9.140625" style="35" customWidth="1"/>
    <col min="15361" max="15361" width="5.7109375" style="35" customWidth="1"/>
    <col min="15362" max="15362" width="73.8515625" style="35" customWidth="1"/>
    <col min="15363" max="15363" width="7.57421875" style="35" customWidth="1"/>
    <col min="15364" max="15364" width="7.00390625" style="35" customWidth="1"/>
    <col min="15365" max="15365" width="9.421875" style="35" customWidth="1"/>
    <col min="15366" max="15366" width="12.57421875" style="35" customWidth="1"/>
    <col min="15367" max="15367" width="9.421875" style="35" customWidth="1"/>
    <col min="15368" max="15368" width="16.140625" style="35" customWidth="1"/>
    <col min="15369" max="15616" width="9.140625" style="35" customWidth="1"/>
    <col min="15617" max="15617" width="5.7109375" style="35" customWidth="1"/>
    <col min="15618" max="15618" width="73.8515625" style="35" customWidth="1"/>
    <col min="15619" max="15619" width="7.57421875" style="35" customWidth="1"/>
    <col min="15620" max="15620" width="7.00390625" style="35" customWidth="1"/>
    <col min="15621" max="15621" width="9.421875" style="35" customWidth="1"/>
    <col min="15622" max="15622" width="12.57421875" style="35" customWidth="1"/>
    <col min="15623" max="15623" width="9.421875" style="35" customWidth="1"/>
    <col min="15624" max="15624" width="16.140625" style="35" customWidth="1"/>
    <col min="15625" max="15872" width="9.140625" style="35" customWidth="1"/>
    <col min="15873" max="15873" width="5.7109375" style="35" customWidth="1"/>
    <col min="15874" max="15874" width="73.8515625" style="35" customWidth="1"/>
    <col min="15875" max="15875" width="7.57421875" style="35" customWidth="1"/>
    <col min="15876" max="15876" width="7.00390625" style="35" customWidth="1"/>
    <col min="15877" max="15877" width="9.421875" style="35" customWidth="1"/>
    <col min="15878" max="15878" width="12.57421875" style="35" customWidth="1"/>
    <col min="15879" max="15879" width="9.421875" style="35" customWidth="1"/>
    <col min="15880" max="15880" width="16.140625" style="35" customWidth="1"/>
    <col min="15881" max="16128" width="9.140625" style="35" customWidth="1"/>
    <col min="16129" max="16129" width="5.7109375" style="35" customWidth="1"/>
    <col min="16130" max="16130" width="73.8515625" style="35" customWidth="1"/>
    <col min="16131" max="16131" width="7.57421875" style="35" customWidth="1"/>
    <col min="16132" max="16132" width="7.00390625" style="35" customWidth="1"/>
    <col min="16133" max="16133" width="9.421875" style="35" customWidth="1"/>
    <col min="16134" max="16134" width="12.57421875" style="35" customWidth="1"/>
    <col min="16135" max="16135" width="9.421875" style="35" customWidth="1"/>
    <col min="16136" max="16136" width="16.140625" style="35" customWidth="1"/>
    <col min="16137" max="16384" width="9.140625" style="35" customWidth="1"/>
  </cols>
  <sheetData>
    <row r="1" spans="2:8" ht="11.85" customHeight="1" thickBot="1">
      <c r="B1" s="33"/>
      <c r="C1" s="33"/>
      <c r="D1" s="34"/>
      <c r="E1" s="33"/>
      <c r="F1" s="33"/>
      <c r="G1" s="33"/>
      <c r="H1" s="33"/>
    </row>
    <row r="2" spans="2:8" ht="16.5" thickBot="1">
      <c r="B2" s="36" t="s">
        <v>815</v>
      </c>
      <c r="C2" s="37"/>
      <c r="D2" s="38"/>
      <c r="E2" s="39"/>
      <c r="F2" s="40"/>
      <c r="G2" s="41"/>
      <c r="H2" s="42"/>
    </row>
    <row r="3" spans="2:8" ht="15">
      <c r="B3" s="43" t="str">
        <f>B12</f>
        <v>1. Elektroinstalace</v>
      </c>
      <c r="C3" s="44"/>
      <c r="D3" s="45"/>
      <c r="E3" s="46"/>
      <c r="F3" s="47"/>
      <c r="G3" s="48"/>
      <c r="H3" s="49">
        <f>H39</f>
        <v>0</v>
      </c>
    </row>
    <row r="4" spans="2:8" ht="15">
      <c r="B4" s="50" t="str">
        <f>B41</f>
        <v>2. Atypický pokoj 103,104,105,108,109,159,160</v>
      </c>
      <c r="C4" s="44"/>
      <c r="D4" s="45"/>
      <c r="E4" s="46"/>
      <c r="F4" s="47"/>
      <c r="G4" s="51"/>
      <c r="H4" s="49">
        <f>H66</f>
        <v>0</v>
      </c>
    </row>
    <row r="5" spans="2:8" ht="15">
      <c r="B5" s="43" t="str">
        <f>B68</f>
        <v>3. Apartmány 107</v>
      </c>
      <c r="C5" s="44"/>
      <c r="D5" s="45"/>
      <c r="E5" s="46"/>
      <c r="F5" s="47"/>
      <c r="G5" s="51"/>
      <c r="H5" s="49">
        <f>H94</f>
        <v>0</v>
      </c>
    </row>
    <row r="6" spans="2:8" ht="15">
      <c r="B6" s="43" t="str">
        <f>B96</f>
        <v>4.Dvoulůžkové pokoje 106</v>
      </c>
      <c r="C6" s="44"/>
      <c r="D6" s="45"/>
      <c r="E6" s="46"/>
      <c r="F6" s="47"/>
      <c r="G6" s="51"/>
      <c r="H6" s="49">
        <f>H121</f>
        <v>0</v>
      </c>
    </row>
    <row r="7" spans="2:8" ht="16.5" thickBot="1">
      <c r="B7" s="43" t="str">
        <f>B123</f>
        <v>5. HZS</v>
      </c>
      <c r="C7" s="44"/>
      <c r="D7" s="45"/>
      <c r="E7" s="46"/>
      <c r="F7" s="47"/>
      <c r="G7" s="51"/>
      <c r="H7" s="49">
        <f>F135</f>
        <v>0</v>
      </c>
    </row>
    <row r="8" spans="2:8" ht="16.5" thickBot="1">
      <c r="B8" s="36" t="s">
        <v>816</v>
      </c>
      <c r="C8" s="37"/>
      <c r="D8" s="38"/>
      <c r="E8" s="39"/>
      <c r="F8" s="40"/>
      <c r="G8" s="52"/>
      <c r="H8" s="53">
        <f>SUM(H3:H7)</f>
        <v>0</v>
      </c>
    </row>
    <row r="9" spans="2:8" ht="15">
      <c r="B9" s="54"/>
      <c r="C9" s="44"/>
      <c r="D9" s="45"/>
      <c r="E9" s="46"/>
      <c r="F9" s="47"/>
      <c r="G9" s="55"/>
      <c r="H9" s="48"/>
    </row>
    <row r="10" spans="2:8" ht="15">
      <c r="B10" s="56"/>
      <c r="C10" s="57"/>
      <c r="D10" s="58"/>
      <c r="E10" s="59"/>
      <c r="F10" s="60"/>
      <c r="G10" s="60"/>
      <c r="H10" s="61"/>
    </row>
    <row r="11" spans="1:14" ht="15.2" customHeight="1">
      <c r="A11" s="136" t="s">
        <v>817</v>
      </c>
      <c r="B11" s="62" t="s">
        <v>0</v>
      </c>
      <c r="C11" s="63" t="s">
        <v>818</v>
      </c>
      <c r="D11" s="64" t="s">
        <v>819</v>
      </c>
      <c r="E11" s="270" t="s">
        <v>820</v>
      </c>
      <c r="F11" s="270"/>
      <c r="G11" s="271" t="s">
        <v>821</v>
      </c>
      <c r="H11" s="271"/>
      <c r="L11" s="65"/>
      <c r="N11" s="66"/>
    </row>
    <row r="12" spans="1:14" ht="15">
      <c r="A12" s="137"/>
      <c r="B12" s="67" t="s">
        <v>822</v>
      </c>
      <c r="C12" s="68"/>
      <c r="D12" s="69"/>
      <c r="E12" s="70" t="s">
        <v>823</v>
      </c>
      <c r="F12" s="71" t="s">
        <v>457</v>
      </c>
      <c r="G12" s="72" t="s">
        <v>823</v>
      </c>
      <c r="H12" s="71" t="s">
        <v>457</v>
      </c>
      <c r="L12" s="65"/>
      <c r="N12" s="66"/>
    </row>
    <row r="13" spans="1:14" ht="15">
      <c r="A13" s="73">
        <v>1</v>
      </c>
      <c r="B13" s="74" t="s">
        <v>824</v>
      </c>
      <c r="C13" s="75" t="s">
        <v>7</v>
      </c>
      <c r="D13" s="76">
        <v>40</v>
      </c>
      <c r="E13" s="372">
        <v>0</v>
      </c>
      <c r="F13" s="78">
        <f aca="true" t="shared" si="0" ref="F13:F36">E13*D13</f>
        <v>0</v>
      </c>
      <c r="G13" s="372">
        <v>0</v>
      </c>
      <c r="H13" s="78">
        <f aca="true" t="shared" si="1" ref="H13:H36">G13*D13</f>
        <v>0</v>
      </c>
      <c r="L13" s="65"/>
      <c r="N13" s="66"/>
    </row>
    <row r="14" spans="1:14" ht="15">
      <c r="A14" s="73">
        <v>2</v>
      </c>
      <c r="B14" s="79" t="s">
        <v>825</v>
      </c>
      <c r="C14" s="75" t="s">
        <v>7</v>
      </c>
      <c r="D14" s="76">
        <v>150</v>
      </c>
      <c r="E14" s="372">
        <v>0</v>
      </c>
      <c r="F14" s="78">
        <f t="shared" si="0"/>
        <v>0</v>
      </c>
      <c r="G14" s="372">
        <v>0</v>
      </c>
      <c r="H14" s="78">
        <f t="shared" si="1"/>
        <v>0</v>
      </c>
      <c r="L14" s="65"/>
      <c r="N14" s="66"/>
    </row>
    <row r="15" spans="1:14" ht="15">
      <c r="A15" s="73">
        <v>3</v>
      </c>
      <c r="B15" s="74" t="s">
        <v>826</v>
      </c>
      <c r="C15" s="75" t="s">
        <v>7</v>
      </c>
      <c r="D15" s="76">
        <v>240</v>
      </c>
      <c r="E15" s="372">
        <v>0</v>
      </c>
      <c r="F15" s="78">
        <f t="shared" si="0"/>
        <v>0</v>
      </c>
      <c r="G15" s="372">
        <v>0</v>
      </c>
      <c r="H15" s="78">
        <f t="shared" si="1"/>
        <v>0</v>
      </c>
      <c r="L15" s="65"/>
      <c r="N15" s="66"/>
    </row>
    <row r="16" spans="1:14" ht="14.1" customHeight="1">
      <c r="A16" s="73">
        <v>4</v>
      </c>
      <c r="B16" s="74" t="s">
        <v>827</v>
      </c>
      <c r="C16" s="75" t="s">
        <v>7</v>
      </c>
      <c r="D16" s="76">
        <v>250</v>
      </c>
      <c r="E16" s="372">
        <v>0</v>
      </c>
      <c r="F16" s="78">
        <f t="shared" si="0"/>
        <v>0</v>
      </c>
      <c r="G16" s="372">
        <v>0</v>
      </c>
      <c r="H16" s="78">
        <f t="shared" si="1"/>
        <v>0</v>
      </c>
      <c r="L16" s="65"/>
      <c r="N16" s="66"/>
    </row>
    <row r="17" spans="1:14" ht="14.1" customHeight="1">
      <c r="A17" s="73">
        <v>5</v>
      </c>
      <c r="B17" s="74" t="s">
        <v>828</v>
      </c>
      <c r="C17" s="75" t="s">
        <v>7</v>
      </c>
      <c r="D17" s="76">
        <v>680</v>
      </c>
      <c r="E17" s="372">
        <v>0</v>
      </c>
      <c r="F17" s="78">
        <f t="shared" si="0"/>
        <v>0</v>
      </c>
      <c r="G17" s="372">
        <v>0</v>
      </c>
      <c r="H17" s="78">
        <f t="shared" si="1"/>
        <v>0</v>
      </c>
      <c r="L17" s="65"/>
      <c r="N17" s="66"/>
    </row>
    <row r="18" spans="1:14" ht="14.1" customHeight="1">
      <c r="A18" s="73">
        <v>6</v>
      </c>
      <c r="B18" s="74" t="s">
        <v>829</v>
      </c>
      <c r="C18" s="75" t="s">
        <v>7</v>
      </c>
      <c r="D18" s="76">
        <v>260</v>
      </c>
      <c r="E18" s="372">
        <v>0</v>
      </c>
      <c r="F18" s="78">
        <f t="shared" si="0"/>
        <v>0</v>
      </c>
      <c r="G18" s="372">
        <v>0</v>
      </c>
      <c r="H18" s="78">
        <f t="shared" si="1"/>
        <v>0</v>
      </c>
      <c r="L18" s="65"/>
      <c r="N18" s="66"/>
    </row>
    <row r="19" spans="1:14" ht="14.1" customHeight="1">
      <c r="A19" s="73">
        <v>7</v>
      </c>
      <c r="B19" s="74" t="s">
        <v>830</v>
      </c>
      <c r="C19" s="75" t="s">
        <v>7</v>
      </c>
      <c r="D19" s="76">
        <v>140</v>
      </c>
      <c r="E19" s="372">
        <v>0</v>
      </c>
      <c r="F19" s="78">
        <f t="shared" si="0"/>
        <v>0</v>
      </c>
      <c r="G19" s="372">
        <v>0</v>
      </c>
      <c r="H19" s="78">
        <f t="shared" si="1"/>
        <v>0</v>
      </c>
      <c r="L19" s="65"/>
      <c r="N19" s="66"/>
    </row>
    <row r="20" spans="1:14" ht="14.1" customHeight="1">
      <c r="A20" s="73">
        <v>8</v>
      </c>
      <c r="B20" s="74" t="s">
        <v>831</v>
      </c>
      <c r="C20" s="75" t="s">
        <v>7</v>
      </c>
      <c r="D20" s="76">
        <v>250</v>
      </c>
      <c r="E20" s="372">
        <v>0</v>
      </c>
      <c r="F20" s="78">
        <f t="shared" si="0"/>
        <v>0</v>
      </c>
      <c r="G20" s="372">
        <v>0</v>
      </c>
      <c r="H20" s="78">
        <f t="shared" si="1"/>
        <v>0</v>
      </c>
      <c r="L20" s="65"/>
      <c r="N20" s="66"/>
    </row>
    <row r="21" spans="1:14" ht="14.1" customHeight="1">
      <c r="A21" s="73">
        <v>9</v>
      </c>
      <c r="B21" s="74" t="s">
        <v>832</v>
      </c>
      <c r="C21" s="75" t="s">
        <v>7</v>
      </c>
      <c r="D21" s="76">
        <v>40</v>
      </c>
      <c r="E21" s="372">
        <v>0</v>
      </c>
      <c r="F21" s="78">
        <f t="shared" si="0"/>
        <v>0</v>
      </c>
      <c r="G21" s="372">
        <v>0</v>
      </c>
      <c r="H21" s="78">
        <f t="shared" si="1"/>
        <v>0</v>
      </c>
      <c r="L21" s="65"/>
      <c r="N21" s="66"/>
    </row>
    <row r="22" spans="1:14" ht="14.1" customHeight="1">
      <c r="A22" s="73">
        <v>10</v>
      </c>
      <c r="B22" s="74" t="s">
        <v>833</v>
      </c>
      <c r="C22" s="75" t="s">
        <v>7</v>
      </c>
      <c r="D22" s="76">
        <v>80</v>
      </c>
      <c r="E22" s="372">
        <v>0</v>
      </c>
      <c r="F22" s="78">
        <f t="shared" si="0"/>
        <v>0</v>
      </c>
      <c r="G22" s="372">
        <v>0</v>
      </c>
      <c r="H22" s="78">
        <f t="shared" si="1"/>
        <v>0</v>
      </c>
      <c r="L22" s="65"/>
      <c r="N22" s="66"/>
    </row>
    <row r="23" spans="1:14" ht="14.1" customHeight="1">
      <c r="A23" s="73">
        <v>11</v>
      </c>
      <c r="B23" s="74" t="s">
        <v>834</v>
      </c>
      <c r="C23" s="75" t="s">
        <v>7</v>
      </c>
      <c r="D23" s="76">
        <v>40</v>
      </c>
      <c r="E23" s="372">
        <v>0</v>
      </c>
      <c r="F23" s="78">
        <f t="shared" si="0"/>
        <v>0</v>
      </c>
      <c r="G23" s="372">
        <v>0</v>
      </c>
      <c r="H23" s="78">
        <f t="shared" si="1"/>
        <v>0</v>
      </c>
      <c r="L23" s="65"/>
      <c r="N23" s="66"/>
    </row>
    <row r="24" spans="1:14" ht="14.1" customHeight="1">
      <c r="A24" s="73">
        <v>12</v>
      </c>
      <c r="B24" s="74" t="s">
        <v>835</v>
      </c>
      <c r="C24" s="75" t="s">
        <v>7</v>
      </c>
      <c r="D24" s="76">
        <v>30</v>
      </c>
      <c r="E24" s="372">
        <v>0</v>
      </c>
      <c r="F24" s="78">
        <f t="shared" si="0"/>
        <v>0</v>
      </c>
      <c r="G24" s="372">
        <v>0</v>
      </c>
      <c r="H24" s="78">
        <f t="shared" si="1"/>
        <v>0</v>
      </c>
      <c r="L24" s="65"/>
      <c r="N24" s="66"/>
    </row>
    <row r="25" spans="1:14" ht="14.1" customHeight="1">
      <c r="A25" s="73">
        <v>13</v>
      </c>
      <c r="B25" s="74" t="s">
        <v>836</v>
      </c>
      <c r="C25" s="75" t="s">
        <v>7</v>
      </c>
      <c r="D25" s="76">
        <v>9</v>
      </c>
      <c r="E25" s="372">
        <v>0</v>
      </c>
      <c r="F25" s="78">
        <f t="shared" si="0"/>
        <v>0</v>
      </c>
      <c r="G25" s="372">
        <v>0</v>
      </c>
      <c r="H25" s="78">
        <f t="shared" si="1"/>
        <v>0</v>
      </c>
      <c r="L25" s="65"/>
      <c r="N25" s="66"/>
    </row>
    <row r="26" spans="1:14" ht="14.1" customHeight="1">
      <c r="A26" s="73">
        <v>14</v>
      </c>
      <c r="B26" s="134" t="s">
        <v>837</v>
      </c>
      <c r="C26" s="131" t="s">
        <v>43</v>
      </c>
      <c r="D26" s="131">
        <v>34</v>
      </c>
      <c r="E26" s="373">
        <v>0</v>
      </c>
      <c r="F26" s="132">
        <f t="shared" si="0"/>
        <v>0</v>
      </c>
      <c r="G26" s="373">
        <v>0</v>
      </c>
      <c r="H26" s="132">
        <f t="shared" si="1"/>
        <v>0</v>
      </c>
      <c r="L26" s="65"/>
      <c r="N26" s="66"/>
    </row>
    <row r="27" spans="1:14" ht="14.1" customHeight="1">
      <c r="A27" s="73">
        <v>15</v>
      </c>
      <c r="B27" s="74" t="s">
        <v>838</v>
      </c>
      <c r="C27" s="75" t="s">
        <v>43</v>
      </c>
      <c r="D27" s="76">
        <v>10</v>
      </c>
      <c r="E27" s="372">
        <v>0</v>
      </c>
      <c r="F27" s="78">
        <f t="shared" si="0"/>
        <v>0</v>
      </c>
      <c r="G27" s="372">
        <v>0</v>
      </c>
      <c r="H27" s="78">
        <f t="shared" si="1"/>
        <v>0</v>
      </c>
      <c r="L27" s="65"/>
      <c r="N27" s="66"/>
    </row>
    <row r="28" spans="1:14" ht="14.1" customHeight="1">
      <c r="A28" s="73">
        <v>16</v>
      </c>
      <c r="B28" s="74" t="s">
        <v>839</v>
      </c>
      <c r="C28" s="75" t="s">
        <v>43</v>
      </c>
      <c r="D28" s="76">
        <f>D31+D32</f>
        <v>13</v>
      </c>
      <c r="E28" s="372">
        <v>0</v>
      </c>
      <c r="F28" s="78">
        <f t="shared" si="0"/>
        <v>0</v>
      </c>
      <c r="G28" s="372">
        <v>0</v>
      </c>
      <c r="H28" s="78">
        <f t="shared" si="1"/>
        <v>0</v>
      </c>
      <c r="L28" s="65"/>
      <c r="N28" s="66"/>
    </row>
    <row r="29" spans="1:14" ht="14.1" customHeight="1">
      <c r="A29" s="73">
        <v>17</v>
      </c>
      <c r="B29" s="74" t="s">
        <v>840</v>
      </c>
      <c r="C29" s="75" t="s">
        <v>43</v>
      </c>
      <c r="D29" s="76">
        <v>6</v>
      </c>
      <c r="E29" s="372">
        <v>0</v>
      </c>
      <c r="F29" s="78">
        <f t="shared" si="0"/>
        <v>0</v>
      </c>
      <c r="G29" s="372">
        <v>0</v>
      </c>
      <c r="H29" s="78">
        <f t="shared" si="1"/>
        <v>0</v>
      </c>
      <c r="L29" s="65"/>
      <c r="N29" s="66"/>
    </row>
    <row r="30" spans="1:14" ht="14.1" customHeight="1">
      <c r="A30" s="73">
        <v>18</v>
      </c>
      <c r="B30" s="74" t="s">
        <v>841</v>
      </c>
      <c r="C30" s="75" t="s">
        <v>43</v>
      </c>
      <c r="D30" s="76">
        <v>4</v>
      </c>
      <c r="E30" s="372">
        <v>0</v>
      </c>
      <c r="F30" s="78">
        <f t="shared" si="0"/>
        <v>0</v>
      </c>
      <c r="G30" s="372">
        <v>0</v>
      </c>
      <c r="H30" s="78">
        <f t="shared" si="1"/>
        <v>0</v>
      </c>
      <c r="L30" s="65"/>
      <c r="N30" s="66"/>
    </row>
    <row r="31" spans="1:14" ht="14.1" customHeight="1">
      <c r="A31" s="73">
        <v>19</v>
      </c>
      <c r="B31" s="74" t="s">
        <v>842</v>
      </c>
      <c r="C31" s="75" t="s">
        <v>43</v>
      </c>
      <c r="D31" s="76">
        <v>10</v>
      </c>
      <c r="E31" s="372">
        <v>0</v>
      </c>
      <c r="F31" s="78">
        <f t="shared" si="0"/>
        <v>0</v>
      </c>
      <c r="G31" s="372">
        <v>0</v>
      </c>
      <c r="H31" s="78">
        <f t="shared" si="1"/>
        <v>0</v>
      </c>
      <c r="L31" s="65"/>
      <c r="N31" s="66"/>
    </row>
    <row r="32" spans="1:14" ht="14.1" customHeight="1">
      <c r="A32" s="73">
        <v>20</v>
      </c>
      <c r="B32" s="74" t="s">
        <v>843</v>
      </c>
      <c r="C32" s="75" t="s">
        <v>43</v>
      </c>
      <c r="D32" s="76">
        <v>3</v>
      </c>
      <c r="E32" s="372">
        <v>0</v>
      </c>
      <c r="F32" s="78">
        <f t="shared" si="0"/>
        <v>0</v>
      </c>
      <c r="G32" s="372">
        <v>0</v>
      </c>
      <c r="H32" s="78">
        <f t="shared" si="1"/>
        <v>0</v>
      </c>
      <c r="L32" s="65"/>
      <c r="N32" s="66"/>
    </row>
    <row r="33" spans="1:14" ht="14.1" customHeight="1">
      <c r="A33" s="73">
        <v>21</v>
      </c>
      <c r="B33" s="74" t="s">
        <v>844</v>
      </c>
      <c r="C33" s="75" t="s">
        <v>43</v>
      </c>
      <c r="D33" s="76">
        <v>2</v>
      </c>
      <c r="E33" s="372">
        <v>0</v>
      </c>
      <c r="F33" s="78">
        <f t="shared" si="0"/>
        <v>0</v>
      </c>
      <c r="G33" s="372">
        <v>0</v>
      </c>
      <c r="H33" s="78">
        <f t="shared" si="1"/>
        <v>0</v>
      </c>
      <c r="L33" s="65"/>
      <c r="N33" s="66"/>
    </row>
    <row r="34" spans="1:14" ht="14.1" customHeight="1">
      <c r="A34" s="73">
        <v>22</v>
      </c>
      <c r="B34" s="74" t="s">
        <v>845</v>
      </c>
      <c r="C34" s="75" t="s">
        <v>43</v>
      </c>
      <c r="D34" s="76">
        <v>1</v>
      </c>
      <c r="E34" s="372">
        <v>0</v>
      </c>
      <c r="F34" s="78">
        <f t="shared" si="0"/>
        <v>0</v>
      </c>
      <c r="G34" s="372">
        <v>0</v>
      </c>
      <c r="H34" s="78">
        <f t="shared" si="1"/>
        <v>0</v>
      </c>
      <c r="L34" s="65"/>
      <c r="N34" s="66"/>
    </row>
    <row r="35" spans="1:14" ht="14.1" customHeight="1">
      <c r="A35" s="73">
        <v>23</v>
      </c>
      <c r="B35" s="74" t="s">
        <v>846</v>
      </c>
      <c r="C35" s="75" t="s">
        <v>43</v>
      </c>
      <c r="D35" s="76">
        <v>1</v>
      </c>
      <c r="E35" s="372">
        <v>0</v>
      </c>
      <c r="F35" s="78">
        <f t="shared" si="0"/>
        <v>0</v>
      </c>
      <c r="G35" s="372">
        <v>0</v>
      </c>
      <c r="H35" s="78">
        <f t="shared" si="1"/>
        <v>0</v>
      </c>
      <c r="L35" s="65"/>
      <c r="N35" s="66"/>
    </row>
    <row r="36" spans="1:14" ht="14.1" customHeight="1" thickBot="1">
      <c r="A36" s="73">
        <v>24</v>
      </c>
      <c r="B36" s="74" t="s">
        <v>847</v>
      </c>
      <c r="C36" s="75" t="s">
        <v>6</v>
      </c>
      <c r="D36" s="76">
        <v>2</v>
      </c>
      <c r="E36" s="372">
        <v>0</v>
      </c>
      <c r="F36" s="78">
        <f t="shared" si="0"/>
        <v>0</v>
      </c>
      <c r="G36" s="372">
        <v>0</v>
      </c>
      <c r="H36" s="78">
        <f t="shared" si="1"/>
        <v>0</v>
      </c>
      <c r="L36" s="65"/>
      <c r="N36" s="66"/>
    </row>
    <row r="37" spans="2:8" ht="14.1" customHeight="1">
      <c r="B37" s="80" t="s">
        <v>848</v>
      </c>
      <c r="C37" s="81"/>
      <c r="D37" s="82">
        <v>1</v>
      </c>
      <c r="E37" s="83"/>
      <c r="F37" s="84">
        <f>SUM(F13:F36)</f>
        <v>0</v>
      </c>
      <c r="G37" s="85"/>
      <c r="H37" s="86">
        <f>SUM(H13:H36)</f>
        <v>0</v>
      </c>
    </row>
    <row r="38" spans="2:8" ht="14.1" customHeight="1">
      <c r="B38" s="87" t="s">
        <v>849</v>
      </c>
      <c r="C38" s="88">
        <v>0.08</v>
      </c>
      <c r="D38" s="89"/>
      <c r="E38" s="90"/>
      <c r="F38" s="91"/>
      <c r="G38" s="91"/>
      <c r="H38" s="92">
        <f>PRODUCT(H37,C38)</f>
        <v>0</v>
      </c>
    </row>
    <row r="39" spans="2:8" ht="14.1" customHeight="1" thickBot="1">
      <c r="B39" s="93" t="s">
        <v>113</v>
      </c>
      <c r="C39" s="94"/>
      <c r="D39" s="95"/>
      <c r="E39" s="96"/>
      <c r="F39" s="97"/>
      <c r="G39" s="97"/>
      <c r="H39" s="98">
        <f>F37+H37+H38</f>
        <v>0</v>
      </c>
    </row>
    <row r="40" spans="2:9" ht="14.1" customHeight="1">
      <c r="B40" s="56"/>
      <c r="C40" s="99"/>
      <c r="D40" s="100"/>
      <c r="E40" s="101"/>
      <c r="F40" s="102"/>
      <c r="G40" s="102"/>
      <c r="H40" s="102"/>
      <c r="I40" s="103"/>
    </row>
    <row r="41" spans="2:10" ht="14.1" customHeight="1">
      <c r="B41" s="104" t="s">
        <v>850</v>
      </c>
      <c r="C41" s="75"/>
      <c r="D41" s="76"/>
      <c r="E41" s="77"/>
      <c r="F41" s="78"/>
      <c r="G41" s="77"/>
      <c r="H41" s="78"/>
      <c r="J41" s="35">
        <v>7</v>
      </c>
    </row>
    <row r="42" spans="1:8" ht="14.1" customHeight="1">
      <c r="A42" s="73">
        <v>25</v>
      </c>
      <c r="B42" s="74" t="s">
        <v>851</v>
      </c>
      <c r="C42" s="75" t="s">
        <v>7</v>
      </c>
      <c r="D42" s="76">
        <v>140</v>
      </c>
      <c r="E42" s="372">
        <v>0</v>
      </c>
      <c r="F42" s="78">
        <f aca="true" t="shared" si="2" ref="F42:F63">E42*D42</f>
        <v>0</v>
      </c>
      <c r="G42" s="372">
        <v>0</v>
      </c>
      <c r="H42" s="78">
        <f aca="true" t="shared" si="3" ref="H42:H63">G42*D42</f>
        <v>0</v>
      </c>
    </row>
    <row r="43" spans="1:8" ht="14.1" customHeight="1">
      <c r="A43" s="73">
        <v>26</v>
      </c>
      <c r="B43" s="74" t="s">
        <v>826</v>
      </c>
      <c r="C43" s="75" t="s">
        <v>7</v>
      </c>
      <c r="D43" s="76">
        <v>950</v>
      </c>
      <c r="E43" s="372">
        <v>0</v>
      </c>
      <c r="F43" s="78">
        <f t="shared" si="2"/>
        <v>0</v>
      </c>
      <c r="G43" s="372">
        <v>0</v>
      </c>
      <c r="H43" s="78">
        <f t="shared" si="3"/>
        <v>0</v>
      </c>
    </row>
    <row r="44" spans="1:8" ht="14.1" customHeight="1">
      <c r="A44" s="73">
        <v>27</v>
      </c>
      <c r="B44" s="74" t="s">
        <v>852</v>
      </c>
      <c r="C44" s="75" t="s">
        <v>7</v>
      </c>
      <c r="D44" s="76">
        <v>1750</v>
      </c>
      <c r="E44" s="372">
        <v>0</v>
      </c>
      <c r="F44" s="78">
        <f t="shared" si="2"/>
        <v>0</v>
      </c>
      <c r="G44" s="372">
        <v>0</v>
      </c>
      <c r="H44" s="78">
        <f t="shared" si="3"/>
        <v>0</v>
      </c>
    </row>
    <row r="45" spans="1:8" ht="14.1" customHeight="1">
      <c r="A45" s="73">
        <v>28</v>
      </c>
      <c r="B45" s="74" t="s">
        <v>853</v>
      </c>
      <c r="C45" s="75" t="s">
        <v>7</v>
      </c>
      <c r="D45" s="76">
        <v>140</v>
      </c>
      <c r="E45" s="372">
        <v>0</v>
      </c>
      <c r="F45" s="105">
        <f t="shared" si="2"/>
        <v>0</v>
      </c>
      <c r="G45" s="372">
        <v>0</v>
      </c>
      <c r="H45" s="105">
        <f t="shared" si="3"/>
        <v>0</v>
      </c>
    </row>
    <row r="46" spans="1:8" ht="14.1" customHeight="1">
      <c r="A46" s="73">
        <v>29</v>
      </c>
      <c r="B46" s="74" t="s">
        <v>839</v>
      </c>
      <c r="C46" s="75" t="s">
        <v>43</v>
      </c>
      <c r="D46" s="76">
        <f>D48+D50+D49+D51+D52+D53</f>
        <v>145</v>
      </c>
      <c r="E46" s="372">
        <v>0</v>
      </c>
      <c r="F46" s="78">
        <f t="shared" si="2"/>
        <v>0</v>
      </c>
      <c r="G46" s="372">
        <v>0</v>
      </c>
      <c r="H46" s="78">
        <f t="shared" si="3"/>
        <v>0</v>
      </c>
    </row>
    <row r="47" spans="1:8" ht="14.1" customHeight="1">
      <c r="A47" s="73">
        <v>30</v>
      </c>
      <c r="B47" s="74" t="s">
        <v>840</v>
      </c>
      <c r="C47" s="75" t="s">
        <v>43</v>
      </c>
      <c r="D47" s="76">
        <v>70</v>
      </c>
      <c r="E47" s="372">
        <v>0</v>
      </c>
      <c r="F47" s="78">
        <f t="shared" si="2"/>
        <v>0</v>
      </c>
      <c r="G47" s="372">
        <v>0</v>
      </c>
      <c r="H47" s="78">
        <f t="shared" si="3"/>
        <v>0</v>
      </c>
    </row>
    <row r="48" spans="1:8" ht="14.1" customHeight="1">
      <c r="A48" s="73">
        <v>31</v>
      </c>
      <c r="B48" s="74" t="s">
        <v>854</v>
      </c>
      <c r="C48" s="75" t="s">
        <v>43</v>
      </c>
      <c r="D48" s="76">
        <v>100</v>
      </c>
      <c r="E48" s="372">
        <v>0</v>
      </c>
      <c r="F48" s="78">
        <f t="shared" si="2"/>
        <v>0</v>
      </c>
      <c r="G48" s="372">
        <v>0</v>
      </c>
      <c r="H48" s="78">
        <f t="shared" si="3"/>
        <v>0</v>
      </c>
    </row>
    <row r="49" spans="1:8" ht="14.1" customHeight="1">
      <c r="A49" s="73">
        <v>32</v>
      </c>
      <c r="B49" s="74" t="s">
        <v>855</v>
      </c>
      <c r="C49" s="75" t="s">
        <v>43</v>
      </c>
      <c r="D49" s="76">
        <v>18</v>
      </c>
      <c r="E49" s="372">
        <v>0</v>
      </c>
      <c r="F49" s="105">
        <f t="shared" si="2"/>
        <v>0</v>
      </c>
      <c r="G49" s="372">
        <v>0</v>
      </c>
      <c r="H49" s="105">
        <f t="shared" si="3"/>
        <v>0</v>
      </c>
    </row>
    <row r="50" spans="1:8" ht="14.1" customHeight="1">
      <c r="A50" s="73">
        <v>33</v>
      </c>
      <c r="B50" s="74" t="s">
        <v>856</v>
      </c>
      <c r="C50" s="75" t="s">
        <v>43</v>
      </c>
      <c r="D50" s="76">
        <v>5</v>
      </c>
      <c r="E50" s="372">
        <v>0</v>
      </c>
      <c r="F50" s="105">
        <f t="shared" si="2"/>
        <v>0</v>
      </c>
      <c r="G50" s="372">
        <v>0</v>
      </c>
      <c r="H50" s="105">
        <f t="shared" si="3"/>
        <v>0</v>
      </c>
    </row>
    <row r="51" spans="1:8" ht="14.1" customHeight="1">
      <c r="A51" s="73">
        <v>34</v>
      </c>
      <c r="B51" s="74" t="s">
        <v>857</v>
      </c>
      <c r="C51" s="75" t="s">
        <v>43</v>
      </c>
      <c r="D51" s="76">
        <v>8</v>
      </c>
      <c r="E51" s="372">
        <v>0</v>
      </c>
      <c r="F51" s="105">
        <f t="shared" si="2"/>
        <v>0</v>
      </c>
      <c r="G51" s="372">
        <v>0</v>
      </c>
      <c r="H51" s="105">
        <f t="shared" si="3"/>
        <v>0</v>
      </c>
    </row>
    <row r="52" spans="1:8" ht="14.1" customHeight="1">
      <c r="A52" s="73">
        <v>35</v>
      </c>
      <c r="B52" s="74" t="s">
        <v>858</v>
      </c>
      <c r="C52" s="75" t="s">
        <v>43</v>
      </c>
      <c r="D52" s="76">
        <v>7</v>
      </c>
      <c r="E52" s="372">
        <v>0</v>
      </c>
      <c r="F52" s="105">
        <f t="shared" si="2"/>
        <v>0</v>
      </c>
      <c r="G52" s="372">
        <v>0</v>
      </c>
      <c r="H52" s="105">
        <f t="shared" si="3"/>
        <v>0</v>
      </c>
    </row>
    <row r="53" spans="1:8" ht="14.1" customHeight="1">
      <c r="A53" s="73">
        <v>36</v>
      </c>
      <c r="B53" s="74" t="s">
        <v>859</v>
      </c>
      <c r="C53" s="75" t="s">
        <v>43</v>
      </c>
      <c r="D53" s="76">
        <v>7</v>
      </c>
      <c r="E53" s="372">
        <v>0</v>
      </c>
      <c r="F53" s="105">
        <f t="shared" si="2"/>
        <v>0</v>
      </c>
      <c r="G53" s="372">
        <v>0</v>
      </c>
      <c r="H53" s="105">
        <f t="shared" si="3"/>
        <v>0</v>
      </c>
    </row>
    <row r="54" spans="1:8" ht="14.1" customHeight="1">
      <c r="A54" s="73">
        <v>37</v>
      </c>
      <c r="B54" s="74" t="s">
        <v>860</v>
      </c>
      <c r="C54" s="75" t="s">
        <v>43</v>
      </c>
      <c r="D54" s="76">
        <v>28</v>
      </c>
      <c r="E54" s="372">
        <v>0</v>
      </c>
      <c r="F54" s="78">
        <f t="shared" si="2"/>
        <v>0</v>
      </c>
      <c r="G54" s="372">
        <v>0</v>
      </c>
      <c r="H54" s="78">
        <f t="shared" si="3"/>
        <v>0</v>
      </c>
    </row>
    <row r="55" spans="1:11" ht="105" customHeight="1">
      <c r="A55" s="73">
        <v>38</v>
      </c>
      <c r="B55" s="255" t="s">
        <v>1312</v>
      </c>
      <c r="C55" s="131" t="s">
        <v>43</v>
      </c>
      <c r="D55" s="131">
        <v>7</v>
      </c>
      <c r="E55" s="373">
        <v>0</v>
      </c>
      <c r="F55" s="132">
        <f t="shared" si="2"/>
        <v>0</v>
      </c>
      <c r="G55" s="373">
        <v>0</v>
      </c>
      <c r="H55" s="132">
        <f t="shared" si="3"/>
        <v>0</v>
      </c>
      <c r="J55" s="254"/>
      <c r="K55" s="133"/>
    </row>
    <row r="56" spans="1:8" ht="14.1" customHeight="1">
      <c r="A56" s="73">
        <v>39</v>
      </c>
      <c r="B56" s="74" t="s">
        <v>861</v>
      </c>
      <c r="C56" s="75" t="s">
        <v>43</v>
      </c>
      <c r="D56" s="76">
        <v>7</v>
      </c>
      <c r="E56" s="372">
        <v>0</v>
      </c>
      <c r="F56" s="78">
        <f t="shared" si="2"/>
        <v>0</v>
      </c>
      <c r="G56" s="372">
        <v>0</v>
      </c>
      <c r="H56" s="78">
        <f t="shared" si="3"/>
        <v>0</v>
      </c>
    </row>
    <row r="57" spans="1:8" ht="14.1" customHeight="1">
      <c r="A57" s="73">
        <v>40</v>
      </c>
      <c r="B57" s="74" t="s">
        <v>862</v>
      </c>
      <c r="C57" s="75" t="s">
        <v>43</v>
      </c>
      <c r="D57" s="76">
        <v>7</v>
      </c>
      <c r="E57" s="372">
        <v>0</v>
      </c>
      <c r="F57" s="105">
        <f t="shared" si="2"/>
        <v>0</v>
      </c>
      <c r="G57" s="372">
        <v>0</v>
      </c>
      <c r="H57" s="105">
        <f t="shared" si="3"/>
        <v>0</v>
      </c>
    </row>
    <row r="58" spans="1:8" ht="30.6" customHeight="1">
      <c r="A58" s="73">
        <v>41</v>
      </c>
      <c r="B58" s="130" t="s">
        <v>863</v>
      </c>
      <c r="C58" s="131" t="s">
        <v>43</v>
      </c>
      <c r="D58" s="131">
        <v>7</v>
      </c>
      <c r="E58" s="372">
        <v>0</v>
      </c>
      <c r="F58" s="132">
        <f t="shared" si="2"/>
        <v>0</v>
      </c>
      <c r="G58" s="372">
        <v>0</v>
      </c>
      <c r="H58" s="132">
        <f t="shared" si="3"/>
        <v>0</v>
      </c>
    </row>
    <row r="59" spans="1:8" ht="30.6" customHeight="1">
      <c r="A59" s="73">
        <v>43</v>
      </c>
      <c r="B59" s="130" t="s">
        <v>864</v>
      </c>
      <c r="C59" s="131" t="s">
        <v>43</v>
      </c>
      <c r="D59" s="131">
        <v>8</v>
      </c>
      <c r="E59" s="372">
        <v>0</v>
      </c>
      <c r="F59" s="132">
        <f t="shared" si="2"/>
        <v>0</v>
      </c>
      <c r="G59" s="372">
        <v>0</v>
      </c>
      <c r="H59" s="132">
        <f t="shared" si="3"/>
        <v>0</v>
      </c>
    </row>
    <row r="60" spans="1:8" ht="30.6" customHeight="1">
      <c r="A60" s="73">
        <v>44</v>
      </c>
      <c r="B60" s="130" t="s">
        <v>865</v>
      </c>
      <c r="C60" s="131" t="s">
        <v>43</v>
      </c>
      <c r="D60" s="131">
        <v>14</v>
      </c>
      <c r="E60" s="372">
        <v>0</v>
      </c>
      <c r="F60" s="132">
        <f t="shared" si="2"/>
        <v>0</v>
      </c>
      <c r="G60" s="372">
        <v>0</v>
      </c>
      <c r="H60" s="132">
        <f t="shared" si="3"/>
        <v>0</v>
      </c>
    </row>
    <row r="61" spans="1:8" ht="30.6" customHeight="1">
      <c r="A61" s="73">
        <v>45</v>
      </c>
      <c r="B61" s="130" t="s">
        <v>866</v>
      </c>
      <c r="C61" s="131" t="s">
        <v>43</v>
      </c>
      <c r="D61" s="131">
        <v>4</v>
      </c>
      <c r="E61" s="372">
        <v>0</v>
      </c>
      <c r="F61" s="132">
        <f t="shared" si="2"/>
        <v>0</v>
      </c>
      <c r="G61" s="372">
        <v>0</v>
      </c>
      <c r="H61" s="132">
        <f t="shared" si="3"/>
        <v>0</v>
      </c>
    </row>
    <row r="62" spans="1:8" ht="27.6" customHeight="1">
      <c r="A62" s="73">
        <v>46</v>
      </c>
      <c r="B62" s="130" t="s">
        <v>867</v>
      </c>
      <c r="C62" s="131" t="s">
        <v>43</v>
      </c>
      <c r="D62" s="131">
        <v>3</v>
      </c>
      <c r="E62" s="372">
        <v>0</v>
      </c>
      <c r="F62" s="132">
        <f t="shared" si="2"/>
        <v>0</v>
      </c>
      <c r="G62" s="372">
        <v>0</v>
      </c>
      <c r="H62" s="132">
        <f t="shared" si="3"/>
        <v>0</v>
      </c>
    </row>
    <row r="63" spans="1:8" ht="27.6" customHeight="1" thickBot="1">
      <c r="A63" s="73">
        <v>47</v>
      </c>
      <c r="B63" s="130" t="s">
        <v>868</v>
      </c>
      <c r="C63" s="131" t="s">
        <v>43</v>
      </c>
      <c r="D63" s="131">
        <v>19</v>
      </c>
      <c r="E63" s="372">
        <v>0</v>
      </c>
      <c r="F63" s="132">
        <f t="shared" si="2"/>
        <v>0</v>
      </c>
      <c r="G63" s="372">
        <v>0</v>
      </c>
      <c r="H63" s="132">
        <f t="shared" si="3"/>
        <v>0</v>
      </c>
    </row>
    <row r="64" spans="2:8" ht="14.1" customHeight="1">
      <c r="B64" s="80" t="s">
        <v>848</v>
      </c>
      <c r="C64" s="81"/>
      <c r="D64" s="82">
        <v>1</v>
      </c>
      <c r="E64" s="374"/>
      <c r="F64" s="84">
        <f>SUM(F41:F63)</f>
        <v>0</v>
      </c>
      <c r="G64" s="374"/>
      <c r="H64" s="86">
        <f>SUM(H41:H63)</f>
        <v>0</v>
      </c>
    </row>
    <row r="65" spans="2:8" ht="14.1" customHeight="1">
      <c r="B65" s="87" t="s">
        <v>849</v>
      </c>
      <c r="C65" s="88">
        <v>0.08</v>
      </c>
      <c r="D65" s="89"/>
      <c r="E65" s="374"/>
      <c r="F65" s="91"/>
      <c r="G65" s="374"/>
      <c r="H65" s="92">
        <f>PRODUCT(H64,C65)</f>
        <v>0</v>
      </c>
    </row>
    <row r="66" spans="2:8" ht="14.1" customHeight="1" thickBot="1">
      <c r="B66" s="93" t="s">
        <v>113</v>
      </c>
      <c r="C66" s="94"/>
      <c r="D66" s="95"/>
      <c r="E66" s="96"/>
      <c r="F66" s="97"/>
      <c r="G66" s="97"/>
      <c r="H66" s="98">
        <f>F64+H64+H65</f>
        <v>0</v>
      </c>
    </row>
    <row r="67" spans="2:9" ht="14.1" customHeight="1">
      <c r="B67" s="56"/>
      <c r="C67" s="99"/>
      <c r="D67" s="100"/>
      <c r="E67" s="101"/>
      <c r="F67" s="102"/>
      <c r="G67" s="102"/>
      <c r="H67" s="102"/>
      <c r="I67" s="103"/>
    </row>
    <row r="68" spans="2:10" ht="14.1" customHeight="1">
      <c r="B68" s="104" t="s">
        <v>869</v>
      </c>
      <c r="C68" s="75"/>
      <c r="D68" s="76"/>
      <c r="E68" s="77"/>
      <c r="F68" s="78"/>
      <c r="G68" s="77"/>
      <c r="H68" s="78"/>
      <c r="I68" s="103"/>
      <c r="J68" s="35">
        <v>1</v>
      </c>
    </row>
    <row r="69" spans="1:9" ht="14.1" customHeight="1">
      <c r="A69" s="73">
        <v>48</v>
      </c>
      <c r="B69" s="74" t="s">
        <v>851</v>
      </c>
      <c r="C69" s="75" t="s">
        <v>7</v>
      </c>
      <c r="D69" s="76">
        <v>20</v>
      </c>
      <c r="E69" s="372">
        <v>0</v>
      </c>
      <c r="F69" s="78">
        <f aca="true" t="shared" si="4" ref="F69:F91">E69*D69</f>
        <v>0</v>
      </c>
      <c r="G69" s="372">
        <v>0</v>
      </c>
      <c r="H69" s="78">
        <f aca="true" t="shared" si="5" ref="H69:H91">G69*D69</f>
        <v>0</v>
      </c>
      <c r="I69" s="103"/>
    </row>
    <row r="70" spans="1:9" ht="14.1" customHeight="1">
      <c r="A70" s="73">
        <v>49</v>
      </c>
      <c r="B70" s="74" t="s">
        <v>826</v>
      </c>
      <c r="C70" s="75" t="s">
        <v>7</v>
      </c>
      <c r="D70" s="76">
        <v>90</v>
      </c>
      <c r="E70" s="372">
        <v>0</v>
      </c>
      <c r="F70" s="78">
        <f t="shared" si="4"/>
        <v>0</v>
      </c>
      <c r="G70" s="372">
        <v>0</v>
      </c>
      <c r="H70" s="78">
        <f t="shared" si="5"/>
        <v>0</v>
      </c>
      <c r="I70" s="103"/>
    </row>
    <row r="71" spans="1:9" ht="14.1" customHeight="1">
      <c r="A71" s="73">
        <v>50</v>
      </c>
      <c r="B71" s="74" t="s">
        <v>852</v>
      </c>
      <c r="C71" s="75" t="s">
        <v>7</v>
      </c>
      <c r="D71" s="76">
        <v>150</v>
      </c>
      <c r="E71" s="372">
        <v>0</v>
      </c>
      <c r="F71" s="78">
        <f t="shared" si="4"/>
        <v>0</v>
      </c>
      <c r="G71" s="372">
        <v>0</v>
      </c>
      <c r="H71" s="78">
        <f t="shared" si="5"/>
        <v>0</v>
      </c>
      <c r="I71" s="103"/>
    </row>
    <row r="72" spans="1:9" ht="14.1" customHeight="1">
      <c r="A72" s="73">
        <v>51</v>
      </c>
      <c r="B72" s="74" t="s">
        <v>853</v>
      </c>
      <c r="C72" s="75" t="s">
        <v>7</v>
      </c>
      <c r="D72" s="76">
        <v>20</v>
      </c>
      <c r="E72" s="372">
        <v>0</v>
      </c>
      <c r="F72" s="105">
        <f t="shared" si="4"/>
        <v>0</v>
      </c>
      <c r="G72" s="372">
        <v>0</v>
      </c>
      <c r="H72" s="105">
        <f t="shared" si="5"/>
        <v>0</v>
      </c>
      <c r="I72" s="103"/>
    </row>
    <row r="73" spans="1:9" ht="14.1" customHeight="1">
      <c r="A73" s="73">
        <v>52</v>
      </c>
      <c r="B73" s="74" t="s">
        <v>870</v>
      </c>
      <c r="C73" s="75" t="s">
        <v>7</v>
      </c>
      <c r="D73" s="76">
        <v>50</v>
      </c>
      <c r="E73" s="372">
        <v>0</v>
      </c>
      <c r="F73" s="105">
        <f t="shared" si="4"/>
        <v>0</v>
      </c>
      <c r="G73" s="372">
        <v>0</v>
      </c>
      <c r="H73" s="105">
        <f t="shared" si="5"/>
        <v>0</v>
      </c>
      <c r="I73" s="103"/>
    </row>
    <row r="74" spans="1:9" ht="14.1" customHeight="1">
      <c r="A74" s="73">
        <v>53</v>
      </c>
      <c r="B74" s="74" t="s">
        <v>839</v>
      </c>
      <c r="C74" s="75" t="s">
        <v>43</v>
      </c>
      <c r="D74" s="76">
        <f>D78+D79+D80+D81+D82+D83</f>
        <v>30</v>
      </c>
      <c r="E74" s="372">
        <v>0</v>
      </c>
      <c r="F74" s="105">
        <f t="shared" si="4"/>
        <v>0</v>
      </c>
      <c r="G74" s="372">
        <v>0</v>
      </c>
      <c r="H74" s="105">
        <f t="shared" si="5"/>
        <v>0</v>
      </c>
      <c r="I74" s="103"/>
    </row>
    <row r="75" spans="1:9" ht="14.1" customHeight="1">
      <c r="A75" s="73">
        <v>54</v>
      </c>
      <c r="B75" s="74" t="s">
        <v>871</v>
      </c>
      <c r="C75" s="75" t="s">
        <v>43</v>
      </c>
      <c r="D75" s="76">
        <v>6</v>
      </c>
      <c r="E75" s="372">
        <v>0</v>
      </c>
      <c r="F75" s="105">
        <f t="shared" si="4"/>
        <v>0</v>
      </c>
      <c r="G75" s="372">
        <v>0</v>
      </c>
      <c r="H75" s="105">
        <f t="shared" si="5"/>
        <v>0</v>
      </c>
      <c r="I75" s="103"/>
    </row>
    <row r="76" spans="1:9" ht="14.1" customHeight="1">
      <c r="A76" s="73">
        <v>55</v>
      </c>
      <c r="B76" s="74" t="s">
        <v>840</v>
      </c>
      <c r="C76" s="75" t="s">
        <v>43</v>
      </c>
      <c r="D76" s="76">
        <v>5</v>
      </c>
      <c r="E76" s="372">
        <v>0</v>
      </c>
      <c r="F76" s="105">
        <f t="shared" si="4"/>
        <v>0</v>
      </c>
      <c r="G76" s="372">
        <v>0</v>
      </c>
      <c r="H76" s="105">
        <f t="shared" si="5"/>
        <v>0</v>
      </c>
      <c r="I76" s="103"/>
    </row>
    <row r="77" spans="1:9" ht="14.1" customHeight="1">
      <c r="A77" s="73">
        <v>56</v>
      </c>
      <c r="B77" s="74" t="s">
        <v>872</v>
      </c>
      <c r="C77" s="75" t="s">
        <v>43</v>
      </c>
      <c r="D77" s="76">
        <v>6</v>
      </c>
      <c r="E77" s="372">
        <v>0</v>
      </c>
      <c r="F77" s="105">
        <f t="shared" si="4"/>
        <v>0</v>
      </c>
      <c r="G77" s="372">
        <v>0</v>
      </c>
      <c r="H77" s="105">
        <f t="shared" si="5"/>
        <v>0</v>
      </c>
      <c r="I77" s="103"/>
    </row>
    <row r="78" spans="1:9" ht="14.1" customHeight="1">
      <c r="A78" s="73">
        <v>57</v>
      </c>
      <c r="B78" s="74" t="s">
        <v>854</v>
      </c>
      <c r="C78" s="75" t="s">
        <v>43</v>
      </c>
      <c r="D78" s="76">
        <v>21</v>
      </c>
      <c r="E78" s="372">
        <v>0</v>
      </c>
      <c r="F78" s="78">
        <f t="shared" si="4"/>
        <v>0</v>
      </c>
      <c r="G78" s="372">
        <v>0</v>
      </c>
      <c r="H78" s="78">
        <f t="shared" si="5"/>
        <v>0</v>
      </c>
      <c r="I78" s="103"/>
    </row>
    <row r="79" spans="1:9" ht="14.1" customHeight="1">
      <c r="A79" s="73">
        <v>58</v>
      </c>
      <c r="B79" s="74" t="s">
        <v>855</v>
      </c>
      <c r="C79" s="75" t="s">
        <v>43</v>
      </c>
      <c r="D79" s="76">
        <v>4</v>
      </c>
      <c r="E79" s="372">
        <v>0</v>
      </c>
      <c r="F79" s="105">
        <f t="shared" si="4"/>
        <v>0</v>
      </c>
      <c r="G79" s="372">
        <v>0</v>
      </c>
      <c r="H79" s="105">
        <f t="shared" si="5"/>
        <v>0</v>
      </c>
      <c r="I79" s="103"/>
    </row>
    <row r="80" spans="1:9" ht="14.1" customHeight="1">
      <c r="A80" s="73">
        <v>59</v>
      </c>
      <c r="B80" s="74" t="s">
        <v>856</v>
      </c>
      <c r="C80" s="75" t="s">
        <v>43</v>
      </c>
      <c r="D80" s="76">
        <v>1</v>
      </c>
      <c r="E80" s="372">
        <v>0</v>
      </c>
      <c r="F80" s="105">
        <f t="shared" si="4"/>
        <v>0</v>
      </c>
      <c r="G80" s="372">
        <v>0</v>
      </c>
      <c r="H80" s="105">
        <f t="shared" si="5"/>
        <v>0</v>
      </c>
      <c r="I80" s="103"/>
    </row>
    <row r="81" spans="1:9" ht="14.1" customHeight="1">
      <c r="A81" s="73">
        <v>60</v>
      </c>
      <c r="B81" s="74" t="s">
        <v>873</v>
      </c>
      <c r="C81" s="75" t="s">
        <v>43</v>
      </c>
      <c r="D81" s="76">
        <v>2</v>
      </c>
      <c r="E81" s="372">
        <v>0</v>
      </c>
      <c r="F81" s="105">
        <f t="shared" si="4"/>
        <v>0</v>
      </c>
      <c r="G81" s="372">
        <v>0</v>
      </c>
      <c r="H81" s="105">
        <f t="shared" si="5"/>
        <v>0</v>
      </c>
      <c r="I81" s="103"/>
    </row>
    <row r="82" spans="1:9" ht="14.1" customHeight="1">
      <c r="A82" s="73">
        <v>61</v>
      </c>
      <c r="B82" s="74" t="s">
        <v>858</v>
      </c>
      <c r="C82" s="75" t="s">
        <v>43</v>
      </c>
      <c r="D82" s="76">
        <v>1</v>
      </c>
      <c r="E82" s="372">
        <v>0</v>
      </c>
      <c r="F82" s="105">
        <f t="shared" si="4"/>
        <v>0</v>
      </c>
      <c r="G82" s="372">
        <v>0</v>
      </c>
      <c r="H82" s="105">
        <f t="shared" si="5"/>
        <v>0</v>
      </c>
      <c r="I82" s="103"/>
    </row>
    <row r="83" spans="1:9" ht="14.1" customHeight="1">
      <c r="A83" s="73">
        <v>62</v>
      </c>
      <c r="B83" s="74" t="s">
        <v>859</v>
      </c>
      <c r="C83" s="75" t="s">
        <v>43</v>
      </c>
      <c r="D83" s="76">
        <v>1</v>
      </c>
      <c r="E83" s="372">
        <v>0</v>
      </c>
      <c r="F83" s="105">
        <f t="shared" si="4"/>
        <v>0</v>
      </c>
      <c r="G83" s="372">
        <v>0</v>
      </c>
      <c r="H83" s="105">
        <f t="shared" si="5"/>
        <v>0</v>
      </c>
      <c r="I83" s="103"/>
    </row>
    <row r="84" spans="1:9" ht="14.1" customHeight="1">
      <c r="A84" s="73">
        <v>63</v>
      </c>
      <c r="B84" s="74" t="s">
        <v>874</v>
      </c>
      <c r="C84" s="75" t="s">
        <v>43</v>
      </c>
      <c r="D84" s="76">
        <v>8</v>
      </c>
      <c r="E84" s="372">
        <v>0</v>
      </c>
      <c r="F84" s="105">
        <f t="shared" si="4"/>
        <v>0</v>
      </c>
      <c r="G84" s="372">
        <v>0</v>
      </c>
      <c r="H84" s="105">
        <f t="shared" si="5"/>
        <v>0</v>
      </c>
      <c r="I84" s="103"/>
    </row>
    <row r="85" spans="1:9" ht="14.1" customHeight="1">
      <c r="A85" s="73">
        <v>64</v>
      </c>
      <c r="B85" s="74" t="s">
        <v>862</v>
      </c>
      <c r="C85" s="75" t="s">
        <v>43</v>
      </c>
      <c r="D85" s="76">
        <v>1</v>
      </c>
      <c r="E85" s="372">
        <v>0</v>
      </c>
      <c r="F85" s="105">
        <f t="shared" si="4"/>
        <v>0</v>
      </c>
      <c r="G85" s="372">
        <v>0</v>
      </c>
      <c r="H85" s="105">
        <f t="shared" si="5"/>
        <v>0</v>
      </c>
      <c r="I85" s="103"/>
    </row>
    <row r="86" spans="1:9" ht="105" customHeight="1">
      <c r="A86" s="73">
        <v>65</v>
      </c>
      <c r="B86" s="255" t="s">
        <v>1312</v>
      </c>
      <c r="C86" s="131" t="s">
        <v>43</v>
      </c>
      <c r="D86" s="131">
        <v>1</v>
      </c>
      <c r="E86" s="373">
        <v>0</v>
      </c>
      <c r="F86" s="132">
        <f t="shared" si="4"/>
        <v>0</v>
      </c>
      <c r="G86" s="373">
        <v>0</v>
      </c>
      <c r="H86" s="132">
        <f t="shared" si="5"/>
        <v>0</v>
      </c>
      <c r="I86" s="103"/>
    </row>
    <row r="87" spans="1:9" ht="28.35" customHeight="1">
      <c r="A87" s="73">
        <v>66</v>
      </c>
      <c r="B87" s="130" t="s">
        <v>863</v>
      </c>
      <c r="C87" s="131" t="s">
        <v>43</v>
      </c>
      <c r="D87" s="131">
        <v>1</v>
      </c>
      <c r="E87" s="373">
        <v>0</v>
      </c>
      <c r="F87" s="132">
        <f t="shared" si="4"/>
        <v>0</v>
      </c>
      <c r="G87" s="373">
        <v>0</v>
      </c>
      <c r="H87" s="132">
        <f t="shared" si="5"/>
        <v>0</v>
      </c>
      <c r="I87" s="103"/>
    </row>
    <row r="88" spans="1:9" ht="22.35" customHeight="1">
      <c r="A88" s="73">
        <v>68</v>
      </c>
      <c r="B88" s="130" t="s">
        <v>864</v>
      </c>
      <c r="C88" s="131" t="s">
        <v>43</v>
      </c>
      <c r="D88" s="131">
        <v>1</v>
      </c>
      <c r="E88" s="373">
        <v>0</v>
      </c>
      <c r="F88" s="132">
        <f t="shared" si="4"/>
        <v>0</v>
      </c>
      <c r="G88" s="373">
        <v>0</v>
      </c>
      <c r="H88" s="132">
        <f t="shared" si="5"/>
        <v>0</v>
      </c>
      <c r="I88" s="103"/>
    </row>
    <row r="89" spans="1:9" ht="26.85" customHeight="1">
      <c r="A89" s="73">
        <v>69</v>
      </c>
      <c r="B89" s="130" t="s">
        <v>865</v>
      </c>
      <c r="C89" s="131" t="s">
        <v>43</v>
      </c>
      <c r="D89" s="131">
        <v>2</v>
      </c>
      <c r="E89" s="373">
        <v>0</v>
      </c>
      <c r="F89" s="132">
        <f t="shared" si="4"/>
        <v>0</v>
      </c>
      <c r="G89" s="373">
        <v>0</v>
      </c>
      <c r="H89" s="132">
        <f t="shared" si="5"/>
        <v>0</v>
      </c>
      <c r="I89" s="103"/>
    </row>
    <row r="90" spans="1:9" ht="22.35" customHeight="1">
      <c r="A90" s="73">
        <v>70</v>
      </c>
      <c r="B90" s="130" t="s">
        <v>867</v>
      </c>
      <c r="C90" s="131" t="s">
        <v>43</v>
      </c>
      <c r="D90" s="131">
        <v>4</v>
      </c>
      <c r="E90" s="373">
        <v>0</v>
      </c>
      <c r="F90" s="132">
        <f t="shared" si="4"/>
        <v>0</v>
      </c>
      <c r="G90" s="373">
        <v>0</v>
      </c>
      <c r="H90" s="132">
        <f t="shared" si="5"/>
        <v>0</v>
      </c>
      <c r="I90" s="103"/>
    </row>
    <row r="91" spans="1:9" ht="29.1" customHeight="1" thickBot="1">
      <c r="A91" s="73">
        <v>71</v>
      </c>
      <c r="B91" s="130" t="s">
        <v>868</v>
      </c>
      <c r="C91" s="131" t="s">
        <v>43</v>
      </c>
      <c r="D91" s="131">
        <v>4</v>
      </c>
      <c r="E91" s="373">
        <v>0</v>
      </c>
      <c r="F91" s="132">
        <f t="shared" si="4"/>
        <v>0</v>
      </c>
      <c r="G91" s="373">
        <v>0</v>
      </c>
      <c r="H91" s="132">
        <f t="shared" si="5"/>
        <v>0</v>
      </c>
      <c r="I91" s="103"/>
    </row>
    <row r="92" spans="2:9" ht="14.1" customHeight="1">
      <c r="B92" s="80" t="s">
        <v>848</v>
      </c>
      <c r="C92" s="81"/>
      <c r="D92" s="82">
        <v>1</v>
      </c>
      <c r="E92" s="83"/>
      <c r="F92" s="84">
        <f>SUM(F68:F91)</f>
        <v>0</v>
      </c>
      <c r="G92" s="85"/>
      <c r="H92" s="86">
        <f>SUM(H68:H91)</f>
        <v>0</v>
      </c>
      <c r="I92" s="103"/>
    </row>
    <row r="93" spans="2:9" ht="14.1" customHeight="1">
      <c r="B93" s="87" t="s">
        <v>849</v>
      </c>
      <c r="C93" s="88">
        <v>0.08</v>
      </c>
      <c r="D93" s="89"/>
      <c r="E93" s="90"/>
      <c r="F93" s="91"/>
      <c r="G93" s="91"/>
      <c r="H93" s="92">
        <f>PRODUCT(H92,C93)</f>
        <v>0</v>
      </c>
      <c r="I93" s="103"/>
    </row>
    <row r="94" spans="2:9" ht="14.1" customHeight="1" thickBot="1">
      <c r="B94" s="93" t="s">
        <v>113</v>
      </c>
      <c r="C94" s="94"/>
      <c r="D94" s="95"/>
      <c r="E94" s="96"/>
      <c r="F94" s="97"/>
      <c r="G94" s="97"/>
      <c r="H94" s="98">
        <f>F92+H92+H93</f>
        <v>0</v>
      </c>
      <c r="I94" s="103"/>
    </row>
    <row r="95" spans="2:9" ht="14.1" customHeight="1">
      <c r="B95" s="56"/>
      <c r="C95" s="99"/>
      <c r="D95" s="100"/>
      <c r="E95" s="101"/>
      <c r="F95" s="102"/>
      <c r="G95" s="102"/>
      <c r="H95" s="102"/>
      <c r="I95" s="103"/>
    </row>
    <row r="96" spans="2:9" ht="14.1" customHeight="1">
      <c r="B96" s="104" t="s">
        <v>875</v>
      </c>
      <c r="C96" s="106"/>
      <c r="D96" s="89"/>
      <c r="E96" s="107"/>
      <c r="F96" s="90"/>
      <c r="G96" s="107"/>
      <c r="H96" s="90"/>
      <c r="I96" s="103"/>
    </row>
    <row r="97" spans="1:10" ht="14.1" customHeight="1">
      <c r="A97" s="73">
        <v>72</v>
      </c>
      <c r="B97" s="74" t="s">
        <v>851</v>
      </c>
      <c r="C97" s="75" t="s">
        <v>7</v>
      </c>
      <c r="D97" s="76">
        <v>20</v>
      </c>
      <c r="E97" s="372">
        <v>0</v>
      </c>
      <c r="F97" s="78">
        <f aca="true" t="shared" si="6" ref="F97:F118">E97*D97</f>
        <v>0</v>
      </c>
      <c r="G97" s="372">
        <v>0</v>
      </c>
      <c r="H97" s="78">
        <f aca="true" t="shared" si="7" ref="H97:H118">G97*D97</f>
        <v>0</v>
      </c>
      <c r="I97" s="103"/>
      <c r="J97" s="35">
        <v>1</v>
      </c>
    </row>
    <row r="98" spans="1:9" ht="14.1" customHeight="1">
      <c r="A98" s="73">
        <v>73</v>
      </c>
      <c r="B98" s="74" t="s">
        <v>826</v>
      </c>
      <c r="C98" s="75" t="s">
        <v>7</v>
      </c>
      <c r="D98" s="76">
        <v>190</v>
      </c>
      <c r="E98" s="372">
        <v>0</v>
      </c>
      <c r="F98" s="78">
        <f t="shared" si="6"/>
        <v>0</v>
      </c>
      <c r="G98" s="372">
        <v>0</v>
      </c>
      <c r="H98" s="78">
        <f t="shared" si="7"/>
        <v>0</v>
      </c>
      <c r="I98" s="103"/>
    </row>
    <row r="99" spans="1:9" ht="14.1" customHeight="1">
      <c r="A99" s="73">
        <v>74</v>
      </c>
      <c r="B99" s="74" t="s">
        <v>852</v>
      </c>
      <c r="C99" s="75" t="s">
        <v>7</v>
      </c>
      <c r="D99" s="76">
        <v>250</v>
      </c>
      <c r="E99" s="372">
        <v>0</v>
      </c>
      <c r="F99" s="78">
        <f t="shared" si="6"/>
        <v>0</v>
      </c>
      <c r="G99" s="372">
        <v>0</v>
      </c>
      <c r="H99" s="78">
        <f t="shared" si="7"/>
        <v>0</v>
      </c>
      <c r="I99" s="103"/>
    </row>
    <row r="100" spans="1:9" ht="14.1" customHeight="1">
      <c r="A100" s="73">
        <v>75</v>
      </c>
      <c r="B100" s="74" t="s">
        <v>853</v>
      </c>
      <c r="C100" s="75" t="s">
        <v>7</v>
      </c>
      <c r="D100" s="76">
        <v>20</v>
      </c>
      <c r="E100" s="372">
        <v>0</v>
      </c>
      <c r="F100" s="105">
        <f t="shared" si="6"/>
        <v>0</v>
      </c>
      <c r="G100" s="372">
        <v>0</v>
      </c>
      <c r="H100" s="105">
        <f t="shared" si="7"/>
        <v>0</v>
      </c>
      <c r="I100" s="103"/>
    </row>
    <row r="101" spans="1:9" ht="14.1" customHeight="1">
      <c r="A101" s="73">
        <v>76</v>
      </c>
      <c r="B101" s="74" t="s">
        <v>870</v>
      </c>
      <c r="C101" s="75" t="s">
        <v>7</v>
      </c>
      <c r="D101" s="76">
        <v>40</v>
      </c>
      <c r="E101" s="372">
        <v>0</v>
      </c>
      <c r="F101" s="105">
        <f t="shared" si="6"/>
        <v>0</v>
      </c>
      <c r="G101" s="372">
        <v>0</v>
      </c>
      <c r="H101" s="105">
        <f t="shared" si="7"/>
        <v>0</v>
      </c>
      <c r="I101" s="103"/>
    </row>
    <row r="102" spans="1:9" ht="14.1" customHeight="1">
      <c r="A102" s="73">
        <v>77</v>
      </c>
      <c r="B102" s="74" t="s">
        <v>839</v>
      </c>
      <c r="C102" s="75" t="s">
        <v>43</v>
      </c>
      <c r="D102" s="76">
        <f>D106+D107+D108+D109+D110</f>
        <v>25</v>
      </c>
      <c r="E102" s="372">
        <v>0</v>
      </c>
      <c r="F102" s="105">
        <f t="shared" si="6"/>
        <v>0</v>
      </c>
      <c r="G102" s="372">
        <v>0</v>
      </c>
      <c r="H102" s="105">
        <f t="shared" si="7"/>
        <v>0</v>
      </c>
      <c r="I102" s="103"/>
    </row>
    <row r="103" spans="1:9" ht="14.1" customHeight="1">
      <c r="A103" s="73">
        <v>78</v>
      </c>
      <c r="B103" s="74" t="s">
        <v>871</v>
      </c>
      <c r="C103" s="75" t="s">
        <v>43</v>
      </c>
      <c r="D103" s="76">
        <v>6</v>
      </c>
      <c r="E103" s="372">
        <v>0</v>
      </c>
      <c r="F103" s="105">
        <f t="shared" si="6"/>
        <v>0</v>
      </c>
      <c r="G103" s="372">
        <v>0</v>
      </c>
      <c r="H103" s="105">
        <f t="shared" si="7"/>
        <v>0</v>
      </c>
      <c r="I103" s="103"/>
    </row>
    <row r="104" spans="1:9" ht="14.1" customHeight="1">
      <c r="A104" s="73">
        <v>79</v>
      </c>
      <c r="B104" s="74" t="s">
        <v>840</v>
      </c>
      <c r="C104" s="75" t="s">
        <v>43</v>
      </c>
      <c r="D104" s="76">
        <v>10</v>
      </c>
      <c r="E104" s="372">
        <v>0</v>
      </c>
      <c r="F104" s="105">
        <f t="shared" si="6"/>
        <v>0</v>
      </c>
      <c r="G104" s="372">
        <v>0</v>
      </c>
      <c r="H104" s="105">
        <f t="shared" si="7"/>
        <v>0</v>
      </c>
      <c r="I104" s="103"/>
    </row>
    <row r="105" spans="1:9" ht="14.1" customHeight="1">
      <c r="A105" s="73">
        <v>80</v>
      </c>
      <c r="B105" s="74" t="s">
        <v>872</v>
      </c>
      <c r="C105" s="75" t="s">
        <v>43</v>
      </c>
      <c r="D105" s="76">
        <v>6</v>
      </c>
      <c r="E105" s="372">
        <v>0</v>
      </c>
      <c r="F105" s="105">
        <f t="shared" si="6"/>
        <v>0</v>
      </c>
      <c r="G105" s="372">
        <v>0</v>
      </c>
      <c r="H105" s="105">
        <f t="shared" si="7"/>
        <v>0</v>
      </c>
      <c r="I105" s="103"/>
    </row>
    <row r="106" spans="1:9" ht="14.1" customHeight="1">
      <c r="A106" s="73">
        <v>81</v>
      </c>
      <c r="B106" s="74" t="s">
        <v>854</v>
      </c>
      <c r="C106" s="75" t="s">
        <v>43</v>
      </c>
      <c r="D106" s="76">
        <v>17</v>
      </c>
      <c r="E106" s="372">
        <v>0</v>
      </c>
      <c r="F106" s="78">
        <f t="shared" si="6"/>
        <v>0</v>
      </c>
      <c r="G106" s="372">
        <v>0</v>
      </c>
      <c r="H106" s="78">
        <f t="shared" si="7"/>
        <v>0</v>
      </c>
      <c r="I106" s="103"/>
    </row>
    <row r="107" spans="1:9" ht="14.1" customHeight="1">
      <c r="A107" s="73">
        <v>82</v>
      </c>
      <c r="B107" s="74" t="s">
        <v>855</v>
      </c>
      <c r="C107" s="75" t="s">
        <v>43</v>
      </c>
      <c r="D107" s="76">
        <v>4</v>
      </c>
      <c r="E107" s="372">
        <v>0</v>
      </c>
      <c r="F107" s="105">
        <f t="shared" si="6"/>
        <v>0</v>
      </c>
      <c r="G107" s="372">
        <v>0</v>
      </c>
      <c r="H107" s="105">
        <f t="shared" si="7"/>
        <v>0</v>
      </c>
      <c r="I107" s="103"/>
    </row>
    <row r="108" spans="1:9" ht="14.1" customHeight="1">
      <c r="A108" s="73">
        <v>83</v>
      </c>
      <c r="B108" s="74" t="s">
        <v>857</v>
      </c>
      <c r="C108" s="75" t="s">
        <v>43</v>
      </c>
      <c r="D108" s="76">
        <v>2</v>
      </c>
      <c r="E108" s="372">
        <v>0</v>
      </c>
      <c r="F108" s="105">
        <f t="shared" si="6"/>
        <v>0</v>
      </c>
      <c r="G108" s="372">
        <v>0</v>
      </c>
      <c r="H108" s="105">
        <f t="shared" si="7"/>
        <v>0</v>
      </c>
      <c r="I108" s="103"/>
    </row>
    <row r="109" spans="1:9" ht="14.1" customHeight="1">
      <c r="A109" s="73">
        <v>84</v>
      </c>
      <c r="B109" s="74" t="s">
        <v>858</v>
      </c>
      <c r="C109" s="75" t="s">
        <v>43</v>
      </c>
      <c r="D109" s="76">
        <v>1</v>
      </c>
      <c r="E109" s="372">
        <v>0</v>
      </c>
      <c r="F109" s="105">
        <f t="shared" si="6"/>
        <v>0</v>
      </c>
      <c r="G109" s="372">
        <v>0</v>
      </c>
      <c r="H109" s="105">
        <f t="shared" si="7"/>
        <v>0</v>
      </c>
      <c r="I109" s="103"/>
    </row>
    <row r="110" spans="1:9" ht="14.1" customHeight="1">
      <c r="A110" s="73">
        <v>85</v>
      </c>
      <c r="B110" s="74" t="s">
        <v>859</v>
      </c>
      <c r="C110" s="75" t="s">
        <v>43</v>
      </c>
      <c r="D110" s="76">
        <v>1</v>
      </c>
      <c r="E110" s="372">
        <v>0</v>
      </c>
      <c r="F110" s="105">
        <f t="shared" si="6"/>
        <v>0</v>
      </c>
      <c r="G110" s="372">
        <v>0</v>
      </c>
      <c r="H110" s="105">
        <f t="shared" si="7"/>
        <v>0</v>
      </c>
      <c r="I110" s="103"/>
    </row>
    <row r="111" spans="1:9" ht="14.1" customHeight="1">
      <c r="A111" s="73">
        <v>86</v>
      </c>
      <c r="B111" s="74" t="s">
        <v>874</v>
      </c>
      <c r="C111" s="75" t="s">
        <v>43</v>
      </c>
      <c r="D111" s="76">
        <v>5</v>
      </c>
      <c r="E111" s="372">
        <v>0</v>
      </c>
      <c r="F111" s="105">
        <f t="shared" si="6"/>
        <v>0</v>
      </c>
      <c r="G111" s="372">
        <v>0</v>
      </c>
      <c r="H111" s="105">
        <f t="shared" si="7"/>
        <v>0</v>
      </c>
      <c r="I111" s="103"/>
    </row>
    <row r="112" spans="1:9" ht="14.1" customHeight="1">
      <c r="A112" s="73">
        <v>87</v>
      </c>
      <c r="B112" s="74" t="s">
        <v>862</v>
      </c>
      <c r="C112" s="75" t="s">
        <v>43</v>
      </c>
      <c r="D112" s="76">
        <v>1</v>
      </c>
      <c r="E112" s="372">
        <v>0</v>
      </c>
      <c r="F112" s="105">
        <f t="shared" si="6"/>
        <v>0</v>
      </c>
      <c r="G112" s="372">
        <v>0</v>
      </c>
      <c r="H112" s="105">
        <f t="shared" si="7"/>
        <v>0</v>
      </c>
      <c r="I112" s="103"/>
    </row>
    <row r="113" spans="1:9" ht="104.25" customHeight="1">
      <c r="A113" s="73">
        <v>88</v>
      </c>
      <c r="B113" s="255" t="s">
        <v>1312</v>
      </c>
      <c r="C113" s="131" t="s">
        <v>43</v>
      </c>
      <c r="D113" s="131">
        <v>1</v>
      </c>
      <c r="E113" s="373">
        <v>0</v>
      </c>
      <c r="F113" s="132">
        <f t="shared" si="6"/>
        <v>0</v>
      </c>
      <c r="G113" s="372">
        <v>0</v>
      </c>
      <c r="H113" s="132">
        <f t="shared" si="7"/>
        <v>0</v>
      </c>
      <c r="I113" s="103"/>
    </row>
    <row r="114" spans="1:9" ht="28.35" customHeight="1">
      <c r="A114" s="73">
        <v>89</v>
      </c>
      <c r="B114" s="130" t="s">
        <v>863</v>
      </c>
      <c r="C114" s="131" t="s">
        <v>43</v>
      </c>
      <c r="D114" s="131">
        <v>1</v>
      </c>
      <c r="E114" s="373">
        <v>0</v>
      </c>
      <c r="F114" s="132">
        <f t="shared" si="6"/>
        <v>0</v>
      </c>
      <c r="G114" s="372">
        <v>0</v>
      </c>
      <c r="H114" s="132">
        <f t="shared" si="7"/>
        <v>0</v>
      </c>
      <c r="I114" s="103"/>
    </row>
    <row r="115" spans="1:9" ht="28.35" customHeight="1">
      <c r="A115" s="73">
        <v>91</v>
      </c>
      <c r="B115" s="130" t="s">
        <v>864</v>
      </c>
      <c r="C115" s="131" t="s">
        <v>43</v>
      </c>
      <c r="D115" s="131">
        <v>2</v>
      </c>
      <c r="E115" s="373">
        <v>0</v>
      </c>
      <c r="F115" s="132">
        <f t="shared" si="6"/>
        <v>0</v>
      </c>
      <c r="G115" s="372">
        <v>0</v>
      </c>
      <c r="H115" s="132">
        <f t="shared" si="7"/>
        <v>0</v>
      </c>
      <c r="I115" s="103"/>
    </row>
    <row r="116" spans="1:9" ht="28.35" customHeight="1">
      <c r="A116" s="73">
        <v>92</v>
      </c>
      <c r="B116" s="130" t="s">
        <v>865</v>
      </c>
      <c r="C116" s="131" t="s">
        <v>43</v>
      </c>
      <c r="D116" s="131">
        <v>1</v>
      </c>
      <c r="E116" s="373">
        <v>0</v>
      </c>
      <c r="F116" s="132">
        <f t="shared" si="6"/>
        <v>0</v>
      </c>
      <c r="G116" s="372">
        <v>0</v>
      </c>
      <c r="H116" s="132">
        <f t="shared" si="7"/>
        <v>0</v>
      </c>
      <c r="I116" s="103"/>
    </row>
    <row r="117" spans="1:9" ht="27.6" customHeight="1">
      <c r="A117" s="73">
        <v>93</v>
      </c>
      <c r="B117" s="130" t="s">
        <v>867</v>
      </c>
      <c r="C117" s="131" t="s">
        <v>43</v>
      </c>
      <c r="D117" s="131">
        <v>1</v>
      </c>
      <c r="E117" s="373">
        <v>0</v>
      </c>
      <c r="F117" s="132">
        <f t="shared" si="6"/>
        <v>0</v>
      </c>
      <c r="G117" s="372">
        <v>0</v>
      </c>
      <c r="H117" s="132">
        <f t="shared" si="7"/>
        <v>0</v>
      </c>
      <c r="I117" s="103"/>
    </row>
    <row r="118" spans="1:9" ht="27.6" customHeight="1" thickBot="1">
      <c r="A118" s="73">
        <v>94</v>
      </c>
      <c r="B118" s="130" t="s">
        <v>868</v>
      </c>
      <c r="C118" s="131" t="s">
        <v>43</v>
      </c>
      <c r="D118" s="131">
        <v>3</v>
      </c>
      <c r="E118" s="373">
        <v>0</v>
      </c>
      <c r="F118" s="132">
        <f t="shared" si="6"/>
        <v>0</v>
      </c>
      <c r="G118" s="372">
        <v>0</v>
      </c>
      <c r="H118" s="132">
        <f t="shared" si="7"/>
        <v>0</v>
      </c>
      <c r="I118" s="103"/>
    </row>
    <row r="119" spans="2:9" ht="14.1" customHeight="1">
      <c r="B119" s="80" t="s">
        <v>848</v>
      </c>
      <c r="C119" s="81"/>
      <c r="D119" s="82">
        <v>1</v>
      </c>
      <c r="E119" s="83"/>
      <c r="F119" s="84">
        <f>SUM(F96:F118)</f>
        <v>0</v>
      </c>
      <c r="G119" s="85"/>
      <c r="H119" s="86">
        <f>SUM(H96:H118)</f>
        <v>0</v>
      </c>
      <c r="I119" s="103"/>
    </row>
    <row r="120" spans="2:9" ht="14.1" customHeight="1">
      <c r="B120" s="87" t="s">
        <v>849</v>
      </c>
      <c r="C120" s="88">
        <v>0.08</v>
      </c>
      <c r="D120" s="89"/>
      <c r="E120" s="90"/>
      <c r="F120" s="91"/>
      <c r="G120" s="91"/>
      <c r="H120" s="92">
        <f>PRODUCT(H119,C120)</f>
        <v>0</v>
      </c>
      <c r="I120" s="103"/>
    </row>
    <row r="121" spans="2:9" ht="14.1" customHeight="1" thickBot="1">
      <c r="B121" s="93" t="s">
        <v>113</v>
      </c>
      <c r="C121" s="94"/>
      <c r="D121" s="95"/>
      <c r="E121" s="96"/>
      <c r="F121" s="97"/>
      <c r="G121" s="97"/>
      <c r="H121" s="98">
        <f>F119+H119+H120</f>
        <v>0</v>
      </c>
      <c r="I121" s="103"/>
    </row>
    <row r="122" spans="2:9" ht="14.1" customHeight="1">
      <c r="B122" s="56"/>
      <c r="C122" s="99"/>
      <c r="D122" s="100"/>
      <c r="E122" s="101"/>
      <c r="F122" s="102"/>
      <c r="G122" s="102"/>
      <c r="H122" s="102"/>
      <c r="I122" s="103"/>
    </row>
    <row r="123" spans="2:8" ht="15">
      <c r="B123" s="108" t="s">
        <v>876</v>
      </c>
      <c r="C123" s="106"/>
      <c r="D123" s="89"/>
      <c r="E123" s="107"/>
      <c r="F123" s="90"/>
      <c r="G123" s="107"/>
      <c r="H123" s="90"/>
    </row>
    <row r="124" spans="1:8" ht="15">
      <c r="A124" s="73">
        <v>95</v>
      </c>
      <c r="B124" s="109" t="s">
        <v>877</v>
      </c>
      <c r="C124" s="110" t="s">
        <v>114</v>
      </c>
      <c r="D124" s="111">
        <v>100</v>
      </c>
      <c r="E124" s="375">
        <v>0</v>
      </c>
      <c r="F124" s="90">
        <f aca="true" t="shared" si="8" ref="F124:F134">E124*D124</f>
        <v>0</v>
      </c>
      <c r="G124" s="107"/>
      <c r="H124" s="90"/>
    </row>
    <row r="125" spans="1:8" ht="15">
      <c r="A125" s="73">
        <v>96</v>
      </c>
      <c r="B125" s="112" t="s">
        <v>878</v>
      </c>
      <c r="C125" s="110" t="s">
        <v>114</v>
      </c>
      <c r="D125" s="111">
        <v>40</v>
      </c>
      <c r="E125" s="375">
        <v>0</v>
      </c>
      <c r="F125" s="90">
        <f t="shared" si="8"/>
        <v>0</v>
      </c>
      <c r="G125" s="107"/>
      <c r="H125" s="90"/>
    </row>
    <row r="126" spans="1:8" ht="15">
      <c r="A126" s="73">
        <v>97</v>
      </c>
      <c r="B126" s="112" t="s">
        <v>879</v>
      </c>
      <c r="C126" s="106" t="s">
        <v>114</v>
      </c>
      <c r="D126" s="89">
        <v>20</v>
      </c>
      <c r="E126" s="375">
        <v>0</v>
      </c>
      <c r="F126" s="90">
        <f t="shared" si="8"/>
        <v>0</v>
      </c>
      <c r="G126" s="107"/>
      <c r="H126" s="90"/>
    </row>
    <row r="127" spans="1:8" ht="15">
      <c r="A127" s="73">
        <v>98</v>
      </c>
      <c r="B127" s="112" t="s">
        <v>880</v>
      </c>
      <c r="C127" s="110" t="s">
        <v>114</v>
      </c>
      <c r="D127" s="111">
        <v>130</v>
      </c>
      <c r="E127" s="375">
        <v>0</v>
      </c>
      <c r="F127" s="90">
        <f t="shared" si="8"/>
        <v>0</v>
      </c>
      <c r="G127" s="107"/>
      <c r="H127" s="90"/>
    </row>
    <row r="128" spans="1:8" ht="15">
      <c r="A128" s="73">
        <v>99</v>
      </c>
      <c r="B128" s="112" t="s">
        <v>881</v>
      </c>
      <c r="C128" s="106" t="s">
        <v>114</v>
      </c>
      <c r="D128" s="89">
        <v>20</v>
      </c>
      <c r="E128" s="375">
        <v>0</v>
      </c>
      <c r="F128" s="90">
        <f t="shared" si="8"/>
        <v>0</v>
      </c>
      <c r="G128" s="107"/>
      <c r="H128" s="90"/>
    </row>
    <row r="129" spans="1:8" ht="15">
      <c r="A129" s="73">
        <v>100</v>
      </c>
      <c r="B129" s="112" t="s">
        <v>882</v>
      </c>
      <c r="C129" s="110" t="s">
        <v>114</v>
      </c>
      <c r="D129" s="89">
        <v>20</v>
      </c>
      <c r="E129" s="375">
        <v>0</v>
      </c>
      <c r="F129" s="90">
        <f t="shared" si="8"/>
        <v>0</v>
      </c>
      <c r="G129" s="107"/>
      <c r="H129" s="90"/>
    </row>
    <row r="130" spans="1:8" ht="15">
      <c r="A130" s="73">
        <v>101</v>
      </c>
      <c r="B130" s="112" t="s">
        <v>883</v>
      </c>
      <c r="C130" s="106" t="s">
        <v>114</v>
      </c>
      <c r="D130" s="89">
        <v>60</v>
      </c>
      <c r="E130" s="375">
        <v>0</v>
      </c>
      <c r="F130" s="90">
        <f t="shared" si="8"/>
        <v>0</v>
      </c>
      <c r="G130" s="107"/>
      <c r="H130" s="90"/>
    </row>
    <row r="131" spans="1:8" ht="15">
      <c r="A131" s="73">
        <v>102</v>
      </c>
      <c r="B131" s="112" t="s">
        <v>884</v>
      </c>
      <c r="C131" s="106" t="s">
        <v>114</v>
      </c>
      <c r="D131" s="89">
        <v>100</v>
      </c>
      <c r="E131" s="375">
        <v>0</v>
      </c>
      <c r="F131" s="90">
        <f t="shared" si="8"/>
        <v>0</v>
      </c>
      <c r="G131" s="107"/>
      <c r="H131" s="90"/>
    </row>
    <row r="132" spans="1:8" ht="15">
      <c r="A132" s="73">
        <v>103</v>
      </c>
      <c r="B132" s="112" t="s">
        <v>885</v>
      </c>
      <c r="C132" s="110" t="s">
        <v>114</v>
      </c>
      <c r="D132" s="111">
        <v>40</v>
      </c>
      <c r="E132" s="375">
        <v>0</v>
      </c>
      <c r="F132" s="90">
        <f t="shared" si="8"/>
        <v>0</v>
      </c>
      <c r="G132" s="107"/>
      <c r="H132" s="90"/>
    </row>
    <row r="133" spans="1:8" ht="15">
      <c r="A133" s="73">
        <v>104</v>
      </c>
      <c r="B133" s="112" t="s">
        <v>886</v>
      </c>
      <c r="C133" s="106" t="s">
        <v>114</v>
      </c>
      <c r="D133" s="89">
        <v>20</v>
      </c>
      <c r="E133" s="375">
        <v>0</v>
      </c>
      <c r="F133" s="90">
        <f t="shared" si="8"/>
        <v>0</v>
      </c>
      <c r="G133" s="107"/>
      <c r="H133" s="90"/>
    </row>
    <row r="134" spans="1:8" ht="16.5" thickBot="1">
      <c r="A134" s="73">
        <v>105</v>
      </c>
      <c r="B134" s="113" t="s">
        <v>887</v>
      </c>
      <c r="C134" s="114" t="s">
        <v>114</v>
      </c>
      <c r="D134" s="115">
        <v>160</v>
      </c>
      <c r="E134" s="376">
        <v>0</v>
      </c>
      <c r="F134" s="90">
        <f t="shared" si="8"/>
        <v>0</v>
      </c>
      <c r="G134" s="107"/>
      <c r="H134" s="90"/>
    </row>
    <row r="135" spans="2:8" ht="16.5" thickBot="1">
      <c r="B135" s="116" t="s">
        <v>848</v>
      </c>
      <c r="C135" s="117"/>
      <c r="D135" s="118">
        <v>1</v>
      </c>
      <c r="E135" s="119"/>
      <c r="F135" s="120">
        <f>SUM(F123:F134)</f>
        <v>0</v>
      </c>
      <c r="G135" s="121"/>
      <c r="H135" s="122"/>
    </row>
    <row r="137" ht="15">
      <c r="B137" s="56" t="s">
        <v>888</v>
      </c>
    </row>
    <row r="138" ht="15">
      <c r="B138" s="127" t="s">
        <v>889</v>
      </c>
    </row>
    <row r="139" ht="15">
      <c r="B139" s="128" t="s">
        <v>890</v>
      </c>
    </row>
    <row r="140" ht="15">
      <c r="B140" s="128" t="s">
        <v>891</v>
      </c>
    </row>
  </sheetData>
  <sheetProtection selectLockedCells="1" selectUnlockedCells="1"/>
  <mergeCells count="2">
    <mergeCell ref="E11:F11"/>
    <mergeCell ref="G11:H11"/>
  </mergeCells>
  <printOptions/>
  <pageMargins left="0.6694444444444444" right="0.19652777777777777" top="1.1131944444444444" bottom="0.4722222222222222" header="0.5118055555555555" footer="0.2361111111111111"/>
  <pageSetup horizontalDpi="300" verticalDpi="300" orientation="landscape" paperSize="9" scale="99" r:id="rId3"/>
  <headerFooter alignWithMargins="0">
    <oddHeader>&amp;LOprava stávajících pokojů Bertiných lázní Třeboň - SP OBJEKT A
ELEKTROINSTALACE ROZPOČET&amp;R&amp;D
DZS</oddHeader>
    <oddFooter>&amp;LZpracovatel: Atelier A02 spol.s.r.o.&amp;R&amp;P/&amp;N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F573"/>
  <sheetViews>
    <sheetView workbookViewId="0" topLeftCell="A6">
      <selection activeCell="E564" sqref="E564:E568"/>
    </sheetView>
  </sheetViews>
  <sheetFormatPr defaultColWidth="9.140625" defaultRowHeight="15"/>
  <cols>
    <col min="1" max="1" width="4.421875" style="0" customWidth="1"/>
    <col min="2" max="2" width="52.7109375" style="0" customWidth="1"/>
    <col min="3" max="4" width="6.28125" style="0" customWidth="1"/>
    <col min="5" max="5" width="11.28125" style="0" customWidth="1"/>
    <col min="6" max="6" width="17.7109375" style="0" customWidth="1"/>
    <col min="7" max="7" width="2.140625" style="0" customWidth="1"/>
  </cols>
  <sheetData>
    <row r="1" spans="1:6" ht="15.75">
      <c r="A1" s="272" t="s">
        <v>893</v>
      </c>
      <c r="B1" s="272"/>
      <c r="C1" s="272"/>
      <c r="D1" s="272"/>
      <c r="E1" s="272"/>
      <c r="F1" s="272"/>
    </row>
    <row r="2" spans="1:6" ht="15.75">
      <c r="A2" s="273" t="s">
        <v>894</v>
      </c>
      <c r="B2" s="273"/>
      <c r="C2" s="273"/>
      <c r="D2" s="273"/>
      <c r="E2" s="273"/>
      <c r="F2" s="273"/>
    </row>
    <row r="3" spans="1:6" ht="15">
      <c r="A3" s="138"/>
      <c r="B3" s="139"/>
      <c r="C3" s="139"/>
      <c r="D3" s="139"/>
      <c r="E3" s="139"/>
      <c r="F3" s="139"/>
    </row>
    <row r="4" spans="1:6" ht="15.75">
      <c r="A4" s="140"/>
      <c r="B4" s="141" t="s">
        <v>895</v>
      </c>
      <c r="C4" s="140"/>
      <c r="D4" s="140"/>
      <c r="E4" s="140"/>
      <c r="F4" s="140"/>
    </row>
    <row r="5" spans="1:6" ht="15">
      <c r="A5" s="142"/>
      <c r="B5" s="142" t="s">
        <v>896</v>
      </c>
      <c r="C5" s="142"/>
      <c r="D5" s="142"/>
      <c r="E5" s="142"/>
      <c r="F5" s="143">
        <f>F20+F29</f>
        <v>0</v>
      </c>
    </row>
    <row r="6" spans="1:6" ht="15">
      <c r="A6" s="142"/>
      <c r="B6" s="142" t="s">
        <v>897</v>
      </c>
      <c r="C6" s="142"/>
      <c r="D6" s="142"/>
      <c r="E6" s="142"/>
      <c r="F6" s="143">
        <f>F39+F49+F60</f>
        <v>0</v>
      </c>
    </row>
    <row r="7" spans="1:6" ht="15">
      <c r="A7" s="142"/>
      <c r="B7" s="142" t="s">
        <v>898</v>
      </c>
      <c r="C7" s="142"/>
      <c r="D7" s="142"/>
      <c r="E7" s="142"/>
      <c r="F7" s="143">
        <f>F5*0.01</f>
        <v>0</v>
      </c>
    </row>
    <row r="8" spans="1:6" ht="15">
      <c r="A8" s="142"/>
      <c r="B8" s="142" t="s">
        <v>899</v>
      </c>
      <c r="C8" s="142"/>
      <c r="D8" s="142"/>
      <c r="E8" s="142"/>
      <c r="F8" s="143">
        <f>F6*0.06</f>
        <v>0</v>
      </c>
    </row>
    <row r="9" spans="1:6" ht="15.75" thickBot="1">
      <c r="A9" s="144"/>
      <c r="B9" s="145" t="s">
        <v>900</v>
      </c>
      <c r="C9" s="144"/>
      <c r="D9" s="144"/>
      <c r="E9" s="144"/>
      <c r="F9" s="146">
        <f>SUM(F5:F8)</f>
        <v>0</v>
      </c>
    </row>
    <row r="10" spans="1:6" ht="15">
      <c r="A10" s="147"/>
      <c r="B10" s="148"/>
      <c r="C10" s="149"/>
      <c r="D10" s="150"/>
      <c r="E10" s="151"/>
      <c r="F10" s="151"/>
    </row>
    <row r="11" spans="1:6" ht="15.75">
      <c r="A11" s="152"/>
      <c r="B11" s="153" t="s">
        <v>901</v>
      </c>
      <c r="C11" s="152"/>
      <c r="D11" s="152"/>
      <c r="E11" s="152"/>
      <c r="F11" s="152"/>
    </row>
    <row r="12" spans="1:6" ht="15.75">
      <c r="A12" s="154"/>
      <c r="B12" s="155" t="s">
        <v>902</v>
      </c>
      <c r="C12" s="154"/>
      <c r="D12" s="154"/>
      <c r="E12" s="154"/>
      <c r="F12" s="154"/>
    </row>
    <row r="13" spans="1:6" ht="15">
      <c r="A13" s="156"/>
      <c r="B13" s="156" t="s">
        <v>903</v>
      </c>
      <c r="C13" s="157" t="s">
        <v>904</v>
      </c>
      <c r="D13" s="157" t="s">
        <v>1</v>
      </c>
      <c r="E13" s="158" t="s">
        <v>2</v>
      </c>
      <c r="F13" s="158" t="s">
        <v>113</v>
      </c>
    </row>
    <row r="14" spans="1:6" ht="15">
      <c r="A14" s="377" t="s">
        <v>905</v>
      </c>
      <c r="B14" s="378" t="s">
        <v>906</v>
      </c>
      <c r="C14" s="379">
        <v>25</v>
      </c>
      <c r="D14" s="380" t="s">
        <v>43</v>
      </c>
      <c r="E14" s="389">
        <v>0</v>
      </c>
      <c r="F14" s="381">
        <f>C14*E14</f>
        <v>0</v>
      </c>
    </row>
    <row r="15" spans="1:6" ht="15">
      <c r="A15" s="377" t="s">
        <v>907</v>
      </c>
      <c r="B15" s="378" t="s">
        <v>908</v>
      </c>
      <c r="C15" s="379">
        <v>25</v>
      </c>
      <c r="D15" s="380" t="s">
        <v>43</v>
      </c>
      <c r="E15" s="389">
        <v>0</v>
      </c>
      <c r="F15" s="381">
        <f aca="true" t="shared" si="0" ref="F15:F19">C15*E15</f>
        <v>0</v>
      </c>
    </row>
    <row r="16" spans="1:6" ht="15">
      <c r="A16" s="159" t="s">
        <v>909</v>
      </c>
      <c r="B16" s="160" t="s">
        <v>910</v>
      </c>
      <c r="C16" s="161">
        <v>3</v>
      </c>
      <c r="D16" s="162" t="s">
        <v>43</v>
      </c>
      <c r="E16" s="389">
        <v>0</v>
      </c>
      <c r="F16" s="163">
        <f t="shared" si="0"/>
        <v>0</v>
      </c>
    </row>
    <row r="17" spans="1:6" ht="15">
      <c r="A17" s="159" t="s">
        <v>911</v>
      </c>
      <c r="B17" s="160" t="s">
        <v>912</v>
      </c>
      <c r="C17" s="161">
        <v>3</v>
      </c>
      <c r="D17" s="162" t="s">
        <v>43</v>
      </c>
      <c r="E17" s="389">
        <v>0</v>
      </c>
      <c r="F17" s="163">
        <f t="shared" si="0"/>
        <v>0</v>
      </c>
    </row>
    <row r="18" spans="1:6" ht="15">
      <c r="A18" s="159" t="s">
        <v>913</v>
      </c>
      <c r="B18" s="160" t="s">
        <v>914</v>
      </c>
      <c r="C18" s="161">
        <v>0</v>
      </c>
      <c r="D18" s="162" t="s">
        <v>43</v>
      </c>
      <c r="E18" s="389">
        <v>0</v>
      </c>
      <c r="F18" s="163">
        <f t="shared" si="0"/>
        <v>0</v>
      </c>
    </row>
    <row r="19" spans="1:6" ht="15">
      <c r="A19" s="159" t="s">
        <v>915</v>
      </c>
      <c r="B19" s="160" t="s">
        <v>916</v>
      </c>
      <c r="C19" s="161">
        <v>1</v>
      </c>
      <c r="D19" s="162" t="s">
        <v>43</v>
      </c>
      <c r="E19" s="389">
        <v>0</v>
      </c>
      <c r="F19" s="163">
        <f t="shared" si="0"/>
        <v>0</v>
      </c>
    </row>
    <row r="20" spans="1:6" ht="15">
      <c r="A20" s="164"/>
      <c r="B20" s="165" t="s">
        <v>113</v>
      </c>
      <c r="C20" s="166"/>
      <c r="D20" s="166"/>
      <c r="E20" s="166"/>
      <c r="F20" s="167">
        <f>SUM(F14:F19)</f>
        <v>0</v>
      </c>
    </row>
    <row r="21" spans="1:6" ht="15">
      <c r="A21" s="156"/>
      <c r="B21" s="156"/>
      <c r="C21" s="157"/>
      <c r="D21" s="157"/>
      <c r="E21" s="158"/>
      <c r="F21" s="158"/>
    </row>
    <row r="22" spans="1:6" ht="15.75">
      <c r="A22" s="154"/>
      <c r="B22" s="155" t="s">
        <v>917</v>
      </c>
      <c r="C22" s="154"/>
      <c r="D22" s="154"/>
      <c r="E22" s="154"/>
      <c r="F22" s="154"/>
    </row>
    <row r="23" spans="1:6" ht="15">
      <c r="A23" s="156"/>
      <c r="B23" s="156" t="s">
        <v>903</v>
      </c>
      <c r="C23" s="157" t="s">
        <v>904</v>
      </c>
      <c r="D23" s="157" t="s">
        <v>1</v>
      </c>
      <c r="E23" s="158" t="s">
        <v>2</v>
      </c>
      <c r="F23" s="158" t="s">
        <v>113</v>
      </c>
    </row>
    <row r="24" spans="1:6" ht="15">
      <c r="A24" s="159" t="s">
        <v>918</v>
      </c>
      <c r="B24" s="160" t="s">
        <v>919</v>
      </c>
      <c r="C24" s="161">
        <v>50</v>
      </c>
      <c r="D24" s="162" t="s">
        <v>7</v>
      </c>
      <c r="E24" s="389">
        <v>0</v>
      </c>
      <c r="F24" s="163">
        <f aca="true" t="shared" si="1" ref="F24:F28">C24*E24</f>
        <v>0</v>
      </c>
    </row>
    <row r="25" spans="1:6" ht="15">
      <c r="A25" s="159" t="s">
        <v>920</v>
      </c>
      <c r="B25" s="160" t="s">
        <v>921</v>
      </c>
      <c r="C25" s="161">
        <v>150</v>
      </c>
      <c r="D25" s="162" t="s">
        <v>7</v>
      </c>
      <c r="E25" s="389">
        <v>0</v>
      </c>
      <c r="F25" s="163">
        <f t="shared" si="1"/>
        <v>0</v>
      </c>
    </row>
    <row r="26" spans="1:6" ht="15">
      <c r="A26" s="159" t="s">
        <v>922</v>
      </c>
      <c r="B26" s="160" t="s">
        <v>923</v>
      </c>
      <c r="C26" s="161">
        <v>200</v>
      </c>
      <c r="D26" s="162" t="s">
        <v>7</v>
      </c>
      <c r="E26" s="389">
        <v>0</v>
      </c>
      <c r="F26" s="163">
        <f t="shared" si="1"/>
        <v>0</v>
      </c>
    </row>
    <row r="27" spans="1:6" ht="15">
      <c r="A27" s="159" t="s">
        <v>924</v>
      </c>
      <c r="B27" s="160" t="s">
        <v>925</v>
      </c>
      <c r="C27" s="161">
        <v>1</v>
      </c>
      <c r="D27" s="162" t="s">
        <v>43</v>
      </c>
      <c r="E27" s="389">
        <v>0</v>
      </c>
      <c r="F27" s="163">
        <f t="shared" si="1"/>
        <v>0</v>
      </c>
    </row>
    <row r="28" spans="1:6" ht="15">
      <c r="A28" s="159" t="s">
        <v>924</v>
      </c>
      <c r="B28" s="160" t="s">
        <v>926</v>
      </c>
      <c r="C28" s="161">
        <v>1</v>
      </c>
      <c r="D28" s="162" t="s">
        <v>927</v>
      </c>
      <c r="E28" s="389">
        <v>0</v>
      </c>
      <c r="F28" s="163">
        <f t="shared" si="1"/>
        <v>0</v>
      </c>
    </row>
    <row r="29" spans="1:6" ht="15">
      <c r="A29" s="164"/>
      <c r="B29" s="165" t="s">
        <v>113</v>
      </c>
      <c r="C29" s="166"/>
      <c r="D29" s="166"/>
      <c r="E29" s="166"/>
      <c r="F29" s="167">
        <f>SUM(F24:F28)</f>
        <v>0</v>
      </c>
    </row>
    <row r="30" spans="1:6" ht="15">
      <c r="A30" s="147"/>
      <c r="B30" s="148"/>
      <c r="C30" s="149"/>
      <c r="D30" s="150"/>
      <c r="E30" s="151"/>
      <c r="F30" s="151"/>
    </row>
    <row r="31" spans="1:6" ht="15.75">
      <c r="A31" s="154"/>
      <c r="B31" s="155" t="s">
        <v>928</v>
      </c>
      <c r="C31" s="154"/>
      <c r="D31" s="154"/>
      <c r="E31" s="154"/>
      <c r="F31" s="154"/>
    </row>
    <row r="32" spans="1:6" ht="15">
      <c r="A32" s="156"/>
      <c r="B32" s="156" t="s">
        <v>903</v>
      </c>
      <c r="C32" s="157" t="s">
        <v>904</v>
      </c>
      <c r="D32" s="157" t="s">
        <v>1</v>
      </c>
      <c r="E32" s="158" t="s">
        <v>2</v>
      </c>
      <c r="F32" s="158" t="s">
        <v>113</v>
      </c>
    </row>
    <row r="33" spans="1:6" ht="15">
      <c r="A33" s="159" t="s">
        <v>929</v>
      </c>
      <c r="B33" s="160" t="s">
        <v>930</v>
      </c>
      <c r="C33" s="161">
        <v>25</v>
      </c>
      <c r="D33" s="162" t="s">
        <v>43</v>
      </c>
      <c r="E33" s="389">
        <v>0</v>
      </c>
      <c r="F33" s="163">
        <f aca="true" t="shared" si="2" ref="F33:F38">C33*E33</f>
        <v>0</v>
      </c>
    </row>
    <row r="34" spans="1:6" ht="15">
      <c r="A34" s="159" t="s">
        <v>931</v>
      </c>
      <c r="B34" s="160" t="s">
        <v>932</v>
      </c>
      <c r="C34" s="161">
        <v>3</v>
      </c>
      <c r="D34" s="162" t="s">
        <v>43</v>
      </c>
      <c r="E34" s="389">
        <v>0</v>
      </c>
      <c r="F34" s="163">
        <f t="shared" si="2"/>
        <v>0</v>
      </c>
    </row>
    <row r="35" spans="1:6" ht="15">
      <c r="A35" s="168" t="s">
        <v>933</v>
      </c>
      <c r="B35" s="160" t="s">
        <v>934</v>
      </c>
      <c r="C35" s="161">
        <v>33</v>
      </c>
      <c r="D35" s="162" t="s">
        <v>43</v>
      </c>
      <c r="E35" s="389">
        <v>0</v>
      </c>
      <c r="F35" s="163">
        <f t="shared" si="2"/>
        <v>0</v>
      </c>
    </row>
    <row r="36" spans="1:6" ht="15">
      <c r="A36" s="168" t="s">
        <v>935</v>
      </c>
      <c r="B36" s="160" t="s">
        <v>936</v>
      </c>
      <c r="C36" s="161">
        <v>0</v>
      </c>
      <c r="D36" s="162" t="s">
        <v>43</v>
      </c>
      <c r="E36" s="389">
        <v>0</v>
      </c>
      <c r="F36" s="163">
        <f t="shared" si="2"/>
        <v>0</v>
      </c>
    </row>
    <row r="37" spans="1:6" ht="15">
      <c r="A37" s="168" t="s">
        <v>937</v>
      </c>
      <c r="B37" s="160" t="s">
        <v>938</v>
      </c>
      <c r="C37" s="161">
        <v>3</v>
      </c>
      <c r="D37" s="162" t="s">
        <v>43</v>
      </c>
      <c r="E37" s="389">
        <v>0</v>
      </c>
      <c r="F37" s="163">
        <f t="shared" si="2"/>
        <v>0</v>
      </c>
    </row>
    <row r="38" spans="1:6" ht="15">
      <c r="A38" s="168" t="s">
        <v>939</v>
      </c>
      <c r="B38" s="160" t="s">
        <v>940</v>
      </c>
      <c r="C38" s="161">
        <v>1</v>
      </c>
      <c r="D38" s="162" t="s">
        <v>43</v>
      </c>
      <c r="E38" s="389">
        <v>0</v>
      </c>
      <c r="F38" s="163">
        <f t="shared" si="2"/>
        <v>0</v>
      </c>
    </row>
    <row r="39" spans="1:6" ht="15">
      <c r="A39" s="164"/>
      <c r="B39" s="165" t="s">
        <v>113</v>
      </c>
      <c r="C39" s="166"/>
      <c r="D39" s="166"/>
      <c r="E39" s="166"/>
      <c r="F39" s="167">
        <f>SUM(F33:F38)</f>
        <v>0</v>
      </c>
    </row>
    <row r="40" spans="1:6" ht="15">
      <c r="A40" s="147"/>
      <c r="B40" s="148"/>
      <c r="C40" s="149"/>
      <c r="D40" s="150"/>
      <c r="E40" s="151"/>
      <c r="F40" s="151"/>
    </row>
    <row r="41" spans="1:6" ht="15.75">
      <c r="A41" s="154"/>
      <c r="B41" s="155" t="s">
        <v>941</v>
      </c>
      <c r="C41" s="154"/>
      <c r="D41" s="154"/>
      <c r="E41" s="154"/>
      <c r="F41" s="154"/>
    </row>
    <row r="42" spans="1:6" ht="15">
      <c r="A42" s="156"/>
      <c r="B42" s="156" t="s">
        <v>903</v>
      </c>
      <c r="C42" s="157" t="s">
        <v>904</v>
      </c>
      <c r="D42" s="157" t="s">
        <v>1</v>
      </c>
      <c r="E42" s="158" t="s">
        <v>2</v>
      </c>
      <c r="F42" s="158" t="s">
        <v>113</v>
      </c>
    </row>
    <row r="43" spans="1:6" ht="15">
      <c r="A43" s="159" t="s">
        <v>942</v>
      </c>
      <c r="B43" s="160" t="s">
        <v>943</v>
      </c>
      <c r="C43" s="161">
        <v>200</v>
      </c>
      <c r="D43" s="162" t="s">
        <v>7</v>
      </c>
      <c r="E43" s="389">
        <v>0</v>
      </c>
      <c r="F43" s="163">
        <f>C43*E43</f>
        <v>0</v>
      </c>
    </row>
    <row r="44" spans="1:6" ht="15">
      <c r="A44" s="159" t="s">
        <v>944</v>
      </c>
      <c r="B44" s="160" t="s">
        <v>945</v>
      </c>
      <c r="C44" s="161">
        <v>50</v>
      </c>
      <c r="D44" s="162" t="s">
        <v>7</v>
      </c>
      <c r="E44" s="389">
        <v>0</v>
      </c>
      <c r="F44" s="163">
        <f aca="true" t="shared" si="3" ref="F44:F48">C44*E44</f>
        <v>0</v>
      </c>
    </row>
    <row r="45" spans="1:6" ht="15">
      <c r="A45" s="159" t="s">
        <v>946</v>
      </c>
      <c r="B45" s="160" t="s">
        <v>947</v>
      </c>
      <c r="C45" s="161">
        <v>150</v>
      </c>
      <c r="D45" s="162" t="s">
        <v>7</v>
      </c>
      <c r="E45" s="389">
        <v>0</v>
      </c>
      <c r="F45" s="163">
        <f t="shared" si="3"/>
        <v>0</v>
      </c>
    </row>
    <row r="46" spans="1:6" ht="15">
      <c r="A46" s="159" t="s">
        <v>948</v>
      </c>
      <c r="B46" s="160" t="s">
        <v>949</v>
      </c>
      <c r="C46" s="161">
        <v>200</v>
      </c>
      <c r="D46" s="162" t="s">
        <v>7</v>
      </c>
      <c r="E46" s="389">
        <v>0</v>
      </c>
      <c r="F46" s="163">
        <f t="shared" si="3"/>
        <v>0</v>
      </c>
    </row>
    <row r="47" spans="1:6" ht="15">
      <c r="A47" s="159" t="s">
        <v>950</v>
      </c>
      <c r="B47" s="160" t="s">
        <v>951</v>
      </c>
      <c r="C47" s="161">
        <v>15</v>
      </c>
      <c r="D47" s="162" t="s">
        <v>43</v>
      </c>
      <c r="E47" s="389">
        <v>0</v>
      </c>
      <c r="F47" s="163">
        <f t="shared" si="3"/>
        <v>0</v>
      </c>
    </row>
    <row r="48" spans="1:6" ht="15">
      <c r="A48" s="159" t="s">
        <v>952</v>
      </c>
      <c r="B48" s="160" t="s">
        <v>953</v>
      </c>
      <c r="C48" s="161">
        <v>1</v>
      </c>
      <c r="D48" s="162" t="s">
        <v>927</v>
      </c>
      <c r="E48" s="389">
        <v>0</v>
      </c>
      <c r="F48" s="163">
        <f t="shared" si="3"/>
        <v>0</v>
      </c>
    </row>
    <row r="49" spans="1:6" ht="15">
      <c r="A49" s="164"/>
      <c r="B49" s="165" t="s">
        <v>113</v>
      </c>
      <c r="C49" s="166"/>
      <c r="D49" s="166"/>
      <c r="E49" s="166"/>
      <c r="F49" s="167">
        <f>SUM(F43:F48)</f>
        <v>0</v>
      </c>
    </row>
    <row r="50" spans="1:6" ht="15">
      <c r="A50" s="169"/>
      <c r="B50" s="170"/>
      <c r="C50" s="170"/>
      <c r="D50" s="170"/>
      <c r="E50" s="170"/>
      <c r="F50" s="170"/>
    </row>
    <row r="51" spans="1:6" ht="15.75">
      <c r="A51" s="154"/>
      <c r="B51" s="155" t="s">
        <v>954</v>
      </c>
      <c r="C51" s="154"/>
      <c r="D51" s="154"/>
      <c r="E51" s="154"/>
      <c r="F51" s="154"/>
    </row>
    <row r="52" spans="1:6" ht="15">
      <c r="A52" s="156"/>
      <c r="B52" s="156" t="s">
        <v>903</v>
      </c>
      <c r="C52" s="157" t="s">
        <v>904</v>
      </c>
      <c r="D52" s="157" t="s">
        <v>1</v>
      </c>
      <c r="E52" s="158" t="s">
        <v>2</v>
      </c>
      <c r="F52" s="158" t="s">
        <v>113</v>
      </c>
    </row>
    <row r="53" spans="1:6" ht="15">
      <c r="A53" s="159" t="s">
        <v>955</v>
      </c>
      <c r="B53" s="160" t="s">
        <v>956</v>
      </c>
      <c r="C53" s="161">
        <v>1</v>
      </c>
      <c r="D53" s="162" t="s">
        <v>43</v>
      </c>
      <c r="E53" s="389">
        <v>0</v>
      </c>
      <c r="F53" s="163">
        <f aca="true" t="shared" si="4" ref="F53:F58">C53*E53</f>
        <v>0</v>
      </c>
    </row>
    <row r="54" spans="1:6" ht="15">
      <c r="A54" s="159" t="s">
        <v>957</v>
      </c>
      <c r="B54" s="160" t="s">
        <v>958</v>
      </c>
      <c r="C54" s="161">
        <v>1</v>
      </c>
      <c r="D54" s="162" t="s">
        <v>50</v>
      </c>
      <c r="E54" s="389">
        <v>0</v>
      </c>
      <c r="F54" s="163">
        <f t="shared" si="4"/>
        <v>0</v>
      </c>
    </row>
    <row r="55" spans="1:6" ht="15">
      <c r="A55" s="159" t="s">
        <v>959</v>
      </c>
      <c r="B55" s="160" t="s">
        <v>960</v>
      </c>
      <c r="C55" s="161">
        <v>2</v>
      </c>
      <c r="D55" s="162" t="s">
        <v>114</v>
      </c>
      <c r="E55" s="389">
        <v>0</v>
      </c>
      <c r="F55" s="163">
        <f t="shared" si="4"/>
        <v>0</v>
      </c>
    </row>
    <row r="56" spans="1:6" ht="15">
      <c r="A56" s="159" t="s">
        <v>961</v>
      </c>
      <c r="B56" s="160" t="s">
        <v>962</v>
      </c>
      <c r="C56" s="161">
        <v>1</v>
      </c>
      <c r="D56" s="162" t="s">
        <v>114</v>
      </c>
      <c r="E56" s="389">
        <v>0</v>
      </c>
      <c r="F56" s="163">
        <f>C56*E56</f>
        <v>0</v>
      </c>
    </row>
    <row r="57" spans="1:6" ht="15">
      <c r="A57" s="159" t="s">
        <v>963</v>
      </c>
      <c r="B57" s="160" t="s">
        <v>964</v>
      </c>
      <c r="C57" s="161">
        <v>1</v>
      </c>
      <c r="D57" s="162" t="s">
        <v>114</v>
      </c>
      <c r="E57" s="389">
        <v>0</v>
      </c>
      <c r="F57" s="163">
        <f t="shared" si="4"/>
        <v>0</v>
      </c>
    </row>
    <row r="58" spans="1:6" ht="15">
      <c r="A58" s="159" t="s">
        <v>965</v>
      </c>
      <c r="B58" s="148" t="s">
        <v>966</v>
      </c>
      <c r="C58" s="149">
        <v>1</v>
      </c>
      <c r="D58" s="150" t="s">
        <v>43</v>
      </c>
      <c r="E58" s="389">
        <v>0</v>
      </c>
      <c r="F58" s="163">
        <f t="shared" si="4"/>
        <v>0</v>
      </c>
    </row>
    <row r="59" spans="1:6" ht="15">
      <c r="A59" s="159" t="s">
        <v>967</v>
      </c>
      <c r="B59" s="160" t="s">
        <v>968</v>
      </c>
      <c r="C59" s="161">
        <v>1</v>
      </c>
      <c r="D59" s="162" t="s">
        <v>969</v>
      </c>
      <c r="E59" s="389">
        <v>0</v>
      </c>
      <c r="F59" s="163">
        <f>C59*E59</f>
        <v>0</v>
      </c>
    </row>
    <row r="60" spans="1:6" ht="15">
      <c r="A60" s="164"/>
      <c r="B60" s="165" t="s">
        <v>113</v>
      </c>
      <c r="C60" s="166"/>
      <c r="D60" s="166"/>
      <c r="E60" s="166"/>
      <c r="F60" s="167">
        <f>SUM(F53:F59)</f>
        <v>0</v>
      </c>
    </row>
    <row r="61" spans="1:6" ht="15">
      <c r="A61" s="171"/>
      <c r="B61" s="172"/>
      <c r="C61" s="173"/>
      <c r="D61" s="173"/>
      <c r="E61" s="173"/>
      <c r="F61" s="174"/>
    </row>
    <row r="62" spans="1:6" ht="15.75">
      <c r="A62" s="272" t="s">
        <v>970</v>
      </c>
      <c r="B62" s="272"/>
      <c r="C62" s="272"/>
      <c r="D62" s="272"/>
      <c r="E62" s="272"/>
      <c r="F62" s="272"/>
    </row>
    <row r="63" spans="1:6" ht="15.75">
      <c r="A63" s="273" t="s">
        <v>971</v>
      </c>
      <c r="B63" s="273"/>
      <c r="C63" s="273"/>
      <c r="D63" s="273"/>
      <c r="E63" s="273"/>
      <c r="F63" s="273"/>
    </row>
    <row r="64" spans="1:6" ht="15">
      <c r="A64" s="175"/>
      <c r="B64" s="176"/>
      <c r="C64" s="176"/>
      <c r="D64" s="176"/>
      <c r="E64" s="176"/>
      <c r="F64" s="176"/>
    </row>
    <row r="65" spans="1:6" ht="15.75">
      <c r="A65" s="177"/>
      <c r="B65" s="178" t="s">
        <v>895</v>
      </c>
      <c r="C65" s="177"/>
      <c r="D65" s="177"/>
      <c r="E65" s="177"/>
      <c r="F65" s="177"/>
    </row>
    <row r="66" spans="2:6" ht="15">
      <c r="B66" t="s">
        <v>896</v>
      </c>
      <c r="F66" s="179">
        <v>0</v>
      </c>
    </row>
    <row r="67" spans="2:6" ht="15">
      <c r="B67" t="s">
        <v>897</v>
      </c>
      <c r="F67" s="179">
        <v>0</v>
      </c>
    </row>
    <row r="68" spans="2:6" ht="15">
      <c r="B68" t="s">
        <v>898</v>
      </c>
      <c r="F68" s="179">
        <f>F66*0.01</f>
        <v>0</v>
      </c>
    </row>
    <row r="69" spans="2:6" ht="15">
      <c r="B69" t="s">
        <v>899</v>
      </c>
      <c r="F69" s="179">
        <f>F67*0.06</f>
        <v>0</v>
      </c>
    </row>
    <row r="70" spans="1:6" ht="15.75" thickBot="1">
      <c r="A70" s="180"/>
      <c r="B70" s="181" t="s">
        <v>900</v>
      </c>
      <c r="C70" s="180"/>
      <c r="D70" s="180"/>
      <c r="E70" s="180"/>
      <c r="F70" s="182">
        <f>SUM(F66:F69)</f>
        <v>0</v>
      </c>
    </row>
    <row r="72" spans="1:6" ht="15">
      <c r="A72" s="171"/>
      <c r="B72" s="172"/>
      <c r="C72" s="173"/>
      <c r="D72" s="173"/>
      <c r="E72" s="173"/>
      <c r="F72" s="174"/>
    </row>
    <row r="73" spans="1:6" ht="15.75">
      <c r="A73" s="272" t="s">
        <v>893</v>
      </c>
      <c r="B73" s="272"/>
      <c r="C73" s="272"/>
      <c r="D73" s="272"/>
      <c r="E73" s="272"/>
      <c r="F73" s="272"/>
    </row>
    <row r="74" spans="1:6" ht="15.75">
      <c r="A74" s="273" t="s">
        <v>972</v>
      </c>
      <c r="B74" s="273"/>
      <c r="C74" s="273"/>
      <c r="D74" s="273"/>
      <c r="E74" s="273"/>
      <c r="F74" s="273"/>
    </row>
    <row r="75" spans="1:6" ht="15">
      <c r="A75" s="138"/>
      <c r="B75" s="139"/>
      <c r="C75" s="139"/>
      <c r="D75" s="139"/>
      <c r="E75" s="139"/>
      <c r="F75" s="139"/>
    </row>
    <row r="76" spans="1:6" ht="15.75">
      <c r="A76" s="140"/>
      <c r="B76" s="141" t="s">
        <v>895</v>
      </c>
      <c r="C76" s="140"/>
      <c r="D76" s="140"/>
      <c r="E76" s="140"/>
      <c r="F76" s="140"/>
    </row>
    <row r="77" spans="1:6" ht="15">
      <c r="A77" s="142"/>
      <c r="B77" s="142" t="s">
        <v>896</v>
      </c>
      <c r="C77" s="142"/>
      <c r="D77" s="142"/>
      <c r="E77" s="142"/>
      <c r="F77" s="143">
        <f>F89+F97+F104</f>
        <v>0</v>
      </c>
    </row>
    <row r="78" spans="1:6" ht="15">
      <c r="A78" s="142"/>
      <c r="B78" s="142" t="s">
        <v>897</v>
      </c>
      <c r="C78" s="142"/>
      <c r="D78" s="142"/>
      <c r="E78" s="142"/>
      <c r="F78" s="143">
        <f>F114+F123+F129+F140</f>
        <v>0</v>
      </c>
    </row>
    <row r="79" spans="1:6" ht="15">
      <c r="A79" s="142"/>
      <c r="B79" s="142" t="s">
        <v>898</v>
      </c>
      <c r="C79" s="142"/>
      <c r="D79" s="142"/>
      <c r="E79" s="142"/>
      <c r="F79" s="143">
        <f>F77*0.01</f>
        <v>0</v>
      </c>
    </row>
    <row r="80" spans="1:6" ht="15">
      <c r="A80" s="142"/>
      <c r="B80" s="142" t="s">
        <v>899</v>
      </c>
      <c r="C80" s="142"/>
      <c r="D80" s="142"/>
      <c r="E80" s="142"/>
      <c r="F80" s="143">
        <f>F78*0.06</f>
        <v>0</v>
      </c>
    </row>
    <row r="81" spans="1:6" ht="15.75" thickBot="1">
      <c r="A81" s="144"/>
      <c r="B81" s="145" t="s">
        <v>900</v>
      </c>
      <c r="C81" s="144"/>
      <c r="D81" s="144"/>
      <c r="E81" s="144"/>
      <c r="F81" s="146">
        <f>SUM(F77:F80)</f>
        <v>0</v>
      </c>
    </row>
    <row r="82" spans="1:6" ht="15">
      <c r="A82" s="183"/>
      <c r="B82" s="172"/>
      <c r="C82" s="183"/>
      <c r="D82" s="183"/>
      <c r="E82" s="183"/>
      <c r="F82" s="184"/>
    </row>
    <row r="83" spans="1:6" ht="15.75">
      <c r="A83" s="152"/>
      <c r="B83" s="153" t="s">
        <v>901</v>
      </c>
      <c r="C83" s="152"/>
      <c r="D83" s="152"/>
      <c r="E83" s="152"/>
      <c r="F83" s="152"/>
    </row>
    <row r="84" spans="1:6" ht="15.75">
      <c r="A84" s="154"/>
      <c r="B84" s="155" t="s">
        <v>902</v>
      </c>
      <c r="C84" s="154"/>
      <c r="D84" s="154"/>
      <c r="E84" s="154"/>
      <c r="F84" s="154"/>
    </row>
    <row r="85" spans="1:6" ht="15">
      <c r="A85" s="156"/>
      <c r="B85" s="156" t="s">
        <v>903</v>
      </c>
      <c r="C85" s="157" t="s">
        <v>904</v>
      </c>
      <c r="D85" s="157" t="s">
        <v>1</v>
      </c>
      <c r="E85" s="158" t="s">
        <v>2</v>
      </c>
      <c r="F85" s="158" t="s">
        <v>113</v>
      </c>
    </row>
    <row r="86" spans="1:6" ht="15">
      <c r="A86" s="377" t="s">
        <v>973</v>
      </c>
      <c r="B86" s="378" t="s">
        <v>974</v>
      </c>
      <c r="C86" s="379">
        <v>14</v>
      </c>
      <c r="D86" s="380" t="s">
        <v>43</v>
      </c>
      <c r="E86" s="389">
        <v>0</v>
      </c>
      <c r="F86" s="381">
        <f aca="true" t="shared" si="5" ref="F86">C86*E86</f>
        <v>0</v>
      </c>
    </row>
    <row r="87" spans="1:6" ht="15">
      <c r="A87" s="377" t="s">
        <v>975</v>
      </c>
      <c r="B87" s="378" t="s">
        <v>976</v>
      </c>
      <c r="C87" s="379">
        <v>5</v>
      </c>
      <c r="D87" s="380" t="s">
        <v>43</v>
      </c>
      <c r="E87" s="389">
        <v>0</v>
      </c>
      <c r="F87" s="381">
        <f>C87*E87</f>
        <v>0</v>
      </c>
    </row>
    <row r="88" spans="1:6" ht="15">
      <c r="A88" s="159" t="s">
        <v>977</v>
      </c>
      <c r="B88" s="160" t="s">
        <v>978</v>
      </c>
      <c r="C88" s="161">
        <v>5</v>
      </c>
      <c r="D88" s="162" t="s">
        <v>43</v>
      </c>
      <c r="E88" s="389">
        <v>0</v>
      </c>
      <c r="F88" s="163">
        <f>C88*E88</f>
        <v>0</v>
      </c>
    </row>
    <row r="89" spans="1:6" ht="15">
      <c r="A89" s="164"/>
      <c r="B89" s="165" t="s">
        <v>113</v>
      </c>
      <c r="C89" s="166"/>
      <c r="D89" s="166"/>
      <c r="E89" s="166"/>
      <c r="F89" s="167">
        <f>SUM(F86:F88)</f>
        <v>0</v>
      </c>
    </row>
    <row r="90" spans="1:6" ht="15">
      <c r="A90" s="156"/>
      <c r="B90" s="156"/>
      <c r="C90" s="157"/>
      <c r="D90" s="157"/>
      <c r="E90" s="158"/>
      <c r="F90" s="158"/>
    </row>
    <row r="91" spans="1:6" ht="15.75">
      <c r="A91" s="154"/>
      <c r="B91" s="155" t="s">
        <v>917</v>
      </c>
      <c r="C91" s="154"/>
      <c r="D91" s="154"/>
      <c r="E91" s="154"/>
      <c r="F91" s="154"/>
    </row>
    <row r="92" spans="1:6" ht="15">
      <c r="A92" s="156"/>
      <c r="B92" s="156" t="s">
        <v>903</v>
      </c>
      <c r="C92" s="157" t="s">
        <v>904</v>
      </c>
      <c r="D92" s="157" t="s">
        <v>1</v>
      </c>
      <c r="E92" s="158" t="s">
        <v>2</v>
      </c>
      <c r="F92" s="158" t="s">
        <v>113</v>
      </c>
    </row>
    <row r="93" spans="1:6" ht="15">
      <c r="A93" s="147" t="s">
        <v>918</v>
      </c>
      <c r="B93" s="148" t="s">
        <v>979</v>
      </c>
      <c r="C93" s="149">
        <v>600</v>
      </c>
      <c r="D93" s="150" t="s">
        <v>43</v>
      </c>
      <c r="E93" s="389">
        <v>0</v>
      </c>
      <c r="F93" s="163">
        <f aca="true" t="shared" si="6" ref="F93:F96">C93*E93</f>
        <v>0</v>
      </c>
    </row>
    <row r="94" spans="1:6" ht="15">
      <c r="A94" s="147" t="s">
        <v>920</v>
      </c>
      <c r="B94" s="148" t="s">
        <v>980</v>
      </c>
      <c r="C94" s="149">
        <v>70</v>
      </c>
      <c r="D94" s="150" t="s">
        <v>7</v>
      </c>
      <c r="E94" s="389">
        <v>0</v>
      </c>
      <c r="F94" s="163">
        <f t="shared" si="6"/>
        <v>0</v>
      </c>
    </row>
    <row r="95" spans="1:6" ht="15">
      <c r="A95" s="159" t="s">
        <v>981</v>
      </c>
      <c r="B95" s="160" t="s">
        <v>982</v>
      </c>
      <c r="C95" s="161">
        <v>70</v>
      </c>
      <c r="D95" s="162" t="s">
        <v>7</v>
      </c>
      <c r="E95" s="389">
        <v>0</v>
      </c>
      <c r="F95" s="163">
        <f t="shared" si="6"/>
        <v>0</v>
      </c>
    </row>
    <row r="96" spans="1:6" ht="15">
      <c r="A96" s="147" t="s">
        <v>922</v>
      </c>
      <c r="B96" s="148" t="s">
        <v>983</v>
      </c>
      <c r="C96" s="149">
        <v>1</v>
      </c>
      <c r="D96" s="150" t="s">
        <v>927</v>
      </c>
      <c r="E96" s="389">
        <v>0</v>
      </c>
      <c r="F96" s="163">
        <f t="shared" si="6"/>
        <v>0</v>
      </c>
    </row>
    <row r="97" spans="1:6" ht="15">
      <c r="A97" s="164"/>
      <c r="B97" s="165" t="s">
        <v>113</v>
      </c>
      <c r="C97" s="166"/>
      <c r="D97" s="166"/>
      <c r="E97" s="166"/>
      <c r="F97" s="167">
        <f>SUM(F93:F96)</f>
        <v>0</v>
      </c>
    </row>
    <row r="98" spans="1:6" ht="15">
      <c r="A98" s="185"/>
      <c r="B98" s="186"/>
      <c r="C98" s="187"/>
      <c r="D98" s="187"/>
      <c r="E98" s="188"/>
      <c r="F98" s="189"/>
    </row>
    <row r="99" spans="1:6" ht="15.75">
      <c r="A99" s="154"/>
      <c r="B99" s="155"/>
      <c r="C99" s="154"/>
      <c r="D99" s="154"/>
      <c r="E99" s="154"/>
      <c r="F99" s="154"/>
    </row>
    <row r="100" spans="1:6" ht="15.75">
      <c r="A100" s="154"/>
      <c r="B100" s="155" t="s">
        <v>984</v>
      </c>
      <c r="C100" s="154"/>
      <c r="D100" s="154"/>
      <c r="E100" s="154"/>
      <c r="F100" s="154"/>
    </row>
    <row r="101" spans="1:6" ht="15">
      <c r="A101" s="156"/>
      <c r="B101" s="156" t="s">
        <v>903</v>
      </c>
      <c r="C101" s="157" t="s">
        <v>904</v>
      </c>
      <c r="D101" s="157" t="s">
        <v>1</v>
      </c>
      <c r="E101" s="158" t="s">
        <v>2</v>
      </c>
      <c r="F101" s="158" t="s">
        <v>113</v>
      </c>
    </row>
    <row r="102" spans="1:6" ht="15">
      <c r="A102" s="159" t="s">
        <v>985</v>
      </c>
      <c r="B102" s="160" t="s">
        <v>986</v>
      </c>
      <c r="C102" s="161">
        <v>550</v>
      </c>
      <c r="D102" s="162" t="s">
        <v>7</v>
      </c>
      <c r="E102" s="389">
        <v>0</v>
      </c>
      <c r="F102" s="163">
        <f aca="true" t="shared" si="7" ref="F102:F103">C102*E102</f>
        <v>0</v>
      </c>
    </row>
    <row r="103" spans="1:6" ht="15">
      <c r="A103" s="159" t="s">
        <v>987</v>
      </c>
      <c r="B103" s="160" t="s">
        <v>988</v>
      </c>
      <c r="C103" s="161">
        <v>0</v>
      </c>
      <c r="D103" s="162" t="s">
        <v>7</v>
      </c>
      <c r="E103" s="389">
        <v>0</v>
      </c>
      <c r="F103" s="163">
        <f t="shared" si="7"/>
        <v>0</v>
      </c>
    </row>
    <row r="104" spans="1:6" ht="15">
      <c r="A104" s="164"/>
      <c r="B104" s="165" t="s">
        <v>113</v>
      </c>
      <c r="C104" s="166"/>
      <c r="D104" s="166"/>
      <c r="E104" s="166"/>
      <c r="F104" s="167">
        <f>SUM(F102:F103)</f>
        <v>0</v>
      </c>
    </row>
    <row r="105" spans="1:6" ht="15">
      <c r="A105" s="156"/>
      <c r="B105" s="156"/>
      <c r="C105" s="157"/>
      <c r="D105" s="157"/>
      <c r="E105" s="158"/>
      <c r="F105" s="158"/>
    </row>
    <row r="106" spans="1:6" ht="15.75">
      <c r="A106" s="154"/>
      <c r="B106" s="155" t="s">
        <v>928</v>
      </c>
      <c r="C106" s="154"/>
      <c r="D106" s="154"/>
      <c r="E106" s="154"/>
      <c r="F106" s="154"/>
    </row>
    <row r="107" spans="1:6" ht="15">
      <c r="A107" s="156"/>
      <c r="B107" s="156" t="s">
        <v>903</v>
      </c>
      <c r="C107" s="157" t="s">
        <v>904</v>
      </c>
      <c r="D107" s="157" t="s">
        <v>1</v>
      </c>
      <c r="E107" s="158" t="s">
        <v>2</v>
      </c>
      <c r="F107" s="158" t="s">
        <v>113</v>
      </c>
    </row>
    <row r="108" spans="1:6" ht="15">
      <c r="A108" s="159" t="s">
        <v>989</v>
      </c>
      <c r="B108" s="160" t="s">
        <v>990</v>
      </c>
      <c r="C108" s="161">
        <v>1</v>
      </c>
      <c r="D108" s="162" t="s">
        <v>927</v>
      </c>
      <c r="E108" s="389">
        <v>0</v>
      </c>
      <c r="F108" s="163">
        <f aca="true" t="shared" si="8" ref="F108:F113">C108*E108</f>
        <v>0</v>
      </c>
    </row>
    <row r="109" spans="1:6" ht="15">
      <c r="A109" s="147" t="s">
        <v>991</v>
      </c>
      <c r="B109" s="148" t="s">
        <v>992</v>
      </c>
      <c r="C109" s="149">
        <v>14</v>
      </c>
      <c r="D109" s="150" t="s">
        <v>43</v>
      </c>
      <c r="E109" s="389">
        <v>0</v>
      </c>
      <c r="F109" s="163">
        <f t="shared" si="8"/>
        <v>0</v>
      </c>
    </row>
    <row r="110" spans="1:6" ht="15">
      <c r="A110" s="147" t="s">
        <v>993</v>
      </c>
      <c r="B110" s="148" t="s">
        <v>994</v>
      </c>
      <c r="C110" s="149">
        <v>5</v>
      </c>
      <c r="D110" s="150" t="s">
        <v>43</v>
      </c>
      <c r="E110" s="389">
        <v>0</v>
      </c>
      <c r="F110" s="163">
        <f t="shared" si="8"/>
        <v>0</v>
      </c>
    </row>
    <row r="111" spans="1:6" ht="15">
      <c r="A111" s="147" t="s">
        <v>995</v>
      </c>
      <c r="B111" s="148" t="s">
        <v>996</v>
      </c>
      <c r="C111" s="149">
        <v>0</v>
      </c>
      <c r="D111" s="150" t="s">
        <v>43</v>
      </c>
      <c r="E111" s="389">
        <v>0</v>
      </c>
      <c r="F111" s="163">
        <f t="shared" si="8"/>
        <v>0</v>
      </c>
    </row>
    <row r="112" spans="1:6" ht="15">
      <c r="A112" s="147" t="s">
        <v>997</v>
      </c>
      <c r="B112" s="148" t="s">
        <v>998</v>
      </c>
      <c r="C112" s="149">
        <v>1</v>
      </c>
      <c r="D112" s="150" t="s">
        <v>927</v>
      </c>
      <c r="E112" s="389">
        <v>0</v>
      </c>
      <c r="F112" s="163">
        <f t="shared" si="8"/>
        <v>0</v>
      </c>
    </row>
    <row r="113" spans="1:6" ht="15">
      <c r="A113" s="147" t="s">
        <v>929</v>
      </c>
      <c r="B113" s="148" t="s">
        <v>999</v>
      </c>
      <c r="C113" s="149">
        <v>0</v>
      </c>
      <c r="D113" s="150" t="s">
        <v>43</v>
      </c>
      <c r="E113" s="389">
        <v>0</v>
      </c>
      <c r="F113" s="163">
        <f t="shared" si="8"/>
        <v>0</v>
      </c>
    </row>
    <row r="114" spans="1:6" ht="15">
      <c r="A114" s="164"/>
      <c r="B114" s="165" t="s">
        <v>113</v>
      </c>
      <c r="C114" s="166"/>
      <c r="D114" s="166"/>
      <c r="E114" s="166"/>
      <c r="F114" s="167">
        <f>SUM(F108:F113)</f>
        <v>0</v>
      </c>
    </row>
    <row r="115" spans="1:6" ht="15">
      <c r="A115" s="190"/>
      <c r="B115" s="190"/>
      <c r="C115" s="191"/>
      <c r="D115" s="191"/>
      <c r="E115" s="191"/>
      <c r="F115" s="191"/>
    </row>
    <row r="116" spans="1:6" ht="15.75">
      <c r="A116" s="154"/>
      <c r="B116" s="155" t="s">
        <v>941</v>
      </c>
      <c r="C116" s="154"/>
      <c r="D116" s="154"/>
      <c r="E116" s="154"/>
      <c r="F116" s="154"/>
    </row>
    <row r="117" spans="1:6" ht="15">
      <c r="A117" s="156"/>
      <c r="B117" s="156" t="s">
        <v>903</v>
      </c>
      <c r="C117" s="157" t="s">
        <v>904</v>
      </c>
      <c r="D117" s="157" t="s">
        <v>1</v>
      </c>
      <c r="E117" s="158" t="s">
        <v>2</v>
      </c>
      <c r="F117" s="158" t="s">
        <v>113</v>
      </c>
    </row>
    <row r="118" spans="1:6" ht="15">
      <c r="A118" s="147" t="s">
        <v>942</v>
      </c>
      <c r="B118" s="148" t="s">
        <v>943</v>
      </c>
      <c r="C118" s="149">
        <v>370</v>
      </c>
      <c r="D118" s="150" t="s">
        <v>7</v>
      </c>
      <c r="E118" s="389">
        <v>0</v>
      </c>
      <c r="F118" s="163">
        <f aca="true" t="shared" si="9" ref="F118:F122">C118*E118</f>
        <v>0</v>
      </c>
    </row>
    <row r="119" spans="1:6" ht="15">
      <c r="A119" s="147" t="s">
        <v>946</v>
      </c>
      <c r="B119" s="148" t="s">
        <v>1000</v>
      </c>
      <c r="C119" s="149">
        <v>70</v>
      </c>
      <c r="D119" s="150" t="s">
        <v>7</v>
      </c>
      <c r="E119" s="389">
        <v>0</v>
      </c>
      <c r="F119" s="163">
        <f t="shared" si="9"/>
        <v>0</v>
      </c>
    </row>
    <row r="120" spans="1:6" ht="15">
      <c r="A120" s="147" t="s">
        <v>948</v>
      </c>
      <c r="B120" s="148" t="s">
        <v>1001</v>
      </c>
      <c r="C120" s="149">
        <v>600</v>
      </c>
      <c r="D120" s="150" t="s">
        <v>43</v>
      </c>
      <c r="E120" s="389">
        <v>0</v>
      </c>
      <c r="F120" s="163">
        <f t="shared" si="9"/>
        <v>0</v>
      </c>
    </row>
    <row r="121" spans="1:6" ht="15">
      <c r="A121" s="147" t="s">
        <v>950</v>
      </c>
      <c r="B121" s="148" t="s">
        <v>1002</v>
      </c>
      <c r="C121" s="149">
        <v>20</v>
      </c>
      <c r="D121" s="150" t="s">
        <v>43</v>
      </c>
      <c r="E121" s="389">
        <v>0</v>
      </c>
      <c r="F121" s="163">
        <f t="shared" si="9"/>
        <v>0</v>
      </c>
    </row>
    <row r="122" spans="1:6" ht="15">
      <c r="A122" s="147" t="s">
        <v>1003</v>
      </c>
      <c r="B122" s="148" t="s">
        <v>1004</v>
      </c>
      <c r="C122" s="149">
        <v>20</v>
      </c>
      <c r="D122" s="150" t="s">
        <v>43</v>
      </c>
      <c r="E122" s="389">
        <v>0</v>
      </c>
      <c r="F122" s="163">
        <f t="shared" si="9"/>
        <v>0</v>
      </c>
    </row>
    <row r="123" spans="1:6" ht="15">
      <c r="A123" s="164"/>
      <c r="B123" s="165" t="s">
        <v>113</v>
      </c>
      <c r="C123" s="166"/>
      <c r="D123" s="166"/>
      <c r="E123" s="166"/>
      <c r="F123" s="167">
        <f>SUM(F118:F122)</f>
        <v>0</v>
      </c>
    </row>
    <row r="124" spans="1:6" ht="15">
      <c r="A124" s="185"/>
      <c r="B124" s="186"/>
      <c r="C124" s="187"/>
      <c r="D124" s="187"/>
      <c r="E124" s="188"/>
      <c r="F124" s="189"/>
    </row>
    <row r="125" spans="1:6" ht="15.75">
      <c r="A125" s="154"/>
      <c r="B125" s="155" t="s">
        <v>1005</v>
      </c>
      <c r="C125" s="154"/>
      <c r="D125" s="154"/>
      <c r="E125" s="154"/>
      <c r="F125" s="154"/>
    </row>
    <row r="126" spans="1:6" ht="15">
      <c r="A126" s="156"/>
      <c r="B126" s="156" t="s">
        <v>903</v>
      </c>
      <c r="C126" s="157" t="s">
        <v>904</v>
      </c>
      <c r="D126" s="157" t="s">
        <v>1</v>
      </c>
      <c r="E126" s="158" t="s">
        <v>2</v>
      </c>
      <c r="F126" s="158" t="s">
        <v>113</v>
      </c>
    </row>
    <row r="127" spans="1:6" ht="15">
      <c r="A127" s="159" t="s">
        <v>1006</v>
      </c>
      <c r="B127" s="160" t="s">
        <v>1007</v>
      </c>
      <c r="C127" s="161">
        <v>550</v>
      </c>
      <c r="D127" s="162" t="s">
        <v>7</v>
      </c>
      <c r="E127" s="389">
        <v>0</v>
      </c>
      <c r="F127" s="163">
        <f aca="true" t="shared" si="10" ref="F127:F128">C127*E127</f>
        <v>0</v>
      </c>
    </row>
    <row r="128" spans="1:6" ht="15">
      <c r="A128" s="159" t="s">
        <v>1008</v>
      </c>
      <c r="B128" s="160" t="s">
        <v>1009</v>
      </c>
      <c r="C128" s="161">
        <v>0</v>
      </c>
      <c r="D128" s="162" t="s">
        <v>7</v>
      </c>
      <c r="E128" s="389">
        <v>0</v>
      </c>
      <c r="F128" s="163">
        <f t="shared" si="10"/>
        <v>0</v>
      </c>
    </row>
    <row r="129" spans="1:6" ht="15">
      <c r="A129" s="164"/>
      <c r="B129" s="165" t="s">
        <v>113</v>
      </c>
      <c r="C129" s="166"/>
      <c r="D129" s="166"/>
      <c r="E129" s="166"/>
      <c r="F129" s="167">
        <f>SUM(F127:F128)</f>
        <v>0</v>
      </c>
    </row>
    <row r="130" spans="1:6" ht="15">
      <c r="A130" s="147"/>
      <c r="B130" s="148"/>
      <c r="C130" s="149"/>
      <c r="D130" s="150"/>
      <c r="E130" s="151"/>
      <c r="F130" s="151"/>
    </row>
    <row r="131" spans="1:6" ht="15.75">
      <c r="A131" s="154"/>
      <c r="B131" s="155" t="s">
        <v>954</v>
      </c>
      <c r="C131" s="154"/>
      <c r="D131" s="154"/>
      <c r="E131" s="154"/>
      <c r="F131" s="154"/>
    </row>
    <row r="132" spans="1:6" ht="15">
      <c r="A132" s="156"/>
      <c r="B132" s="156" t="s">
        <v>903</v>
      </c>
      <c r="C132" s="157" t="s">
        <v>904</v>
      </c>
      <c r="D132" s="157" t="s">
        <v>1</v>
      </c>
      <c r="E132" s="158" t="s">
        <v>2</v>
      </c>
      <c r="F132" s="158" t="s">
        <v>113</v>
      </c>
    </row>
    <row r="133" spans="1:6" ht="15">
      <c r="A133" s="159" t="s">
        <v>955</v>
      </c>
      <c r="B133" s="148" t="s">
        <v>956</v>
      </c>
      <c r="C133" s="149">
        <v>1</v>
      </c>
      <c r="D133" s="150" t="s">
        <v>43</v>
      </c>
      <c r="E133" s="389">
        <v>0</v>
      </c>
      <c r="F133" s="163">
        <f aca="true" t="shared" si="11" ref="F133:F139">C133*E133</f>
        <v>0</v>
      </c>
    </row>
    <row r="134" spans="1:6" ht="15">
      <c r="A134" s="159" t="s">
        <v>957</v>
      </c>
      <c r="B134" s="148" t="s">
        <v>1010</v>
      </c>
      <c r="C134" s="149">
        <v>1</v>
      </c>
      <c r="D134" s="150" t="s">
        <v>927</v>
      </c>
      <c r="E134" s="389">
        <v>0</v>
      </c>
      <c r="F134" s="163">
        <f t="shared" si="11"/>
        <v>0</v>
      </c>
    </row>
    <row r="135" spans="1:6" ht="15">
      <c r="A135" s="159" t="s">
        <v>959</v>
      </c>
      <c r="B135" s="148" t="s">
        <v>960</v>
      </c>
      <c r="C135" s="149">
        <v>2</v>
      </c>
      <c r="D135" s="150" t="s">
        <v>114</v>
      </c>
      <c r="E135" s="389">
        <v>0</v>
      </c>
      <c r="F135" s="163">
        <f t="shared" si="11"/>
        <v>0</v>
      </c>
    </row>
    <row r="136" spans="1:6" ht="15">
      <c r="A136" s="159" t="s">
        <v>961</v>
      </c>
      <c r="B136" s="148" t="s">
        <v>962</v>
      </c>
      <c r="C136" s="149">
        <v>2</v>
      </c>
      <c r="D136" s="150" t="s">
        <v>114</v>
      </c>
      <c r="E136" s="389">
        <v>0</v>
      </c>
      <c r="F136" s="163">
        <f t="shared" si="11"/>
        <v>0</v>
      </c>
    </row>
    <row r="137" spans="1:6" ht="15">
      <c r="A137" s="159" t="s">
        <v>963</v>
      </c>
      <c r="B137" s="148" t="s">
        <v>1011</v>
      </c>
      <c r="C137" s="149">
        <v>1</v>
      </c>
      <c r="D137" s="150" t="s">
        <v>43</v>
      </c>
      <c r="E137" s="389">
        <v>0</v>
      </c>
      <c r="F137" s="163">
        <f t="shared" si="11"/>
        <v>0</v>
      </c>
    </row>
    <row r="138" spans="1:6" ht="15">
      <c r="A138" s="159" t="s">
        <v>965</v>
      </c>
      <c r="B138" s="148" t="s">
        <v>964</v>
      </c>
      <c r="C138" s="149">
        <v>1</v>
      </c>
      <c r="D138" s="150" t="s">
        <v>43</v>
      </c>
      <c r="E138" s="389">
        <v>0</v>
      </c>
      <c r="F138" s="163">
        <f t="shared" si="11"/>
        <v>0</v>
      </c>
    </row>
    <row r="139" spans="1:6" ht="15">
      <c r="A139" s="159" t="s">
        <v>967</v>
      </c>
      <c r="B139" s="160" t="s">
        <v>968</v>
      </c>
      <c r="C139" s="161">
        <v>1</v>
      </c>
      <c r="D139" s="162" t="s">
        <v>1012</v>
      </c>
      <c r="E139" s="389">
        <v>0</v>
      </c>
      <c r="F139" s="163">
        <f t="shared" si="11"/>
        <v>0</v>
      </c>
    </row>
    <row r="140" spans="1:6" ht="15">
      <c r="A140" s="164"/>
      <c r="B140" s="165" t="s">
        <v>113</v>
      </c>
      <c r="C140" s="166"/>
      <c r="D140" s="166"/>
      <c r="E140" s="166"/>
      <c r="F140" s="167">
        <f>SUM(F133:F139)</f>
        <v>0</v>
      </c>
    </row>
    <row r="141" spans="1:6" ht="15">
      <c r="A141" s="171"/>
      <c r="B141" s="172"/>
      <c r="C141" s="173"/>
      <c r="D141" s="173"/>
      <c r="E141" s="173"/>
      <c r="F141" s="192"/>
    </row>
    <row r="142" spans="1:6" ht="15">
      <c r="A142" s="147"/>
      <c r="B142" s="148"/>
      <c r="C142" s="149"/>
      <c r="D142" s="150"/>
      <c r="E142" s="151"/>
      <c r="F142" s="151"/>
    </row>
    <row r="143" spans="1:6" ht="15.75">
      <c r="A143" s="272" t="s">
        <v>893</v>
      </c>
      <c r="B143" s="272"/>
      <c r="C143" s="272"/>
      <c r="D143" s="272"/>
      <c r="E143" s="272"/>
      <c r="F143" s="272"/>
    </row>
    <row r="144" spans="1:6" ht="15.75">
      <c r="A144" s="273" t="s">
        <v>1013</v>
      </c>
      <c r="B144" s="273"/>
      <c r="C144" s="273"/>
      <c r="D144" s="273"/>
      <c r="E144" s="273"/>
      <c r="F144" s="273"/>
    </row>
    <row r="145" spans="1:6" ht="15">
      <c r="A145" s="138"/>
      <c r="B145" s="139"/>
      <c r="C145" s="139"/>
      <c r="D145" s="139"/>
      <c r="E145" s="139"/>
      <c r="F145" s="139"/>
    </row>
    <row r="146" spans="1:6" ht="15.75">
      <c r="A146" s="140"/>
      <c r="B146" s="141" t="s">
        <v>895</v>
      </c>
      <c r="C146" s="140"/>
      <c r="D146" s="140"/>
      <c r="E146" s="140"/>
      <c r="F146" s="140"/>
    </row>
    <row r="147" spans="1:6" ht="15">
      <c r="A147" s="142"/>
      <c r="B147" s="142" t="s">
        <v>896</v>
      </c>
      <c r="C147" s="142"/>
      <c r="D147" s="142"/>
      <c r="E147" s="142"/>
      <c r="F147" s="143">
        <f>F158+F178+F184+F197</f>
        <v>0</v>
      </c>
    </row>
    <row r="148" spans="1:6" ht="15">
      <c r="A148" s="142"/>
      <c r="B148" s="142" t="s">
        <v>897</v>
      </c>
      <c r="C148" s="142"/>
      <c r="D148" s="142"/>
      <c r="E148" s="142"/>
      <c r="F148" s="143">
        <f>F219+F229+F241+F250</f>
        <v>0</v>
      </c>
    </row>
    <row r="149" spans="1:6" ht="15">
      <c r="A149" s="142"/>
      <c r="B149" s="142" t="s">
        <v>898</v>
      </c>
      <c r="C149" s="142"/>
      <c r="D149" s="142"/>
      <c r="E149" s="142"/>
      <c r="F149" s="143">
        <f>F147*0.01</f>
        <v>0</v>
      </c>
    </row>
    <row r="150" spans="1:6" ht="15">
      <c r="A150" s="142"/>
      <c r="B150" s="142" t="s">
        <v>899</v>
      </c>
      <c r="C150" s="142"/>
      <c r="D150" s="142"/>
      <c r="E150" s="142"/>
      <c r="F150" s="143">
        <f>F148*0.06</f>
        <v>0</v>
      </c>
    </row>
    <row r="151" spans="1:6" ht="15.75" thickBot="1">
      <c r="A151" s="144"/>
      <c r="B151" s="145" t="s">
        <v>900</v>
      </c>
      <c r="C151" s="144"/>
      <c r="D151" s="144"/>
      <c r="E151" s="144"/>
      <c r="F151" s="146">
        <f>SUM(F147:F150)</f>
        <v>0</v>
      </c>
    </row>
    <row r="152" spans="1:6" ht="15">
      <c r="A152" s="183"/>
      <c r="B152" s="172"/>
      <c r="C152" s="183"/>
      <c r="D152" s="183"/>
      <c r="E152" s="183"/>
      <c r="F152" s="184"/>
    </row>
    <row r="153" spans="1:6" ht="15.75">
      <c r="A153" s="152"/>
      <c r="B153" s="153" t="s">
        <v>901</v>
      </c>
      <c r="C153" s="152"/>
      <c r="D153" s="152"/>
      <c r="E153" s="152"/>
      <c r="F153" s="152"/>
    </row>
    <row r="154" spans="1:6" ht="15.75">
      <c r="A154" s="154"/>
      <c r="B154" s="155" t="s">
        <v>1014</v>
      </c>
      <c r="C154" s="154"/>
      <c r="D154" s="154"/>
      <c r="E154" s="154"/>
      <c r="F154" s="154"/>
    </row>
    <row r="155" spans="1:6" ht="15">
      <c r="A155" s="156"/>
      <c r="B155" s="156" t="s">
        <v>903</v>
      </c>
      <c r="C155" s="157" t="s">
        <v>904</v>
      </c>
      <c r="D155" s="157" t="s">
        <v>1</v>
      </c>
      <c r="E155" s="158" t="s">
        <v>2</v>
      </c>
      <c r="F155" s="158" t="s">
        <v>113</v>
      </c>
    </row>
    <row r="156" spans="1:6" ht="15">
      <c r="A156" s="147" t="s">
        <v>1015</v>
      </c>
      <c r="B156" s="148" t="s">
        <v>1016</v>
      </c>
      <c r="C156" s="149">
        <v>0</v>
      </c>
      <c r="D156" s="150" t="s">
        <v>43</v>
      </c>
      <c r="E156" s="390">
        <v>0</v>
      </c>
      <c r="F156" s="163">
        <f aca="true" t="shared" si="12" ref="F156:F157">C156*E156</f>
        <v>0</v>
      </c>
    </row>
    <row r="157" spans="1:6" ht="15">
      <c r="A157" s="147" t="s">
        <v>1017</v>
      </c>
      <c r="B157" s="148" t="s">
        <v>1018</v>
      </c>
      <c r="C157" s="149">
        <v>12</v>
      </c>
      <c r="D157" s="150" t="s">
        <v>43</v>
      </c>
      <c r="E157" s="389">
        <v>0</v>
      </c>
      <c r="F157" s="163">
        <f t="shared" si="12"/>
        <v>0</v>
      </c>
    </row>
    <row r="158" spans="1:6" ht="15">
      <c r="A158" s="164"/>
      <c r="B158" s="165" t="s">
        <v>113</v>
      </c>
      <c r="C158" s="166"/>
      <c r="D158" s="166"/>
      <c r="E158" s="166"/>
      <c r="F158" s="167">
        <f>SUM(F156:F157)</f>
        <v>0</v>
      </c>
    </row>
    <row r="159" spans="1:6" ht="15">
      <c r="A159" s="147"/>
      <c r="B159" s="148"/>
      <c r="C159" s="149"/>
      <c r="D159" s="150"/>
      <c r="E159" s="151"/>
      <c r="F159" s="151"/>
    </row>
    <row r="160" spans="1:6" ht="15.75">
      <c r="A160" s="154"/>
      <c r="B160" s="155" t="s">
        <v>902</v>
      </c>
      <c r="C160" s="154"/>
      <c r="D160" s="154"/>
      <c r="E160" s="154"/>
      <c r="F160" s="154"/>
    </row>
    <row r="161" spans="1:6" ht="15">
      <c r="A161" s="156"/>
      <c r="B161" s="156" t="s">
        <v>903</v>
      </c>
      <c r="C161" s="157" t="s">
        <v>904</v>
      </c>
      <c r="D161" s="157" t="s">
        <v>1</v>
      </c>
      <c r="E161" s="158" t="s">
        <v>2</v>
      </c>
      <c r="F161" s="158" t="s">
        <v>113</v>
      </c>
    </row>
    <row r="162" spans="1:6" ht="15">
      <c r="A162" s="377" t="s">
        <v>1019</v>
      </c>
      <c r="B162" s="378" t="s">
        <v>1020</v>
      </c>
      <c r="C162" s="379">
        <v>12</v>
      </c>
      <c r="D162" s="380" t="s">
        <v>43</v>
      </c>
      <c r="E162" s="389">
        <v>0</v>
      </c>
      <c r="F162" s="381">
        <f aca="true" t="shared" si="13" ref="F162:F163">C162*E162</f>
        <v>0</v>
      </c>
    </row>
    <row r="163" spans="1:6" ht="15">
      <c r="A163" s="377" t="s">
        <v>1021</v>
      </c>
      <c r="B163" s="378" t="s">
        <v>1022</v>
      </c>
      <c r="C163" s="379">
        <v>0</v>
      </c>
      <c r="D163" s="380" t="s">
        <v>43</v>
      </c>
      <c r="E163" s="389">
        <v>0</v>
      </c>
      <c r="F163" s="381">
        <f t="shared" si="13"/>
        <v>0</v>
      </c>
    </row>
    <row r="164" spans="1:6" ht="15">
      <c r="A164" s="159" t="s">
        <v>1023</v>
      </c>
      <c r="B164" s="160" t="s">
        <v>1024</v>
      </c>
      <c r="C164" s="161">
        <v>3</v>
      </c>
      <c r="D164" s="162" t="s">
        <v>43</v>
      </c>
      <c r="E164" s="389">
        <v>0</v>
      </c>
      <c r="F164" s="163">
        <f>C164*E164</f>
        <v>0</v>
      </c>
    </row>
    <row r="165" spans="1:6" ht="15">
      <c r="A165" s="159" t="s">
        <v>915</v>
      </c>
      <c r="B165" s="160" t="s">
        <v>1025</v>
      </c>
      <c r="C165" s="161">
        <v>13</v>
      </c>
      <c r="D165" s="162" t="s">
        <v>43</v>
      </c>
      <c r="E165" s="389">
        <v>0</v>
      </c>
      <c r="F165" s="163">
        <f aca="true" t="shared" si="14" ref="F165:F172">C165*E165</f>
        <v>0</v>
      </c>
    </row>
    <row r="166" spans="1:6" ht="15">
      <c r="A166" s="159" t="s">
        <v>973</v>
      </c>
      <c r="B166" s="160" t="s">
        <v>1026</v>
      </c>
      <c r="C166" s="161">
        <v>43</v>
      </c>
      <c r="D166" s="162" t="s">
        <v>43</v>
      </c>
      <c r="E166" s="389">
        <v>0</v>
      </c>
      <c r="F166" s="163">
        <f t="shared" si="14"/>
        <v>0</v>
      </c>
    </row>
    <row r="167" spans="1:6" ht="15">
      <c r="A167" s="159" t="s">
        <v>975</v>
      </c>
      <c r="B167" s="160" t="s">
        <v>1027</v>
      </c>
      <c r="C167" s="161">
        <v>43</v>
      </c>
      <c r="D167" s="162" t="s">
        <v>43</v>
      </c>
      <c r="E167" s="389">
        <v>0</v>
      </c>
      <c r="F167" s="163">
        <f t="shared" si="14"/>
        <v>0</v>
      </c>
    </row>
    <row r="168" spans="1:6" ht="15">
      <c r="A168" s="159" t="s">
        <v>1028</v>
      </c>
      <c r="B168" s="160" t="s">
        <v>1029</v>
      </c>
      <c r="C168" s="161">
        <v>20</v>
      </c>
      <c r="D168" s="162" t="s">
        <v>43</v>
      </c>
      <c r="E168" s="389">
        <v>0</v>
      </c>
      <c r="F168" s="163">
        <f t="shared" si="14"/>
        <v>0</v>
      </c>
    </row>
    <row r="169" spans="1:6" ht="15">
      <c r="A169" s="159" t="s">
        <v>1030</v>
      </c>
      <c r="B169" s="160" t="s">
        <v>1031</v>
      </c>
      <c r="C169" s="161">
        <v>20</v>
      </c>
      <c r="D169" s="162" t="s">
        <v>43</v>
      </c>
      <c r="E169" s="389">
        <v>0</v>
      </c>
      <c r="F169" s="163">
        <f t="shared" si="14"/>
        <v>0</v>
      </c>
    </row>
    <row r="170" spans="1:6" ht="15">
      <c r="A170" s="159" t="s">
        <v>1032</v>
      </c>
      <c r="B170" s="160" t="s">
        <v>1033</v>
      </c>
      <c r="C170" s="161">
        <v>100</v>
      </c>
      <c r="D170" s="162" t="s">
        <v>43</v>
      </c>
      <c r="E170" s="389">
        <v>0</v>
      </c>
      <c r="F170" s="163">
        <f t="shared" si="14"/>
        <v>0</v>
      </c>
    </row>
    <row r="171" spans="1:6" ht="15">
      <c r="A171" s="159" t="s">
        <v>1034</v>
      </c>
      <c r="B171" s="160" t="s">
        <v>1035</v>
      </c>
      <c r="C171" s="161">
        <v>25</v>
      </c>
      <c r="D171" s="162" t="s">
        <v>43</v>
      </c>
      <c r="E171" s="389">
        <v>0</v>
      </c>
      <c r="F171" s="163">
        <f t="shared" si="14"/>
        <v>0</v>
      </c>
    </row>
    <row r="172" spans="1:6" ht="15">
      <c r="A172" s="159" t="s">
        <v>1036</v>
      </c>
      <c r="B172" s="160" t="s">
        <v>1037</v>
      </c>
      <c r="C172" s="161">
        <v>1</v>
      </c>
      <c r="D172" s="162" t="s">
        <v>43</v>
      </c>
      <c r="E172" s="389">
        <v>0</v>
      </c>
      <c r="F172" s="163">
        <f t="shared" si="14"/>
        <v>0</v>
      </c>
    </row>
    <row r="173" spans="1:6" ht="15">
      <c r="A173" s="159"/>
      <c r="B173" s="160"/>
      <c r="C173" s="161"/>
      <c r="D173" s="162"/>
      <c r="E173" s="163"/>
      <c r="F173" s="163"/>
    </row>
    <row r="174" spans="1:6" ht="15">
      <c r="A174" s="147" t="s">
        <v>1038</v>
      </c>
      <c r="B174" s="160" t="s">
        <v>1039</v>
      </c>
      <c r="C174" s="161">
        <v>5</v>
      </c>
      <c r="D174" s="162" t="s">
        <v>43</v>
      </c>
      <c r="E174" s="389">
        <v>0</v>
      </c>
      <c r="F174" s="151">
        <f aca="true" t="shared" si="15" ref="F174:F177">C174*E174</f>
        <v>0</v>
      </c>
    </row>
    <row r="175" spans="1:6" ht="15">
      <c r="A175" s="159" t="s">
        <v>1040</v>
      </c>
      <c r="B175" s="160" t="s">
        <v>1041</v>
      </c>
      <c r="C175" s="161">
        <v>1</v>
      </c>
      <c r="D175" s="162" t="s">
        <v>927</v>
      </c>
      <c r="E175" s="389">
        <v>0</v>
      </c>
      <c r="F175" s="163">
        <f t="shared" si="15"/>
        <v>0</v>
      </c>
    </row>
    <row r="176" spans="1:6" ht="15">
      <c r="A176" s="159" t="s">
        <v>1042</v>
      </c>
      <c r="B176" s="160" t="s">
        <v>1043</v>
      </c>
      <c r="C176" s="161">
        <v>0</v>
      </c>
      <c r="D176" s="162" t="s">
        <v>43</v>
      </c>
      <c r="E176" s="389">
        <v>0</v>
      </c>
      <c r="F176" s="163">
        <f t="shared" si="15"/>
        <v>0</v>
      </c>
    </row>
    <row r="177" spans="1:6" ht="15">
      <c r="A177" s="147"/>
      <c r="B177" s="160" t="s">
        <v>1044</v>
      </c>
      <c r="C177" s="161">
        <v>0</v>
      </c>
      <c r="D177" s="162" t="s">
        <v>43</v>
      </c>
      <c r="E177" s="389">
        <v>0</v>
      </c>
      <c r="F177" s="163">
        <f t="shared" si="15"/>
        <v>0</v>
      </c>
    </row>
    <row r="178" spans="1:6" ht="15">
      <c r="A178" s="164"/>
      <c r="B178" s="165" t="s">
        <v>113</v>
      </c>
      <c r="C178" s="166"/>
      <c r="D178" s="166"/>
      <c r="E178" s="166"/>
      <c r="F178" s="167">
        <f>SUM(F162:F177)</f>
        <v>0</v>
      </c>
    </row>
    <row r="179" spans="1:6" ht="15">
      <c r="A179" s="147"/>
      <c r="B179" s="148"/>
      <c r="C179" s="149"/>
      <c r="D179" s="150"/>
      <c r="E179" s="151"/>
      <c r="F179" s="151"/>
    </row>
    <row r="180" spans="1:6" ht="15.75">
      <c r="A180" s="154"/>
      <c r="B180" s="155" t="s">
        <v>984</v>
      </c>
      <c r="C180" s="154"/>
      <c r="D180" s="154"/>
      <c r="E180" s="154"/>
      <c r="F180" s="154"/>
    </row>
    <row r="181" spans="1:6" ht="15">
      <c r="A181" s="156"/>
      <c r="B181" s="156" t="s">
        <v>903</v>
      </c>
      <c r="C181" s="157" t="s">
        <v>904</v>
      </c>
      <c r="D181" s="157" t="s">
        <v>1</v>
      </c>
      <c r="E181" s="158" t="s">
        <v>2</v>
      </c>
      <c r="F181" s="158" t="s">
        <v>113</v>
      </c>
    </row>
    <row r="182" spans="1:6" ht="15">
      <c r="A182" s="159" t="s">
        <v>918</v>
      </c>
      <c r="B182" s="148" t="s">
        <v>1045</v>
      </c>
      <c r="C182" s="161">
        <v>3000</v>
      </c>
      <c r="D182" s="162" t="s">
        <v>7</v>
      </c>
      <c r="E182" s="389">
        <v>0</v>
      </c>
      <c r="F182" s="163">
        <f aca="true" t="shared" si="16" ref="F182:F183">C182*E182</f>
        <v>0</v>
      </c>
    </row>
    <row r="183" spans="1:6" ht="15">
      <c r="A183" s="159" t="s">
        <v>920</v>
      </c>
      <c r="B183" s="160" t="s">
        <v>1046</v>
      </c>
      <c r="C183" s="161">
        <v>0</v>
      </c>
      <c r="D183" s="162" t="s">
        <v>7</v>
      </c>
      <c r="E183" s="389">
        <v>0</v>
      </c>
      <c r="F183" s="163">
        <f t="shared" si="16"/>
        <v>0</v>
      </c>
    </row>
    <row r="184" spans="1:6" ht="15">
      <c r="A184" s="164"/>
      <c r="B184" s="165" t="s">
        <v>113</v>
      </c>
      <c r="C184" s="166"/>
      <c r="D184" s="166"/>
      <c r="E184" s="166"/>
      <c r="F184" s="167">
        <f>SUM(F182:F183)</f>
        <v>0</v>
      </c>
    </row>
    <row r="185" spans="1:6" ht="15">
      <c r="A185" s="156"/>
      <c r="B185" s="156"/>
      <c r="C185" s="157"/>
      <c r="D185" s="157"/>
      <c r="E185" s="158"/>
      <c r="F185" s="158"/>
    </row>
    <row r="186" spans="1:6" ht="15.75">
      <c r="A186" s="154"/>
      <c r="B186" s="155" t="s">
        <v>917</v>
      </c>
      <c r="C186" s="154"/>
      <c r="D186" s="154"/>
      <c r="E186" s="154"/>
      <c r="F186" s="154"/>
    </row>
    <row r="187" spans="1:6" ht="15">
      <c r="A187" s="156"/>
      <c r="B187" s="156" t="s">
        <v>903</v>
      </c>
      <c r="C187" s="157" t="s">
        <v>904</v>
      </c>
      <c r="D187" s="157" t="s">
        <v>1</v>
      </c>
      <c r="E187" s="158" t="s">
        <v>2</v>
      </c>
      <c r="F187" s="158" t="s">
        <v>113</v>
      </c>
    </row>
    <row r="188" spans="1:6" ht="15">
      <c r="A188" s="159" t="s">
        <v>985</v>
      </c>
      <c r="B188" s="160" t="s">
        <v>1047</v>
      </c>
      <c r="C188" s="161">
        <v>70</v>
      </c>
      <c r="D188" s="162" t="s">
        <v>7</v>
      </c>
      <c r="E188" s="389">
        <v>0</v>
      </c>
      <c r="F188" s="163">
        <f aca="true" t="shared" si="17" ref="F188">C188*E188</f>
        <v>0</v>
      </c>
    </row>
    <row r="189" spans="1:6" ht="15">
      <c r="A189" s="159"/>
      <c r="B189" s="160" t="s">
        <v>1048</v>
      </c>
      <c r="C189" s="161"/>
      <c r="D189" s="162"/>
      <c r="E189" s="163"/>
      <c r="F189" s="163"/>
    </row>
    <row r="190" spans="1:6" ht="15">
      <c r="A190" s="159" t="s">
        <v>987</v>
      </c>
      <c r="B190" s="160" t="s">
        <v>1049</v>
      </c>
      <c r="C190" s="161">
        <v>20</v>
      </c>
      <c r="D190" s="162" t="s">
        <v>7</v>
      </c>
      <c r="E190" s="389">
        <v>0</v>
      </c>
      <c r="F190" s="163">
        <f aca="true" t="shared" si="18" ref="F190:F196">C190*E190</f>
        <v>0</v>
      </c>
    </row>
    <row r="191" spans="1:6" ht="15">
      <c r="A191" s="159" t="s">
        <v>1050</v>
      </c>
      <c r="B191" s="160" t="s">
        <v>1051</v>
      </c>
      <c r="C191" s="161">
        <v>300</v>
      </c>
      <c r="D191" s="162" t="s">
        <v>7</v>
      </c>
      <c r="E191" s="389">
        <v>0</v>
      </c>
      <c r="F191" s="163">
        <f t="shared" si="18"/>
        <v>0</v>
      </c>
    </row>
    <row r="192" spans="1:6" ht="15">
      <c r="A192" s="159" t="s">
        <v>1052</v>
      </c>
      <c r="B192" s="160" t="s">
        <v>982</v>
      </c>
      <c r="C192" s="161">
        <v>300</v>
      </c>
      <c r="D192" s="162" t="s">
        <v>7</v>
      </c>
      <c r="E192" s="389">
        <v>0</v>
      </c>
      <c r="F192" s="163">
        <f t="shared" si="18"/>
        <v>0</v>
      </c>
    </row>
    <row r="193" spans="1:6" ht="15">
      <c r="A193" s="159" t="s">
        <v>1053</v>
      </c>
      <c r="B193" s="160" t="s">
        <v>1054</v>
      </c>
      <c r="C193" s="161">
        <v>28</v>
      </c>
      <c r="D193" s="162" t="s">
        <v>43</v>
      </c>
      <c r="E193" s="389">
        <v>0</v>
      </c>
      <c r="F193" s="163">
        <f t="shared" si="18"/>
        <v>0</v>
      </c>
    </row>
    <row r="194" spans="1:6" ht="15">
      <c r="A194" s="159" t="s">
        <v>1055</v>
      </c>
      <c r="B194" s="160" t="s">
        <v>1056</v>
      </c>
      <c r="C194" s="161">
        <v>4</v>
      </c>
      <c r="D194" s="162" t="s">
        <v>43</v>
      </c>
      <c r="E194" s="389">
        <v>0</v>
      </c>
      <c r="F194" s="163">
        <f t="shared" si="18"/>
        <v>0</v>
      </c>
    </row>
    <row r="195" spans="1:6" ht="15">
      <c r="A195" s="159" t="s">
        <v>1057</v>
      </c>
      <c r="B195" s="160" t="s">
        <v>1058</v>
      </c>
      <c r="C195" s="161">
        <v>20</v>
      </c>
      <c r="D195" s="162" t="s">
        <v>43</v>
      </c>
      <c r="E195" s="389">
        <v>0</v>
      </c>
      <c r="F195" s="163">
        <f t="shared" si="18"/>
        <v>0</v>
      </c>
    </row>
    <row r="196" spans="1:6" ht="15">
      <c r="A196" s="159" t="s">
        <v>1059</v>
      </c>
      <c r="B196" s="160" t="s">
        <v>1060</v>
      </c>
      <c r="C196" s="161">
        <v>1</v>
      </c>
      <c r="D196" s="162" t="s">
        <v>927</v>
      </c>
      <c r="E196" s="389">
        <v>0</v>
      </c>
      <c r="F196" s="163">
        <f t="shared" si="18"/>
        <v>0</v>
      </c>
    </row>
    <row r="197" spans="1:6" ht="15">
      <c r="A197" s="164"/>
      <c r="B197" s="165" t="s">
        <v>113</v>
      </c>
      <c r="C197" s="166"/>
      <c r="D197" s="166"/>
      <c r="E197" s="166"/>
      <c r="F197" s="167">
        <f>SUM(F188:F196)</f>
        <v>0</v>
      </c>
    </row>
    <row r="198" spans="1:6" ht="15">
      <c r="A198" s="147"/>
      <c r="B198" s="148"/>
      <c r="C198" s="149"/>
      <c r="D198" s="150"/>
      <c r="E198" s="151"/>
      <c r="F198" s="151"/>
    </row>
    <row r="199" spans="1:6" ht="15">
      <c r="A199" s="147"/>
      <c r="B199" s="148"/>
      <c r="C199" s="149"/>
      <c r="D199" s="150"/>
      <c r="E199" s="151"/>
      <c r="F199" s="151"/>
    </row>
    <row r="200" spans="1:6" ht="15.75">
      <c r="A200" s="154"/>
      <c r="B200" s="155" t="s">
        <v>928</v>
      </c>
      <c r="C200" s="154"/>
      <c r="D200" s="154"/>
      <c r="E200" s="154"/>
      <c r="F200" s="154"/>
    </row>
    <row r="201" spans="1:6" ht="15">
      <c r="A201" s="156"/>
      <c r="B201" s="156" t="s">
        <v>903</v>
      </c>
      <c r="C201" s="157" t="s">
        <v>904</v>
      </c>
      <c r="D201" s="157" t="s">
        <v>1</v>
      </c>
      <c r="E201" s="158" t="s">
        <v>2</v>
      </c>
      <c r="F201" s="158" t="s">
        <v>113</v>
      </c>
    </row>
    <row r="202" spans="1:6" ht="15">
      <c r="A202" s="159" t="s">
        <v>995</v>
      </c>
      <c r="B202" s="160" t="s">
        <v>1061</v>
      </c>
      <c r="C202" s="161">
        <v>16</v>
      </c>
      <c r="D202" s="162" t="s">
        <v>43</v>
      </c>
      <c r="E202" s="389">
        <v>0</v>
      </c>
      <c r="F202" s="163">
        <f aca="true" t="shared" si="19" ref="F202:F218">C202*E202</f>
        <v>0</v>
      </c>
    </row>
    <row r="203" spans="1:6" ht="15">
      <c r="A203" s="159" t="s">
        <v>997</v>
      </c>
      <c r="B203" s="160" t="s">
        <v>1062</v>
      </c>
      <c r="C203" s="161">
        <v>43</v>
      </c>
      <c r="D203" s="162" t="s">
        <v>43</v>
      </c>
      <c r="E203" s="389">
        <v>0</v>
      </c>
      <c r="F203" s="163">
        <f t="shared" si="19"/>
        <v>0</v>
      </c>
    </row>
    <row r="204" spans="1:6" ht="15">
      <c r="A204" s="159" t="s">
        <v>1063</v>
      </c>
      <c r="B204" s="160" t="s">
        <v>1064</v>
      </c>
      <c r="C204" s="161">
        <v>28</v>
      </c>
      <c r="D204" s="162" t="s">
        <v>43</v>
      </c>
      <c r="E204" s="389">
        <v>0</v>
      </c>
      <c r="F204" s="163">
        <f t="shared" si="19"/>
        <v>0</v>
      </c>
    </row>
    <row r="205" spans="1:6" ht="15">
      <c r="A205" s="159" t="s">
        <v>1065</v>
      </c>
      <c r="B205" s="160" t="s">
        <v>1066</v>
      </c>
      <c r="C205" s="161">
        <v>43</v>
      </c>
      <c r="D205" s="162" t="s">
        <v>43</v>
      </c>
      <c r="E205" s="389">
        <v>0</v>
      </c>
      <c r="F205" s="163">
        <f t="shared" si="19"/>
        <v>0</v>
      </c>
    </row>
    <row r="206" spans="1:6" ht="15">
      <c r="A206" s="159" t="s">
        <v>1067</v>
      </c>
      <c r="B206" s="160" t="s">
        <v>1068</v>
      </c>
      <c r="C206" s="161">
        <v>126</v>
      </c>
      <c r="D206" s="162" t="s">
        <v>43</v>
      </c>
      <c r="E206" s="389">
        <v>0</v>
      </c>
      <c r="F206" s="163">
        <f t="shared" si="19"/>
        <v>0</v>
      </c>
    </row>
    <row r="207" spans="1:6" ht="15">
      <c r="A207" s="159" t="s">
        <v>1069</v>
      </c>
      <c r="B207" s="160" t="s">
        <v>1070</v>
      </c>
      <c r="C207" s="161">
        <v>1</v>
      </c>
      <c r="D207" s="162" t="s">
        <v>43</v>
      </c>
      <c r="E207" s="389">
        <v>0</v>
      </c>
      <c r="F207" s="163">
        <f t="shared" si="19"/>
        <v>0</v>
      </c>
    </row>
    <row r="208" spans="1:6" ht="15">
      <c r="A208" s="159" t="s">
        <v>1071</v>
      </c>
      <c r="B208" s="160" t="s">
        <v>1072</v>
      </c>
      <c r="C208" s="161">
        <v>43</v>
      </c>
      <c r="D208" s="162" t="s">
        <v>43</v>
      </c>
      <c r="E208" s="389">
        <v>0</v>
      </c>
      <c r="F208" s="163">
        <f t="shared" si="19"/>
        <v>0</v>
      </c>
    </row>
    <row r="209" spans="1:6" ht="15">
      <c r="A209" s="159" t="s">
        <v>1073</v>
      </c>
      <c r="B209" s="160" t="s">
        <v>1074</v>
      </c>
      <c r="C209" s="161">
        <v>0</v>
      </c>
      <c r="D209" s="162" t="s">
        <v>43</v>
      </c>
      <c r="E209" s="389">
        <v>0</v>
      </c>
      <c r="F209" s="163">
        <f t="shared" si="19"/>
        <v>0</v>
      </c>
    </row>
    <row r="210" spans="1:6" ht="15">
      <c r="A210" s="159" t="s">
        <v>933</v>
      </c>
      <c r="B210" s="160" t="s">
        <v>1075</v>
      </c>
      <c r="C210" s="161">
        <v>0</v>
      </c>
      <c r="D210" s="162" t="s">
        <v>43</v>
      </c>
      <c r="E210" s="389">
        <v>0</v>
      </c>
      <c r="F210" s="163">
        <f t="shared" si="19"/>
        <v>0</v>
      </c>
    </row>
    <row r="211" spans="1:6" ht="15">
      <c r="A211" s="159" t="s">
        <v>935</v>
      </c>
      <c r="B211" s="160" t="s">
        <v>1076</v>
      </c>
      <c r="C211" s="161">
        <v>0</v>
      </c>
      <c r="D211" s="162" t="s">
        <v>43</v>
      </c>
      <c r="E211" s="389">
        <v>0</v>
      </c>
      <c r="F211" s="163">
        <f t="shared" si="19"/>
        <v>0</v>
      </c>
    </row>
    <row r="212" spans="1:6" ht="15">
      <c r="A212" s="159" t="s">
        <v>937</v>
      </c>
      <c r="B212" s="160" t="s">
        <v>1077</v>
      </c>
      <c r="C212" s="161">
        <v>0</v>
      </c>
      <c r="D212" s="162" t="s">
        <v>43</v>
      </c>
      <c r="E212" s="389">
        <v>0</v>
      </c>
      <c r="F212" s="163">
        <f t="shared" si="19"/>
        <v>0</v>
      </c>
    </row>
    <row r="213" spans="1:6" ht="15">
      <c r="A213" s="159" t="s">
        <v>939</v>
      </c>
      <c r="B213" s="160" t="s">
        <v>1078</v>
      </c>
      <c r="C213" s="161">
        <v>0</v>
      </c>
      <c r="D213" s="162" t="s">
        <v>43</v>
      </c>
      <c r="E213" s="389">
        <v>0</v>
      </c>
      <c r="F213" s="163">
        <f t="shared" si="19"/>
        <v>0</v>
      </c>
    </row>
    <row r="214" spans="1:6" ht="15">
      <c r="A214" s="159" t="s">
        <v>1079</v>
      </c>
      <c r="B214" s="160" t="s">
        <v>1080</v>
      </c>
      <c r="C214" s="161">
        <v>0</v>
      </c>
      <c r="D214" s="162" t="s">
        <v>43</v>
      </c>
      <c r="E214" s="389">
        <v>0</v>
      </c>
      <c r="F214" s="163">
        <f t="shared" si="19"/>
        <v>0</v>
      </c>
    </row>
    <row r="215" spans="1:6" ht="15">
      <c r="A215" s="159" t="s">
        <v>1081</v>
      </c>
      <c r="B215" s="160" t="s">
        <v>1082</v>
      </c>
      <c r="C215" s="161">
        <v>0</v>
      </c>
      <c r="D215" s="162" t="s">
        <v>43</v>
      </c>
      <c r="E215" s="389">
        <v>0</v>
      </c>
      <c r="F215" s="163">
        <f t="shared" si="19"/>
        <v>0</v>
      </c>
    </row>
    <row r="216" spans="1:6" ht="15">
      <c r="A216" s="159"/>
      <c r="B216" s="160"/>
      <c r="C216" s="161"/>
      <c r="D216" s="162"/>
      <c r="E216" s="163"/>
      <c r="F216" s="163"/>
    </row>
    <row r="217" spans="1:6" ht="15">
      <c r="A217" s="159" t="s">
        <v>1083</v>
      </c>
      <c r="B217" s="160" t="s">
        <v>1084</v>
      </c>
      <c r="C217" s="161">
        <v>3</v>
      </c>
      <c r="D217" s="162" t="s">
        <v>43</v>
      </c>
      <c r="E217" s="389">
        <v>0</v>
      </c>
      <c r="F217" s="163">
        <f t="shared" si="19"/>
        <v>0</v>
      </c>
    </row>
    <row r="218" spans="1:6" ht="15">
      <c r="A218" s="159" t="s">
        <v>1085</v>
      </c>
      <c r="B218" s="160" t="s">
        <v>1086</v>
      </c>
      <c r="C218" s="161">
        <v>0</v>
      </c>
      <c r="D218" s="162" t="s">
        <v>43</v>
      </c>
      <c r="E218" s="389">
        <v>0</v>
      </c>
      <c r="F218" s="163">
        <f t="shared" si="19"/>
        <v>0</v>
      </c>
    </row>
    <row r="219" spans="1:6" ht="15">
      <c r="A219" s="159"/>
      <c r="B219" s="165" t="s">
        <v>113</v>
      </c>
      <c r="C219" s="166"/>
      <c r="D219" s="166"/>
      <c r="E219" s="166"/>
      <c r="F219" s="167">
        <f>SUM(F202:F218)</f>
        <v>0</v>
      </c>
    </row>
    <row r="220" spans="1:6" ht="15">
      <c r="A220" s="159"/>
      <c r="B220" s="160"/>
      <c r="C220" s="161"/>
      <c r="D220" s="162"/>
      <c r="E220" s="163"/>
      <c r="F220" s="163"/>
    </row>
    <row r="221" spans="1:6" ht="15">
      <c r="A221" s="156"/>
      <c r="B221" s="156"/>
      <c r="C221" s="157"/>
      <c r="D221" s="157"/>
      <c r="E221" s="158"/>
      <c r="F221" s="158"/>
    </row>
    <row r="222" spans="1:6" ht="15.75">
      <c r="A222" s="154"/>
      <c r="B222" s="155" t="s">
        <v>1087</v>
      </c>
      <c r="C222" s="154"/>
      <c r="D222" s="154"/>
      <c r="E222" s="154"/>
      <c r="F222" s="154"/>
    </row>
    <row r="223" spans="1:6" ht="15">
      <c r="A223" s="156"/>
      <c r="B223" s="156" t="s">
        <v>903</v>
      </c>
      <c r="C223" s="157" t="s">
        <v>904</v>
      </c>
      <c r="D223" s="157" t="s">
        <v>1</v>
      </c>
      <c r="E223" s="158" t="s">
        <v>2</v>
      </c>
      <c r="F223" s="158" t="s">
        <v>113</v>
      </c>
    </row>
    <row r="224" spans="1:6" ht="15">
      <c r="A224" s="159" t="s">
        <v>942</v>
      </c>
      <c r="B224" s="160" t="s">
        <v>1088</v>
      </c>
      <c r="C224" s="161">
        <v>3000</v>
      </c>
      <c r="D224" s="162" t="s">
        <v>7</v>
      </c>
      <c r="E224" s="389">
        <v>0</v>
      </c>
      <c r="F224" s="163">
        <f aca="true" t="shared" si="20" ref="F224:F228">C224*E224</f>
        <v>0</v>
      </c>
    </row>
    <row r="225" spans="1:6" ht="15">
      <c r="A225" s="159" t="s">
        <v>946</v>
      </c>
      <c r="B225" s="160" t="s">
        <v>1089</v>
      </c>
      <c r="C225" s="161">
        <v>0</v>
      </c>
      <c r="D225" s="162" t="s">
        <v>7</v>
      </c>
      <c r="E225" s="389">
        <v>0</v>
      </c>
      <c r="F225" s="163">
        <f t="shared" si="20"/>
        <v>0</v>
      </c>
    </row>
    <row r="226" spans="1:6" ht="15">
      <c r="A226" s="159" t="s">
        <v>946</v>
      </c>
      <c r="B226" s="160" t="s">
        <v>1090</v>
      </c>
      <c r="C226" s="161">
        <v>0</v>
      </c>
      <c r="D226" s="162" t="s">
        <v>7</v>
      </c>
      <c r="E226" s="389">
        <v>0</v>
      </c>
      <c r="F226" s="163">
        <f t="shared" si="20"/>
        <v>0</v>
      </c>
    </row>
    <row r="227" spans="1:6" ht="15">
      <c r="A227" s="159" t="s">
        <v>948</v>
      </c>
      <c r="B227" s="160" t="s">
        <v>1091</v>
      </c>
      <c r="C227" s="161">
        <v>0</v>
      </c>
      <c r="D227" s="162" t="s">
        <v>7</v>
      </c>
      <c r="E227" s="389">
        <v>0</v>
      </c>
      <c r="F227" s="163">
        <f t="shared" si="20"/>
        <v>0</v>
      </c>
    </row>
    <row r="228" spans="1:6" ht="15">
      <c r="A228" s="159" t="s">
        <v>952</v>
      </c>
      <c r="B228" s="160" t="s">
        <v>1046</v>
      </c>
      <c r="C228" s="161">
        <v>1</v>
      </c>
      <c r="D228" s="162" t="s">
        <v>7</v>
      </c>
      <c r="E228" s="389">
        <v>0</v>
      </c>
      <c r="F228" s="163">
        <f t="shared" si="20"/>
        <v>0</v>
      </c>
    </row>
    <row r="229" spans="1:6" ht="15">
      <c r="A229" s="164"/>
      <c r="B229" s="165" t="s">
        <v>113</v>
      </c>
      <c r="C229" s="166"/>
      <c r="D229" s="166"/>
      <c r="E229" s="166"/>
      <c r="F229" s="167">
        <f>SUM(F224:F228)</f>
        <v>0</v>
      </c>
    </row>
    <row r="230" spans="1:6" ht="15">
      <c r="A230" s="147"/>
      <c r="B230" s="148"/>
      <c r="C230" s="149"/>
      <c r="D230" s="150"/>
      <c r="E230" s="151"/>
      <c r="F230" s="151"/>
    </row>
    <row r="231" spans="1:6" ht="15.75">
      <c r="A231" s="154"/>
      <c r="B231" s="155" t="s">
        <v>941</v>
      </c>
      <c r="C231" s="154"/>
      <c r="D231" s="154"/>
      <c r="E231" s="154"/>
      <c r="F231" s="154"/>
    </row>
    <row r="232" spans="1:6" ht="15">
      <c r="A232" s="156"/>
      <c r="B232" s="156" t="s">
        <v>903</v>
      </c>
      <c r="C232" s="157" t="s">
        <v>904</v>
      </c>
      <c r="D232" s="157" t="s">
        <v>1</v>
      </c>
      <c r="E232" s="158" t="s">
        <v>2</v>
      </c>
      <c r="F232" s="158" t="s">
        <v>113</v>
      </c>
    </row>
    <row r="233" spans="1:6" ht="15">
      <c r="A233" s="159" t="s">
        <v>1006</v>
      </c>
      <c r="B233" s="160" t="s">
        <v>943</v>
      </c>
      <c r="C233" s="161">
        <v>400</v>
      </c>
      <c r="D233" s="162" t="s">
        <v>7</v>
      </c>
      <c r="E233" s="389">
        <v>0</v>
      </c>
      <c r="F233" s="163">
        <f aca="true" t="shared" si="21" ref="F233:F240">C233*E233</f>
        <v>0</v>
      </c>
    </row>
    <row r="234" spans="1:6" ht="15">
      <c r="A234" s="159" t="s">
        <v>1008</v>
      </c>
      <c r="B234" s="160" t="s">
        <v>1092</v>
      </c>
      <c r="C234" s="161">
        <v>70</v>
      </c>
      <c r="D234" s="162" t="s">
        <v>7</v>
      </c>
      <c r="E234" s="389">
        <v>0</v>
      </c>
      <c r="F234" s="163">
        <f t="shared" si="21"/>
        <v>0</v>
      </c>
    </row>
    <row r="235" spans="1:6" ht="15">
      <c r="A235" s="159" t="s">
        <v>944</v>
      </c>
      <c r="B235" s="160" t="s">
        <v>945</v>
      </c>
      <c r="C235" s="161">
        <v>320</v>
      </c>
      <c r="D235" s="162" t="s">
        <v>7</v>
      </c>
      <c r="E235" s="389">
        <v>0</v>
      </c>
      <c r="F235" s="163">
        <f t="shared" si="21"/>
        <v>0</v>
      </c>
    </row>
    <row r="236" spans="1:6" ht="15">
      <c r="A236" s="159" t="s">
        <v>1093</v>
      </c>
      <c r="B236" s="160" t="s">
        <v>1094</v>
      </c>
      <c r="C236" s="161">
        <v>320</v>
      </c>
      <c r="D236" s="162" t="s">
        <v>7</v>
      </c>
      <c r="E236" s="389">
        <v>0</v>
      </c>
      <c r="F236" s="163">
        <f t="shared" si="21"/>
        <v>0</v>
      </c>
    </row>
    <row r="237" spans="1:6" ht="15">
      <c r="A237" s="159" t="s">
        <v>1095</v>
      </c>
      <c r="B237" s="160" t="s">
        <v>1054</v>
      </c>
      <c r="C237" s="161">
        <v>28</v>
      </c>
      <c r="D237" s="162" t="s">
        <v>43</v>
      </c>
      <c r="E237" s="389">
        <v>0</v>
      </c>
      <c r="F237" s="163">
        <f t="shared" si="21"/>
        <v>0</v>
      </c>
    </row>
    <row r="238" spans="1:6" ht="15">
      <c r="A238" s="159" t="s">
        <v>1096</v>
      </c>
      <c r="B238" s="160" t="s">
        <v>1097</v>
      </c>
      <c r="C238" s="161">
        <v>4</v>
      </c>
      <c r="D238" s="162" t="s">
        <v>43</v>
      </c>
      <c r="E238" s="389">
        <v>0</v>
      </c>
      <c r="F238" s="163">
        <f t="shared" si="21"/>
        <v>0</v>
      </c>
    </row>
    <row r="239" spans="1:6" ht="15">
      <c r="A239" s="159" t="s">
        <v>1098</v>
      </c>
      <c r="B239" s="160" t="s">
        <v>1002</v>
      </c>
      <c r="C239" s="161">
        <v>30</v>
      </c>
      <c r="D239" s="162" t="s">
        <v>43</v>
      </c>
      <c r="E239" s="389">
        <v>0</v>
      </c>
      <c r="F239" s="163">
        <f t="shared" si="21"/>
        <v>0</v>
      </c>
    </row>
    <row r="240" spans="1:6" ht="15">
      <c r="A240" s="159" t="s">
        <v>1099</v>
      </c>
      <c r="B240" s="160" t="s">
        <v>953</v>
      </c>
      <c r="C240" s="161">
        <v>30</v>
      </c>
      <c r="D240" s="162" t="s">
        <v>43</v>
      </c>
      <c r="E240" s="389">
        <v>0</v>
      </c>
      <c r="F240" s="163">
        <f t="shared" si="21"/>
        <v>0</v>
      </c>
    </row>
    <row r="241" spans="1:6" ht="15">
      <c r="A241" s="164"/>
      <c r="B241" s="165" t="s">
        <v>113</v>
      </c>
      <c r="C241" s="166"/>
      <c r="D241" s="166"/>
      <c r="E241" s="166"/>
      <c r="F241" s="167">
        <f>SUM(F233:F240)</f>
        <v>0</v>
      </c>
    </row>
    <row r="242" spans="1:6" ht="15">
      <c r="A242" s="147"/>
      <c r="B242" s="148"/>
      <c r="C242" s="149"/>
      <c r="D242" s="150"/>
      <c r="E242" s="151"/>
      <c r="F242" s="151"/>
    </row>
    <row r="243" spans="1:6" ht="15.75">
      <c r="A243" s="154"/>
      <c r="B243" s="155" t="s">
        <v>954</v>
      </c>
      <c r="C243" s="154"/>
      <c r="D243" s="154"/>
      <c r="E243" s="154"/>
      <c r="F243" s="154"/>
    </row>
    <row r="244" spans="1:6" ht="15">
      <c r="A244" s="156"/>
      <c r="B244" s="156" t="s">
        <v>903</v>
      </c>
      <c r="C244" s="157" t="s">
        <v>904</v>
      </c>
      <c r="D244" s="157" t="s">
        <v>1</v>
      </c>
      <c r="E244" s="158" t="s">
        <v>2</v>
      </c>
      <c r="F244" s="158" t="s">
        <v>113</v>
      </c>
    </row>
    <row r="245" spans="1:6" ht="15">
      <c r="A245" s="159" t="s">
        <v>955</v>
      </c>
      <c r="B245" s="160" t="s">
        <v>1010</v>
      </c>
      <c r="C245" s="161">
        <v>1</v>
      </c>
      <c r="D245" s="162" t="s">
        <v>50</v>
      </c>
      <c r="E245" s="389">
        <v>0</v>
      </c>
      <c r="F245" s="163">
        <f aca="true" t="shared" si="22" ref="F245:F249">C245*E245</f>
        <v>0</v>
      </c>
    </row>
    <row r="246" spans="1:6" ht="15">
      <c r="A246" s="159" t="s">
        <v>957</v>
      </c>
      <c r="B246" s="160" t="s">
        <v>1100</v>
      </c>
      <c r="C246" s="161">
        <v>2</v>
      </c>
      <c r="D246" s="162" t="s">
        <v>114</v>
      </c>
      <c r="E246" s="389">
        <v>0</v>
      </c>
      <c r="F246" s="163">
        <f t="shared" si="22"/>
        <v>0</v>
      </c>
    </row>
    <row r="247" spans="1:6" ht="15">
      <c r="A247" s="159" t="s">
        <v>959</v>
      </c>
      <c r="B247" s="160" t="s">
        <v>1101</v>
      </c>
      <c r="C247" s="161">
        <v>1</v>
      </c>
      <c r="D247" s="162" t="s">
        <v>43</v>
      </c>
      <c r="E247" s="389">
        <v>0</v>
      </c>
      <c r="F247" s="163">
        <f t="shared" si="22"/>
        <v>0</v>
      </c>
    </row>
    <row r="248" spans="1:6" ht="15">
      <c r="A248" s="159" t="s">
        <v>961</v>
      </c>
      <c r="B248" s="148" t="s">
        <v>1011</v>
      </c>
      <c r="C248" s="149">
        <v>14</v>
      </c>
      <c r="D248" s="150" t="s">
        <v>114</v>
      </c>
      <c r="E248" s="389">
        <v>0</v>
      </c>
      <c r="F248" s="163">
        <f t="shared" si="22"/>
        <v>0</v>
      </c>
    </row>
    <row r="249" spans="1:6" ht="15">
      <c r="A249" s="159" t="s">
        <v>963</v>
      </c>
      <c r="B249" s="160" t="s">
        <v>968</v>
      </c>
      <c r="C249" s="161">
        <v>1</v>
      </c>
      <c r="D249" s="162" t="s">
        <v>969</v>
      </c>
      <c r="E249" s="389">
        <v>0</v>
      </c>
      <c r="F249" s="163">
        <f t="shared" si="22"/>
        <v>0</v>
      </c>
    </row>
    <row r="250" spans="1:6" ht="15">
      <c r="A250" s="164"/>
      <c r="B250" s="165" t="s">
        <v>113</v>
      </c>
      <c r="C250" s="166"/>
      <c r="D250" s="166"/>
      <c r="E250" s="166"/>
      <c r="F250" s="167">
        <f>SUM(F245:F249)</f>
        <v>0</v>
      </c>
    </row>
    <row r="251" spans="1:6" ht="15">
      <c r="A251" s="147"/>
      <c r="B251" s="148"/>
      <c r="C251" s="149"/>
      <c r="D251" s="150"/>
      <c r="E251" s="151"/>
      <c r="F251" s="151"/>
    </row>
    <row r="252" spans="1:6" ht="15.75">
      <c r="A252" s="272" t="s">
        <v>893</v>
      </c>
      <c r="B252" s="272"/>
      <c r="C252" s="272"/>
      <c r="D252" s="272"/>
      <c r="E252" s="272"/>
      <c r="F252" s="272"/>
    </row>
    <row r="253" spans="1:6" ht="15.75">
      <c r="A253" s="274" t="s">
        <v>1102</v>
      </c>
      <c r="B253" s="274"/>
      <c r="C253" s="274"/>
      <c r="D253" s="274"/>
      <c r="E253" s="274"/>
      <c r="F253" s="274"/>
    </row>
    <row r="254" spans="1:6" ht="15">
      <c r="A254" s="138"/>
      <c r="B254" s="139"/>
      <c r="C254" s="139"/>
      <c r="D254" s="139"/>
      <c r="E254" s="139"/>
      <c r="F254" s="139"/>
    </row>
    <row r="255" spans="1:6" ht="15.75">
      <c r="A255" s="140"/>
      <c r="B255" s="141" t="s">
        <v>895</v>
      </c>
      <c r="C255" s="140"/>
      <c r="D255" s="140"/>
      <c r="E255" s="140"/>
      <c r="F255" s="140"/>
    </row>
    <row r="256" spans="1:6" ht="15">
      <c r="A256" s="142"/>
      <c r="B256" s="142" t="s">
        <v>896</v>
      </c>
      <c r="C256" s="142"/>
      <c r="D256" s="142"/>
      <c r="E256" s="142"/>
      <c r="F256" s="143">
        <f>F293+F301+F307</f>
        <v>0</v>
      </c>
    </row>
    <row r="257" spans="1:6" ht="15">
      <c r="A257" s="142"/>
      <c r="B257" s="142" t="s">
        <v>897</v>
      </c>
      <c r="C257" s="142"/>
      <c r="D257" s="142"/>
      <c r="E257" s="142"/>
      <c r="F257" s="143">
        <f>F320+F331+F337+F347</f>
        <v>0</v>
      </c>
    </row>
    <row r="258" spans="1:6" ht="15">
      <c r="A258" s="142"/>
      <c r="B258" s="142" t="s">
        <v>898</v>
      </c>
      <c r="C258" s="142"/>
      <c r="D258" s="142"/>
      <c r="E258" s="142"/>
      <c r="F258" s="143">
        <f>F256*0.01</f>
        <v>0</v>
      </c>
    </row>
    <row r="259" spans="1:6" ht="15">
      <c r="A259" s="142"/>
      <c r="B259" s="142" t="s">
        <v>899</v>
      </c>
      <c r="C259" s="142"/>
      <c r="D259" s="142"/>
      <c r="E259" s="142"/>
      <c r="F259" s="143">
        <f>F257*0.06</f>
        <v>0</v>
      </c>
    </row>
    <row r="260" spans="1:6" ht="15.75" thickBot="1">
      <c r="A260" s="144"/>
      <c r="B260" s="145" t="s">
        <v>900</v>
      </c>
      <c r="C260" s="144"/>
      <c r="D260" s="144"/>
      <c r="E260" s="144"/>
      <c r="F260" s="146">
        <f>SUM(F256:F259)</f>
        <v>0</v>
      </c>
    </row>
    <row r="261" spans="1:6" ht="15">
      <c r="A261" s="183"/>
      <c r="B261" s="172"/>
      <c r="C261" s="183"/>
      <c r="D261" s="183"/>
      <c r="E261" s="183"/>
      <c r="F261" s="184"/>
    </row>
    <row r="262" spans="1:6" ht="15.75">
      <c r="A262" s="152"/>
      <c r="B262" s="153" t="s">
        <v>901</v>
      </c>
      <c r="C262" s="152"/>
      <c r="D262" s="152"/>
      <c r="E262" s="152"/>
      <c r="F262" s="152"/>
    </row>
    <row r="263" spans="1:6" ht="15.75">
      <c r="A263" s="154"/>
      <c r="B263" s="155" t="s">
        <v>1103</v>
      </c>
      <c r="C263" s="154"/>
      <c r="D263" s="154"/>
      <c r="E263" s="154"/>
      <c r="F263" s="154"/>
    </row>
    <row r="264" spans="1:6" ht="15">
      <c r="A264" s="156"/>
      <c r="B264" s="156" t="s">
        <v>903</v>
      </c>
      <c r="C264" s="157" t="s">
        <v>904</v>
      </c>
      <c r="D264" s="157" t="s">
        <v>1</v>
      </c>
      <c r="E264" s="158" t="s">
        <v>2</v>
      </c>
      <c r="F264" s="158" t="s">
        <v>113</v>
      </c>
    </row>
    <row r="265" spans="1:6" ht="15">
      <c r="A265" s="156"/>
      <c r="B265" s="156" t="s">
        <v>903</v>
      </c>
      <c r="C265" s="157" t="s">
        <v>904</v>
      </c>
      <c r="D265" s="157" t="s">
        <v>1</v>
      </c>
      <c r="E265" s="158" t="s">
        <v>2</v>
      </c>
      <c r="F265" s="158" t="s">
        <v>113</v>
      </c>
    </row>
    <row r="266" spans="1:6" ht="15">
      <c r="A266" s="377" t="s">
        <v>1104</v>
      </c>
      <c r="B266" s="382" t="s">
        <v>1105</v>
      </c>
      <c r="C266" s="379">
        <v>3</v>
      </c>
      <c r="D266" s="380" t="s">
        <v>43</v>
      </c>
      <c r="E266" s="389">
        <v>0</v>
      </c>
      <c r="F266" s="381">
        <f aca="true" t="shared" si="23" ref="F266">C266*E266</f>
        <v>0</v>
      </c>
    </row>
    <row r="267" spans="1:6" ht="15">
      <c r="A267" s="377"/>
      <c r="B267" s="382" t="s">
        <v>1106</v>
      </c>
      <c r="C267" s="379"/>
      <c r="D267" s="380"/>
      <c r="E267" s="389">
        <v>0</v>
      </c>
      <c r="F267" s="381"/>
    </row>
    <row r="268" spans="1:6" ht="15">
      <c r="A268" s="194" t="s">
        <v>1107</v>
      </c>
      <c r="B268" s="148" t="s">
        <v>1108</v>
      </c>
      <c r="C268" s="149">
        <v>2</v>
      </c>
      <c r="D268" s="150" t="s">
        <v>43</v>
      </c>
      <c r="E268" s="389">
        <v>0</v>
      </c>
      <c r="F268" s="163">
        <f aca="true" t="shared" si="24" ref="F268:F278">C268*E268</f>
        <v>0</v>
      </c>
    </row>
    <row r="269" spans="1:6" ht="15">
      <c r="A269" s="377" t="s">
        <v>1109</v>
      </c>
      <c r="B269" s="382" t="s">
        <v>1110</v>
      </c>
      <c r="C269" s="379">
        <v>0</v>
      </c>
      <c r="D269" s="380" t="s">
        <v>43</v>
      </c>
      <c r="E269" s="389">
        <v>0</v>
      </c>
      <c r="F269" s="381">
        <f t="shared" si="24"/>
        <v>0</v>
      </c>
    </row>
    <row r="270" spans="1:6" ht="15">
      <c r="A270" s="377"/>
      <c r="B270" s="382" t="s">
        <v>1111</v>
      </c>
      <c r="C270" s="379"/>
      <c r="D270" s="380"/>
      <c r="E270" s="389">
        <v>0</v>
      </c>
      <c r="F270" s="381"/>
    </row>
    <row r="271" spans="1:6" ht="15">
      <c r="A271" s="377"/>
      <c r="B271" s="382" t="s">
        <v>1112</v>
      </c>
      <c r="C271" s="379"/>
      <c r="D271" s="380"/>
      <c r="E271" s="389">
        <v>0</v>
      </c>
      <c r="F271" s="381"/>
    </row>
    <row r="272" spans="1:6" ht="15">
      <c r="A272" s="194" t="s">
        <v>1113</v>
      </c>
      <c r="B272" s="148" t="s">
        <v>1114</v>
      </c>
      <c r="C272" s="149">
        <v>0</v>
      </c>
      <c r="D272" s="150" t="s">
        <v>43</v>
      </c>
      <c r="E272" s="389">
        <v>0</v>
      </c>
      <c r="F272" s="163">
        <f t="shared" si="24"/>
        <v>0</v>
      </c>
    </row>
    <row r="273" spans="1:6" ht="15">
      <c r="A273" s="159" t="s">
        <v>907</v>
      </c>
      <c r="B273" s="160" t="s">
        <v>1115</v>
      </c>
      <c r="C273" s="161">
        <v>0</v>
      </c>
      <c r="D273" s="162" t="s">
        <v>43</v>
      </c>
      <c r="E273" s="389">
        <v>0</v>
      </c>
      <c r="F273" s="163">
        <f t="shared" si="24"/>
        <v>0</v>
      </c>
    </row>
    <row r="274" spans="1:6" ht="15">
      <c r="A274" s="159" t="s">
        <v>909</v>
      </c>
      <c r="B274" s="160" t="s">
        <v>1116</v>
      </c>
      <c r="C274" s="161">
        <v>0</v>
      </c>
      <c r="D274" s="162" t="s">
        <v>43</v>
      </c>
      <c r="E274" s="389">
        <v>0</v>
      </c>
      <c r="F274" s="163">
        <f t="shared" si="24"/>
        <v>0</v>
      </c>
    </row>
    <row r="275" spans="1:6" ht="15">
      <c r="A275" s="159"/>
      <c r="B275" s="160"/>
      <c r="C275" s="161"/>
      <c r="D275" s="162"/>
      <c r="E275" s="163"/>
      <c r="F275" s="163"/>
    </row>
    <row r="276" spans="1:6" ht="15">
      <c r="A276" s="159" t="s">
        <v>911</v>
      </c>
      <c r="B276" s="195" t="s">
        <v>1117</v>
      </c>
      <c r="C276" s="161">
        <v>0</v>
      </c>
      <c r="D276" s="162" t="s">
        <v>43</v>
      </c>
      <c r="E276" s="389">
        <v>0</v>
      </c>
      <c r="F276" s="163">
        <f t="shared" si="24"/>
        <v>0</v>
      </c>
    </row>
    <row r="277" spans="1:6" ht="15">
      <c r="A277" s="159"/>
      <c r="B277" s="160"/>
      <c r="C277" s="161"/>
      <c r="D277" s="162"/>
      <c r="E277" s="163"/>
      <c r="F277" s="163"/>
    </row>
    <row r="278" spans="1:6" ht="15">
      <c r="A278" s="159" t="s">
        <v>913</v>
      </c>
      <c r="B278" s="160" t="s">
        <v>1118</v>
      </c>
      <c r="C278" s="161">
        <v>5</v>
      </c>
      <c r="D278" s="162" t="s">
        <v>43</v>
      </c>
      <c r="E278" s="389">
        <v>0</v>
      </c>
      <c r="F278" s="163">
        <f t="shared" si="24"/>
        <v>0</v>
      </c>
    </row>
    <row r="279" spans="1:6" ht="15">
      <c r="A279" s="159"/>
      <c r="B279" s="163"/>
      <c r="C279" s="193"/>
      <c r="D279" s="193"/>
      <c r="E279" s="193"/>
      <c r="F279" s="193"/>
    </row>
    <row r="280" spans="1:6" ht="15">
      <c r="A280" s="194">
        <v>107</v>
      </c>
      <c r="B280" s="196" t="s">
        <v>1119</v>
      </c>
      <c r="C280" s="197">
        <v>0</v>
      </c>
      <c r="D280" s="198" t="s">
        <v>43</v>
      </c>
      <c r="E280" s="389">
        <v>0</v>
      </c>
      <c r="F280" s="163">
        <f aca="true" t="shared" si="25" ref="F280:F283">C280*E280</f>
        <v>0</v>
      </c>
    </row>
    <row r="281" spans="1:6" ht="15">
      <c r="A281" s="194"/>
      <c r="B281" s="196"/>
      <c r="C281" s="197"/>
      <c r="D281" s="198"/>
      <c r="E281" s="197"/>
      <c r="F281" s="163"/>
    </row>
    <row r="282" spans="1:6" ht="15">
      <c r="A282" s="159" t="s">
        <v>973</v>
      </c>
      <c r="B282" s="160" t="s">
        <v>1120</v>
      </c>
      <c r="C282" s="161">
        <v>0</v>
      </c>
      <c r="D282" s="162" t="s">
        <v>43</v>
      </c>
      <c r="E282" s="389">
        <v>0</v>
      </c>
      <c r="F282" s="163">
        <f t="shared" si="25"/>
        <v>0</v>
      </c>
    </row>
    <row r="283" spans="1:6" ht="15">
      <c r="A283" s="159" t="s">
        <v>975</v>
      </c>
      <c r="B283" s="160" t="s">
        <v>1027</v>
      </c>
      <c r="C283" s="161">
        <v>5</v>
      </c>
      <c r="D283" s="162" t="s">
        <v>43</v>
      </c>
      <c r="E283" s="389">
        <v>0</v>
      </c>
      <c r="F283" s="163">
        <f t="shared" si="25"/>
        <v>0</v>
      </c>
    </row>
    <row r="284" spans="1:6" ht="15">
      <c r="A284" s="194"/>
      <c r="B284" s="160"/>
      <c r="C284" s="161"/>
      <c r="D284" s="162"/>
      <c r="E284" s="163"/>
      <c r="F284" s="163"/>
    </row>
    <row r="285" spans="1:6" ht="15">
      <c r="A285" s="159" t="s">
        <v>1038</v>
      </c>
      <c r="B285" s="160" t="s">
        <v>1121</v>
      </c>
      <c r="C285" s="161">
        <v>0</v>
      </c>
      <c r="D285" s="162" t="s">
        <v>43</v>
      </c>
      <c r="E285" s="389">
        <v>0</v>
      </c>
      <c r="F285" s="163">
        <f aca="true" t="shared" si="26" ref="F285:F291">C285*E285</f>
        <v>0</v>
      </c>
    </row>
    <row r="286" spans="1:6" ht="15">
      <c r="A286" s="159" t="s">
        <v>1040</v>
      </c>
      <c r="B286" s="160" t="s">
        <v>1122</v>
      </c>
      <c r="C286" s="161">
        <v>0</v>
      </c>
      <c r="D286" s="162" t="s">
        <v>1123</v>
      </c>
      <c r="E286" s="389">
        <v>0</v>
      </c>
      <c r="F286" s="163">
        <f t="shared" si="26"/>
        <v>0</v>
      </c>
    </row>
    <row r="287" spans="1:6" ht="15">
      <c r="A287" s="159" t="s">
        <v>1042</v>
      </c>
      <c r="B287" s="160" t="s">
        <v>1124</v>
      </c>
      <c r="C287" s="161">
        <v>0</v>
      </c>
      <c r="D287" s="162" t="s">
        <v>43</v>
      </c>
      <c r="E287" s="389">
        <v>0</v>
      </c>
      <c r="F287" s="163">
        <f t="shared" si="26"/>
        <v>0</v>
      </c>
    </row>
    <row r="288" spans="1:6" ht="15">
      <c r="A288" s="159" t="s">
        <v>1125</v>
      </c>
      <c r="B288" s="160" t="s">
        <v>1126</v>
      </c>
      <c r="C288" s="161">
        <v>0</v>
      </c>
      <c r="D288" s="162" t="s">
        <v>43</v>
      </c>
      <c r="E288" s="389">
        <v>0</v>
      </c>
      <c r="F288" s="163">
        <f t="shared" si="26"/>
        <v>0</v>
      </c>
    </row>
    <row r="289" spans="1:6" ht="15">
      <c r="A289" s="159" t="s">
        <v>1127</v>
      </c>
      <c r="B289" s="160" t="s">
        <v>1128</v>
      </c>
      <c r="C289" s="161">
        <v>0</v>
      </c>
      <c r="D289" s="162" t="s">
        <v>43</v>
      </c>
      <c r="E289" s="389">
        <v>0</v>
      </c>
      <c r="F289" s="163">
        <f t="shared" si="26"/>
        <v>0</v>
      </c>
    </row>
    <row r="290" spans="1:6" ht="15">
      <c r="A290" s="159" t="s">
        <v>1129</v>
      </c>
      <c r="B290" s="160" t="s">
        <v>1130</v>
      </c>
      <c r="C290" s="161">
        <v>0</v>
      </c>
      <c r="D290" s="162" t="s">
        <v>43</v>
      </c>
      <c r="E290" s="389">
        <v>0</v>
      </c>
      <c r="F290" s="163">
        <f t="shared" si="26"/>
        <v>0</v>
      </c>
    </row>
    <row r="291" spans="1:6" ht="15">
      <c r="A291" s="159" t="s">
        <v>1131</v>
      </c>
      <c r="B291" s="160" t="s">
        <v>1132</v>
      </c>
      <c r="C291" s="161">
        <v>0</v>
      </c>
      <c r="D291" s="162" t="s">
        <v>43</v>
      </c>
      <c r="E291" s="389">
        <v>0</v>
      </c>
      <c r="F291" s="163">
        <f t="shared" si="26"/>
        <v>0</v>
      </c>
    </row>
    <row r="292" spans="1:6" ht="15">
      <c r="A292" s="159" t="s">
        <v>1133</v>
      </c>
      <c r="B292" s="160" t="s">
        <v>1134</v>
      </c>
      <c r="C292" s="161">
        <v>1</v>
      </c>
      <c r="D292" s="162" t="s">
        <v>927</v>
      </c>
      <c r="E292" s="389">
        <v>0</v>
      </c>
      <c r="F292" s="163">
        <f>C292*E292</f>
        <v>0</v>
      </c>
    </row>
    <row r="293" spans="1:6" ht="15">
      <c r="A293" s="164"/>
      <c r="B293" s="165" t="s">
        <v>113</v>
      </c>
      <c r="C293" s="166"/>
      <c r="D293" s="166"/>
      <c r="E293" s="166"/>
      <c r="F293" s="167">
        <f>SUM(F266:F292)</f>
        <v>0</v>
      </c>
    </row>
    <row r="294" spans="1:6" ht="15">
      <c r="A294" s="147"/>
      <c r="B294" s="148"/>
      <c r="C294" s="149"/>
      <c r="D294" s="150"/>
      <c r="E294" s="151"/>
      <c r="F294" s="151"/>
    </row>
    <row r="295" spans="1:6" ht="15.75">
      <c r="A295" s="154"/>
      <c r="B295" s="155" t="s">
        <v>1135</v>
      </c>
      <c r="C295" s="154"/>
      <c r="D295" s="154"/>
      <c r="E295" s="154"/>
      <c r="F295" s="154"/>
    </row>
    <row r="296" spans="1:6" ht="15">
      <c r="A296" s="156"/>
      <c r="B296" s="156" t="s">
        <v>903</v>
      </c>
      <c r="C296" s="157" t="s">
        <v>904</v>
      </c>
      <c r="D296" s="157" t="s">
        <v>1</v>
      </c>
      <c r="E296" s="158" t="s">
        <v>2</v>
      </c>
      <c r="F296" s="158" t="s">
        <v>113</v>
      </c>
    </row>
    <row r="297" spans="1:6" ht="15">
      <c r="A297" s="159" t="s">
        <v>985</v>
      </c>
      <c r="B297" s="160" t="s">
        <v>1136</v>
      </c>
      <c r="C297" s="161">
        <v>20</v>
      </c>
      <c r="D297" s="162" t="s">
        <v>7</v>
      </c>
      <c r="E297" s="389">
        <v>0</v>
      </c>
      <c r="F297" s="163">
        <f aca="true" t="shared" si="27" ref="F297:F300">C297*E297</f>
        <v>0</v>
      </c>
    </row>
    <row r="298" spans="1:6" ht="15">
      <c r="A298" s="159" t="s">
        <v>987</v>
      </c>
      <c r="B298" s="160" t="s">
        <v>1137</v>
      </c>
      <c r="C298" s="161">
        <v>50</v>
      </c>
      <c r="D298" s="162" t="s">
        <v>7</v>
      </c>
      <c r="E298" s="389">
        <v>0</v>
      </c>
      <c r="F298" s="163">
        <f t="shared" si="27"/>
        <v>0</v>
      </c>
    </row>
    <row r="299" spans="1:6" ht="15">
      <c r="A299" s="159" t="s">
        <v>1052</v>
      </c>
      <c r="B299" s="160" t="s">
        <v>982</v>
      </c>
      <c r="C299" s="161">
        <v>50</v>
      </c>
      <c r="D299" s="162" t="s">
        <v>7</v>
      </c>
      <c r="E299" s="389">
        <v>0</v>
      </c>
      <c r="F299" s="163">
        <f t="shared" si="27"/>
        <v>0</v>
      </c>
    </row>
    <row r="300" spans="1:6" ht="15">
      <c r="A300" s="159" t="s">
        <v>1053</v>
      </c>
      <c r="B300" s="160" t="s">
        <v>1138</v>
      </c>
      <c r="C300" s="161">
        <v>10</v>
      </c>
      <c r="D300" s="162" t="s">
        <v>43</v>
      </c>
      <c r="E300" s="389">
        <v>0</v>
      </c>
      <c r="F300" s="163">
        <f t="shared" si="27"/>
        <v>0</v>
      </c>
    </row>
    <row r="301" spans="1:6" ht="15">
      <c r="A301" s="164"/>
      <c r="B301" s="165" t="s">
        <v>113</v>
      </c>
      <c r="C301" s="166"/>
      <c r="D301" s="166"/>
      <c r="E301" s="166"/>
      <c r="F301" s="167">
        <f>SUM(F297:F300)</f>
        <v>0</v>
      </c>
    </row>
    <row r="302" spans="1:6" ht="15">
      <c r="A302" s="147"/>
      <c r="B302" s="148"/>
      <c r="C302" s="149"/>
      <c r="D302" s="150"/>
      <c r="E302" s="151"/>
      <c r="F302" s="151"/>
    </row>
    <row r="303" spans="1:6" ht="15.75">
      <c r="A303" s="154"/>
      <c r="B303" s="155" t="s">
        <v>1139</v>
      </c>
      <c r="C303" s="154"/>
      <c r="D303" s="154"/>
      <c r="E303" s="154"/>
      <c r="F303" s="154"/>
    </row>
    <row r="304" spans="1:6" ht="15">
      <c r="A304" s="156"/>
      <c r="B304" s="156" t="s">
        <v>903</v>
      </c>
      <c r="C304" s="157" t="s">
        <v>904</v>
      </c>
      <c r="D304" s="157" t="s">
        <v>1</v>
      </c>
      <c r="E304" s="158" t="s">
        <v>2</v>
      </c>
      <c r="F304" s="158" t="s">
        <v>113</v>
      </c>
    </row>
    <row r="305" spans="1:6" ht="15">
      <c r="A305" s="147" t="s">
        <v>918</v>
      </c>
      <c r="B305" s="148" t="s">
        <v>1045</v>
      </c>
      <c r="C305" s="149">
        <v>400</v>
      </c>
      <c r="D305" s="150" t="s">
        <v>7</v>
      </c>
      <c r="E305" s="389">
        <v>0</v>
      </c>
      <c r="F305" s="163">
        <f aca="true" t="shared" si="28" ref="F305:F306">C305*E305</f>
        <v>0</v>
      </c>
    </row>
    <row r="306" spans="1:6" ht="15">
      <c r="A306" s="147" t="s">
        <v>920</v>
      </c>
      <c r="B306" s="148" t="s">
        <v>1140</v>
      </c>
      <c r="C306" s="149">
        <v>0</v>
      </c>
      <c r="D306" s="150" t="s">
        <v>7</v>
      </c>
      <c r="E306" s="389">
        <v>0</v>
      </c>
      <c r="F306" s="163">
        <f t="shared" si="28"/>
        <v>0</v>
      </c>
    </row>
    <row r="307" spans="1:6" ht="15">
      <c r="A307" s="164"/>
      <c r="B307" s="165" t="s">
        <v>113</v>
      </c>
      <c r="C307" s="166"/>
      <c r="D307" s="166"/>
      <c r="E307" s="166"/>
      <c r="F307" s="167">
        <f>SUM(F305:F306)</f>
        <v>0</v>
      </c>
    </row>
    <row r="308" spans="1:6" ht="15">
      <c r="A308" s="147"/>
      <c r="B308" s="148"/>
      <c r="C308" s="149"/>
      <c r="D308" s="150"/>
      <c r="E308" s="151"/>
      <c r="F308" s="151"/>
    </row>
    <row r="309" spans="1:6" ht="15.75">
      <c r="A309" s="154"/>
      <c r="B309" s="155" t="s">
        <v>1141</v>
      </c>
      <c r="C309" s="154"/>
      <c r="D309" s="154"/>
      <c r="E309" s="154"/>
      <c r="F309" s="154"/>
    </row>
    <row r="310" spans="1:6" ht="15">
      <c r="A310" s="156"/>
      <c r="B310" s="156" t="s">
        <v>903</v>
      </c>
      <c r="C310" s="157" t="s">
        <v>904</v>
      </c>
      <c r="D310" s="157" t="s">
        <v>1</v>
      </c>
      <c r="E310" s="158" t="s">
        <v>2</v>
      </c>
      <c r="F310" s="158" t="s">
        <v>113</v>
      </c>
    </row>
    <row r="311" spans="1:6" ht="15">
      <c r="A311" s="147" t="s">
        <v>1142</v>
      </c>
      <c r="B311" s="148" t="s">
        <v>1143</v>
      </c>
      <c r="C311" s="149">
        <v>2</v>
      </c>
      <c r="D311" s="150" t="s">
        <v>43</v>
      </c>
      <c r="E311" s="389">
        <v>0</v>
      </c>
      <c r="F311" s="163">
        <f>C311*E311</f>
        <v>0</v>
      </c>
    </row>
    <row r="312" spans="1:6" ht="15">
      <c r="A312" s="159" t="s">
        <v>1144</v>
      </c>
      <c r="B312" s="160" t="s">
        <v>1145</v>
      </c>
      <c r="C312" s="161">
        <v>5</v>
      </c>
      <c r="D312" s="162" t="s">
        <v>43</v>
      </c>
      <c r="E312" s="389">
        <v>0</v>
      </c>
      <c r="F312" s="163">
        <f aca="true" t="shared" si="29" ref="F312:F317">C312*E312</f>
        <v>0</v>
      </c>
    </row>
    <row r="313" spans="1:6" ht="15">
      <c r="A313" s="159" t="s">
        <v>989</v>
      </c>
      <c r="B313" s="160" t="s">
        <v>1146</v>
      </c>
      <c r="C313" s="161">
        <v>0</v>
      </c>
      <c r="D313" s="162" t="s">
        <v>43</v>
      </c>
      <c r="E313" s="389">
        <v>0</v>
      </c>
      <c r="F313" s="163">
        <f t="shared" si="29"/>
        <v>0</v>
      </c>
    </row>
    <row r="314" spans="1:6" ht="15">
      <c r="A314" s="159" t="s">
        <v>993</v>
      </c>
      <c r="B314" s="160" t="s">
        <v>1147</v>
      </c>
      <c r="C314" s="161">
        <v>0</v>
      </c>
      <c r="D314" s="162" t="s">
        <v>43</v>
      </c>
      <c r="E314" s="389">
        <v>0</v>
      </c>
      <c r="F314" s="163">
        <f t="shared" si="29"/>
        <v>0</v>
      </c>
    </row>
    <row r="315" spans="1:6" ht="15">
      <c r="A315" s="159" t="s">
        <v>997</v>
      </c>
      <c r="B315" s="160" t="s">
        <v>1148</v>
      </c>
      <c r="C315" s="161">
        <v>1</v>
      </c>
      <c r="D315" s="162" t="s">
        <v>114</v>
      </c>
      <c r="E315" s="389">
        <v>0</v>
      </c>
      <c r="F315" s="163">
        <f t="shared" si="29"/>
        <v>0</v>
      </c>
    </row>
    <row r="316" spans="1:6" ht="15">
      <c r="A316" s="159" t="s">
        <v>1149</v>
      </c>
      <c r="B316" s="160" t="s">
        <v>1150</v>
      </c>
      <c r="C316" s="161">
        <v>1</v>
      </c>
      <c r="D316" s="162" t="s">
        <v>43</v>
      </c>
      <c r="E316" s="389">
        <v>0</v>
      </c>
      <c r="F316" s="163">
        <f t="shared" si="29"/>
        <v>0</v>
      </c>
    </row>
    <row r="317" spans="1:6" ht="15">
      <c r="A317" s="159" t="s">
        <v>1063</v>
      </c>
      <c r="B317" s="160" t="s">
        <v>1151</v>
      </c>
      <c r="C317" s="161">
        <v>0</v>
      </c>
      <c r="D317" s="162" t="s">
        <v>43</v>
      </c>
      <c r="E317" s="389">
        <v>0</v>
      </c>
      <c r="F317" s="163">
        <f t="shared" si="29"/>
        <v>0</v>
      </c>
    </row>
    <row r="318" spans="1:6" ht="15">
      <c r="A318" s="159" t="s">
        <v>1065</v>
      </c>
      <c r="B318" s="160" t="s">
        <v>1152</v>
      </c>
      <c r="C318" s="161">
        <v>0</v>
      </c>
      <c r="D318" s="162" t="s">
        <v>43</v>
      </c>
      <c r="E318" s="389">
        <v>0</v>
      </c>
      <c r="F318" s="163">
        <f>C318*E318</f>
        <v>0</v>
      </c>
    </row>
    <row r="319" spans="1:6" ht="15">
      <c r="A319" s="159" t="s">
        <v>1067</v>
      </c>
      <c r="B319" s="160" t="s">
        <v>1153</v>
      </c>
      <c r="C319" s="161">
        <v>1</v>
      </c>
      <c r="D319" s="162" t="s">
        <v>1012</v>
      </c>
      <c r="E319" s="389">
        <v>0</v>
      </c>
      <c r="F319" s="163">
        <f>C319*E319</f>
        <v>0</v>
      </c>
    </row>
    <row r="320" spans="1:6" ht="15">
      <c r="A320" s="164"/>
      <c r="B320" s="165" t="s">
        <v>113</v>
      </c>
      <c r="C320" s="166"/>
      <c r="D320" s="166"/>
      <c r="E320" s="166"/>
      <c r="F320" s="167">
        <f>SUM(F311:F319)</f>
        <v>0</v>
      </c>
    </row>
    <row r="321" spans="1:6" ht="15">
      <c r="A321" s="156"/>
      <c r="B321" s="156"/>
      <c r="C321" s="157"/>
      <c r="D321" s="157"/>
      <c r="E321" s="158"/>
      <c r="F321" s="158"/>
    </row>
    <row r="322" spans="1:6" ht="15.75">
      <c r="A322" s="154"/>
      <c r="B322" s="155" t="s">
        <v>1154</v>
      </c>
      <c r="C322" s="154"/>
      <c r="D322" s="154"/>
      <c r="E322" s="154"/>
      <c r="F322" s="154"/>
    </row>
    <row r="323" spans="1:6" ht="15">
      <c r="A323" s="156"/>
      <c r="B323" s="156" t="s">
        <v>903</v>
      </c>
      <c r="C323" s="157" t="s">
        <v>904</v>
      </c>
      <c r="D323" s="157" t="s">
        <v>1</v>
      </c>
      <c r="E323" s="158" t="s">
        <v>2</v>
      </c>
      <c r="F323" s="158" t="s">
        <v>113</v>
      </c>
    </row>
    <row r="324" spans="1:6" ht="15">
      <c r="A324" s="159" t="s">
        <v>1006</v>
      </c>
      <c r="B324" s="160" t="s">
        <v>943</v>
      </c>
      <c r="C324" s="161">
        <v>70</v>
      </c>
      <c r="D324" s="162" t="s">
        <v>7</v>
      </c>
      <c r="E324" s="389">
        <v>0</v>
      </c>
      <c r="F324" s="163">
        <f aca="true" t="shared" si="30" ref="F324:F330">C324*E324</f>
        <v>0</v>
      </c>
    </row>
    <row r="325" spans="1:6" ht="15">
      <c r="A325" s="159" t="s">
        <v>1008</v>
      </c>
      <c r="B325" s="160" t="s">
        <v>1155</v>
      </c>
      <c r="C325" s="161">
        <v>20</v>
      </c>
      <c r="D325" s="162" t="s">
        <v>7</v>
      </c>
      <c r="E325" s="389">
        <v>0</v>
      </c>
      <c r="F325" s="163">
        <f t="shared" si="30"/>
        <v>0</v>
      </c>
    </row>
    <row r="326" spans="1:6" ht="15">
      <c r="A326" s="159" t="s">
        <v>944</v>
      </c>
      <c r="B326" s="160" t="s">
        <v>945</v>
      </c>
      <c r="C326" s="161">
        <v>50</v>
      </c>
      <c r="D326" s="162" t="s">
        <v>7</v>
      </c>
      <c r="E326" s="389">
        <v>0</v>
      </c>
      <c r="F326" s="163">
        <f t="shared" si="30"/>
        <v>0</v>
      </c>
    </row>
    <row r="327" spans="1:6" ht="15">
      <c r="A327" s="159" t="s">
        <v>1093</v>
      </c>
      <c r="B327" s="160" t="s">
        <v>1094</v>
      </c>
      <c r="C327" s="161">
        <v>50</v>
      </c>
      <c r="D327" s="162" t="s">
        <v>7</v>
      </c>
      <c r="E327" s="389">
        <v>0</v>
      </c>
      <c r="F327" s="163">
        <f t="shared" si="30"/>
        <v>0</v>
      </c>
    </row>
    <row r="328" spans="1:6" ht="15">
      <c r="A328" s="159" t="s">
        <v>1095</v>
      </c>
      <c r="B328" s="160" t="s">
        <v>1054</v>
      </c>
      <c r="C328" s="161">
        <v>10</v>
      </c>
      <c r="D328" s="162" t="s">
        <v>43</v>
      </c>
      <c r="E328" s="389">
        <v>0</v>
      </c>
      <c r="F328" s="163">
        <f t="shared" si="30"/>
        <v>0</v>
      </c>
    </row>
    <row r="329" spans="1:6" ht="15">
      <c r="A329" s="159" t="s">
        <v>1098</v>
      </c>
      <c r="B329" s="160" t="s">
        <v>1002</v>
      </c>
      <c r="C329" s="161">
        <v>5</v>
      </c>
      <c r="D329" s="162" t="s">
        <v>43</v>
      </c>
      <c r="E329" s="389">
        <v>0</v>
      </c>
      <c r="F329" s="163">
        <f t="shared" si="30"/>
        <v>0</v>
      </c>
    </row>
    <row r="330" spans="1:6" ht="15">
      <c r="A330" s="159" t="s">
        <v>1099</v>
      </c>
      <c r="B330" s="160" t="s">
        <v>953</v>
      </c>
      <c r="C330" s="161">
        <v>1</v>
      </c>
      <c r="D330" s="162" t="s">
        <v>1156</v>
      </c>
      <c r="E330" s="389">
        <v>0</v>
      </c>
      <c r="F330" s="163">
        <f t="shared" si="30"/>
        <v>0</v>
      </c>
    </row>
    <row r="331" spans="1:6" ht="15">
      <c r="A331" s="164"/>
      <c r="B331" s="165" t="s">
        <v>113</v>
      </c>
      <c r="C331" s="166"/>
      <c r="D331" s="166"/>
      <c r="E331" s="166"/>
      <c r="F331" s="167">
        <f>SUM(F324:F330)</f>
        <v>0</v>
      </c>
    </row>
    <row r="332" spans="1:6" ht="15">
      <c r="A332" s="164"/>
      <c r="B332" s="165"/>
      <c r="C332" s="166"/>
      <c r="D332" s="166"/>
      <c r="E332" s="166"/>
      <c r="F332" s="199"/>
    </row>
    <row r="333" spans="1:6" ht="15.75">
      <c r="A333" s="154"/>
      <c r="B333" s="155" t="s">
        <v>1087</v>
      </c>
      <c r="C333" s="154"/>
      <c r="D333" s="154"/>
      <c r="E333" s="154"/>
      <c r="F333" s="154"/>
    </row>
    <row r="334" spans="1:6" ht="15">
      <c r="A334" s="156"/>
      <c r="B334" s="156" t="s">
        <v>903</v>
      </c>
      <c r="C334" s="157" t="s">
        <v>904</v>
      </c>
      <c r="D334" s="157" t="s">
        <v>1</v>
      </c>
      <c r="E334" s="158" t="s">
        <v>2</v>
      </c>
      <c r="F334" s="158" t="s">
        <v>113</v>
      </c>
    </row>
    <row r="335" spans="1:6" ht="15">
      <c r="A335" s="159" t="s">
        <v>942</v>
      </c>
      <c r="B335" s="160" t="s">
        <v>1088</v>
      </c>
      <c r="C335" s="161">
        <v>400</v>
      </c>
      <c r="D335" s="162" t="s">
        <v>7</v>
      </c>
      <c r="E335" s="389">
        <v>0</v>
      </c>
      <c r="F335" s="163">
        <f aca="true" t="shared" si="31" ref="F335:F336">C335*E335</f>
        <v>0</v>
      </c>
    </row>
    <row r="336" spans="1:6" ht="15">
      <c r="A336" s="147" t="s">
        <v>946</v>
      </c>
      <c r="B336" s="148" t="s">
        <v>1089</v>
      </c>
      <c r="C336" s="149">
        <v>0</v>
      </c>
      <c r="D336" s="150" t="s">
        <v>7</v>
      </c>
      <c r="E336" s="389">
        <v>0</v>
      </c>
      <c r="F336" s="163">
        <f t="shared" si="31"/>
        <v>0</v>
      </c>
    </row>
    <row r="337" spans="1:6" ht="15">
      <c r="A337" s="164"/>
      <c r="B337" s="165" t="s">
        <v>113</v>
      </c>
      <c r="C337" s="166"/>
      <c r="D337" s="166"/>
      <c r="E337" s="166"/>
      <c r="F337" s="167">
        <f>SUM(F335:F336)</f>
        <v>0</v>
      </c>
    </row>
    <row r="338" spans="1:6" ht="15">
      <c r="A338" s="147"/>
      <c r="B338" s="148"/>
      <c r="C338" s="149"/>
      <c r="D338" s="150"/>
      <c r="E338" s="151"/>
      <c r="F338" s="151"/>
    </row>
    <row r="339" spans="1:6" ht="15.75">
      <c r="A339" s="154"/>
      <c r="B339" s="155" t="s">
        <v>954</v>
      </c>
      <c r="C339" s="154"/>
      <c r="D339" s="154"/>
      <c r="E339" s="154"/>
      <c r="F339" s="154"/>
    </row>
    <row r="340" spans="1:6" ht="15">
      <c r="A340" s="156"/>
      <c r="B340" s="156" t="s">
        <v>903</v>
      </c>
      <c r="C340" s="157" t="s">
        <v>904</v>
      </c>
      <c r="D340" s="157" t="s">
        <v>1</v>
      </c>
      <c r="E340" s="158" t="s">
        <v>2</v>
      </c>
      <c r="F340" s="158" t="s">
        <v>113</v>
      </c>
    </row>
    <row r="341" spans="1:6" ht="15">
      <c r="A341" s="159" t="s">
        <v>955</v>
      </c>
      <c r="B341" s="148" t="s">
        <v>1157</v>
      </c>
      <c r="C341" s="149">
        <v>1</v>
      </c>
      <c r="D341" s="150" t="s">
        <v>43</v>
      </c>
      <c r="E341" s="389">
        <v>0</v>
      </c>
      <c r="F341" s="163">
        <f aca="true" t="shared" si="32" ref="F341:F346">C341*E341</f>
        <v>0</v>
      </c>
    </row>
    <row r="342" spans="1:6" ht="15">
      <c r="A342" s="147" t="s">
        <v>957</v>
      </c>
      <c r="B342" s="160" t="s">
        <v>1010</v>
      </c>
      <c r="C342" s="161">
        <v>1</v>
      </c>
      <c r="D342" s="162" t="s">
        <v>50</v>
      </c>
      <c r="E342" s="389">
        <v>0</v>
      </c>
      <c r="F342" s="163">
        <f t="shared" si="32"/>
        <v>0</v>
      </c>
    </row>
    <row r="343" spans="1:6" ht="15">
      <c r="A343" s="159" t="s">
        <v>959</v>
      </c>
      <c r="B343" s="160" t="s">
        <v>1100</v>
      </c>
      <c r="C343" s="161">
        <v>2</v>
      </c>
      <c r="D343" s="162" t="s">
        <v>114</v>
      </c>
      <c r="E343" s="389">
        <v>0</v>
      </c>
      <c r="F343" s="163">
        <f t="shared" si="32"/>
        <v>0</v>
      </c>
    </row>
    <row r="344" spans="1:6" ht="15">
      <c r="A344" s="147" t="s">
        <v>961</v>
      </c>
      <c r="B344" s="148" t="s">
        <v>960</v>
      </c>
      <c r="C344" s="149">
        <v>1</v>
      </c>
      <c r="D344" s="150" t="s">
        <v>43</v>
      </c>
      <c r="E344" s="389">
        <v>0</v>
      </c>
      <c r="F344" s="163">
        <f t="shared" si="32"/>
        <v>0</v>
      </c>
    </row>
    <row r="345" spans="1:6" ht="15">
      <c r="A345" s="147" t="s">
        <v>963</v>
      </c>
      <c r="B345" s="148" t="s">
        <v>962</v>
      </c>
      <c r="C345" s="149">
        <v>1</v>
      </c>
      <c r="D345" s="150" t="s">
        <v>114</v>
      </c>
      <c r="E345" s="389">
        <v>0</v>
      </c>
      <c r="F345" s="163">
        <f t="shared" si="32"/>
        <v>0</v>
      </c>
    </row>
    <row r="346" spans="1:6" ht="15">
      <c r="A346" s="159" t="s">
        <v>965</v>
      </c>
      <c r="B346" s="160" t="s">
        <v>968</v>
      </c>
      <c r="C346" s="161">
        <v>1</v>
      </c>
      <c r="D346" s="162" t="s">
        <v>969</v>
      </c>
      <c r="E346" s="389">
        <v>0</v>
      </c>
      <c r="F346" s="163">
        <f t="shared" si="32"/>
        <v>0</v>
      </c>
    </row>
    <row r="347" spans="1:6" ht="15">
      <c r="A347" s="164"/>
      <c r="B347" s="165" t="s">
        <v>113</v>
      </c>
      <c r="C347" s="166"/>
      <c r="D347" s="166"/>
      <c r="E347" s="166"/>
      <c r="F347" s="167">
        <f>SUM(F341:F346)</f>
        <v>0</v>
      </c>
    </row>
    <row r="348" spans="1:6" ht="15">
      <c r="A348" s="147"/>
      <c r="B348" s="148"/>
      <c r="C348" s="149"/>
      <c r="D348" s="150"/>
      <c r="E348" s="151"/>
      <c r="F348" s="151"/>
    </row>
    <row r="349" spans="1:6" ht="15.75">
      <c r="A349" s="272" t="s">
        <v>1158</v>
      </c>
      <c r="B349" s="272"/>
      <c r="C349" s="272"/>
      <c r="D349" s="272"/>
      <c r="E349" s="272"/>
      <c r="F349" s="272"/>
    </row>
    <row r="350" spans="1:6" ht="15.75">
      <c r="A350" s="273" t="s">
        <v>1159</v>
      </c>
      <c r="B350" s="273"/>
      <c r="C350" s="273"/>
      <c r="D350" s="273"/>
      <c r="E350" s="273"/>
      <c r="F350" s="273"/>
    </row>
    <row r="351" spans="1:6" ht="15">
      <c r="A351" s="138"/>
      <c r="B351" s="139"/>
      <c r="C351" s="139"/>
      <c r="D351" s="139"/>
      <c r="E351" s="139"/>
      <c r="F351" s="139"/>
    </row>
    <row r="352" spans="1:6" ht="15.75">
      <c r="A352" s="140"/>
      <c r="B352" s="141" t="s">
        <v>895</v>
      </c>
      <c r="C352" s="140"/>
      <c r="D352" s="140"/>
      <c r="E352" s="140"/>
      <c r="F352" s="140"/>
    </row>
    <row r="353" spans="1:6" ht="15">
      <c r="A353" s="142"/>
      <c r="B353" s="142" t="s">
        <v>896</v>
      </c>
      <c r="C353" s="142"/>
      <c r="D353" s="142"/>
      <c r="E353" s="142"/>
      <c r="F353" s="143">
        <f>F369+F380+F386</f>
        <v>0</v>
      </c>
    </row>
    <row r="354" spans="1:6" ht="15">
      <c r="A354" s="142"/>
      <c r="B354" s="142" t="s">
        <v>897</v>
      </c>
      <c r="C354" s="142"/>
      <c r="D354" s="142"/>
      <c r="E354" s="142"/>
      <c r="F354" s="143">
        <f>F400+F412+F419+F429</f>
        <v>0</v>
      </c>
    </row>
    <row r="355" spans="1:6" ht="15">
      <c r="A355" s="142"/>
      <c r="B355" s="142" t="s">
        <v>898</v>
      </c>
      <c r="C355" s="142"/>
      <c r="D355" s="142"/>
      <c r="E355" s="142"/>
      <c r="F355" s="143">
        <f>F353*0.01</f>
        <v>0</v>
      </c>
    </row>
    <row r="356" spans="1:6" ht="15">
      <c r="A356" s="142"/>
      <c r="B356" s="142" t="s">
        <v>899</v>
      </c>
      <c r="C356" s="142"/>
      <c r="D356" s="142"/>
      <c r="E356" s="142"/>
      <c r="F356" s="143">
        <f>F354*0.06</f>
        <v>0</v>
      </c>
    </row>
    <row r="357" spans="1:6" ht="15.75" thickBot="1">
      <c r="A357" s="144"/>
      <c r="B357" s="145" t="s">
        <v>900</v>
      </c>
      <c r="C357" s="144"/>
      <c r="D357" s="144"/>
      <c r="E357" s="144"/>
      <c r="F357" s="146">
        <f>SUM(F353:F356)</f>
        <v>0</v>
      </c>
    </row>
    <row r="358" spans="1:6" ht="15">
      <c r="A358" s="190"/>
      <c r="B358" s="190"/>
      <c r="C358" s="191"/>
      <c r="D358" s="191"/>
      <c r="E358" s="191"/>
      <c r="F358" s="191"/>
    </row>
    <row r="359" spans="1:6" ht="15.75">
      <c r="A359" s="152"/>
      <c r="B359" s="153" t="s">
        <v>901</v>
      </c>
      <c r="C359" s="152"/>
      <c r="D359" s="152"/>
      <c r="E359" s="152"/>
      <c r="F359" s="152"/>
    </row>
    <row r="360" spans="1:6" ht="15.75">
      <c r="A360" s="154"/>
      <c r="B360" s="155" t="s">
        <v>902</v>
      </c>
      <c r="C360" s="154"/>
      <c r="D360" s="154"/>
      <c r="E360" s="154"/>
      <c r="F360" s="154"/>
    </row>
    <row r="361" spans="1:6" ht="15">
      <c r="A361" s="156"/>
      <c r="B361" s="156" t="s">
        <v>903</v>
      </c>
      <c r="C361" s="157" t="s">
        <v>904</v>
      </c>
      <c r="D361" s="157" t="s">
        <v>1</v>
      </c>
      <c r="E361" s="158" t="s">
        <v>2</v>
      </c>
      <c r="F361" s="158" t="s">
        <v>113</v>
      </c>
    </row>
    <row r="362" spans="1:6" ht="15">
      <c r="A362" s="383" t="s">
        <v>1160</v>
      </c>
      <c r="B362" s="384" t="s">
        <v>1317</v>
      </c>
      <c r="C362" s="385">
        <v>13</v>
      </c>
      <c r="D362" s="386" t="s">
        <v>43</v>
      </c>
      <c r="E362" s="389">
        <v>0</v>
      </c>
      <c r="F362" s="381">
        <f aca="true" t="shared" si="33" ref="F362:F368">C362*E362</f>
        <v>0</v>
      </c>
    </row>
    <row r="363" spans="1:6" ht="15">
      <c r="A363" s="383" t="s">
        <v>1161</v>
      </c>
      <c r="B363" s="384" t="s">
        <v>1318</v>
      </c>
      <c r="C363" s="385">
        <v>13</v>
      </c>
      <c r="D363" s="386" t="s">
        <v>43</v>
      </c>
      <c r="E363" s="389">
        <v>0</v>
      </c>
      <c r="F363" s="381">
        <f t="shared" si="33"/>
        <v>0</v>
      </c>
    </row>
    <row r="364" spans="1:6" ht="15">
      <c r="A364" s="147" t="s">
        <v>1162</v>
      </c>
      <c r="B364" s="148" t="s">
        <v>1163</v>
      </c>
      <c r="C364" s="149">
        <v>1</v>
      </c>
      <c r="D364" s="150" t="s">
        <v>927</v>
      </c>
      <c r="E364" s="389">
        <v>0</v>
      </c>
      <c r="F364" s="163">
        <f t="shared" si="33"/>
        <v>0</v>
      </c>
    </row>
    <row r="365" spans="1:6" ht="15">
      <c r="A365" s="383" t="s">
        <v>1164</v>
      </c>
      <c r="B365" s="384" t="s">
        <v>1165</v>
      </c>
      <c r="C365" s="385">
        <v>0</v>
      </c>
      <c r="D365" s="386" t="s">
        <v>43</v>
      </c>
      <c r="E365" s="389">
        <v>0</v>
      </c>
      <c r="F365" s="381">
        <f t="shared" si="33"/>
        <v>0</v>
      </c>
    </row>
    <row r="366" spans="1:6" ht="15">
      <c r="A366" s="147" t="s">
        <v>1166</v>
      </c>
      <c r="B366" s="148" t="s">
        <v>1167</v>
      </c>
      <c r="C366" s="149">
        <v>13</v>
      </c>
      <c r="D366" s="150" t="s">
        <v>43</v>
      </c>
      <c r="E366" s="389">
        <v>0</v>
      </c>
      <c r="F366" s="163">
        <f t="shared" si="33"/>
        <v>0</v>
      </c>
    </row>
    <row r="367" spans="1:6" ht="15">
      <c r="A367" s="147" t="s">
        <v>1168</v>
      </c>
      <c r="B367" s="148" t="s">
        <v>1169</v>
      </c>
      <c r="C367" s="149">
        <v>13</v>
      </c>
      <c r="D367" s="150" t="s">
        <v>43</v>
      </c>
      <c r="E367" s="389">
        <v>0</v>
      </c>
      <c r="F367" s="163">
        <f t="shared" si="33"/>
        <v>0</v>
      </c>
    </row>
    <row r="368" spans="1:6" ht="15">
      <c r="A368" s="147" t="s">
        <v>1170</v>
      </c>
      <c r="B368" s="148" t="s">
        <v>1171</v>
      </c>
      <c r="C368" s="149">
        <v>13</v>
      </c>
      <c r="D368" s="150" t="s">
        <v>43</v>
      </c>
      <c r="E368" s="389">
        <v>0</v>
      </c>
      <c r="F368" s="163">
        <f t="shared" si="33"/>
        <v>0</v>
      </c>
    </row>
    <row r="369" spans="1:6" ht="15">
      <c r="A369" s="164"/>
      <c r="B369" s="165" t="s">
        <v>113</v>
      </c>
      <c r="C369" s="166"/>
      <c r="D369" s="166"/>
      <c r="E369" s="166"/>
      <c r="F369" s="167">
        <f>SUM(F362:F368)</f>
        <v>0</v>
      </c>
    </row>
    <row r="370" spans="1:6" ht="15">
      <c r="A370" s="185"/>
      <c r="B370" s="186"/>
      <c r="C370" s="187"/>
      <c r="D370" s="187"/>
      <c r="E370" s="188"/>
      <c r="F370" s="189"/>
    </row>
    <row r="371" spans="1:6" ht="15.75">
      <c r="A371" s="154"/>
      <c r="B371" s="155" t="s">
        <v>917</v>
      </c>
      <c r="C371" s="154"/>
      <c r="D371" s="154"/>
      <c r="E371" s="154"/>
      <c r="F371" s="154"/>
    </row>
    <row r="372" spans="1:6" ht="15">
      <c r="A372" s="156"/>
      <c r="B372" s="156" t="s">
        <v>903</v>
      </c>
      <c r="C372" s="157" t="s">
        <v>904</v>
      </c>
      <c r="D372" s="157" t="s">
        <v>1</v>
      </c>
      <c r="E372" s="158" t="s">
        <v>2</v>
      </c>
      <c r="F372" s="158" t="s">
        <v>113</v>
      </c>
    </row>
    <row r="373" spans="1:6" ht="15">
      <c r="A373" s="159" t="s">
        <v>918</v>
      </c>
      <c r="B373" s="148" t="s">
        <v>1172</v>
      </c>
      <c r="C373" s="149">
        <v>50</v>
      </c>
      <c r="D373" s="150" t="s">
        <v>7</v>
      </c>
      <c r="E373" s="389">
        <v>0</v>
      </c>
      <c r="F373" s="163">
        <f aca="true" t="shared" si="34" ref="F373:F379">C373*E373</f>
        <v>0</v>
      </c>
    </row>
    <row r="374" spans="1:6" ht="15">
      <c r="A374" s="159" t="s">
        <v>920</v>
      </c>
      <c r="B374" s="160" t="s">
        <v>1173</v>
      </c>
      <c r="C374" s="161">
        <v>300</v>
      </c>
      <c r="D374" s="162" t="s">
        <v>7</v>
      </c>
      <c r="E374" s="389">
        <v>0</v>
      </c>
      <c r="F374" s="163">
        <f t="shared" si="34"/>
        <v>0</v>
      </c>
    </row>
    <row r="375" spans="1:6" ht="15">
      <c r="A375" s="159"/>
      <c r="B375" s="160" t="s">
        <v>1174</v>
      </c>
      <c r="C375" s="161">
        <v>300</v>
      </c>
      <c r="D375" s="162" t="s">
        <v>7</v>
      </c>
      <c r="E375" s="389">
        <v>0</v>
      </c>
      <c r="F375" s="163">
        <f t="shared" si="34"/>
        <v>0</v>
      </c>
    </row>
    <row r="376" spans="1:6" ht="15">
      <c r="A376" s="159" t="s">
        <v>981</v>
      </c>
      <c r="B376" s="148" t="s">
        <v>1175</v>
      </c>
      <c r="C376" s="149">
        <v>50</v>
      </c>
      <c r="D376" s="150" t="s">
        <v>43</v>
      </c>
      <c r="E376" s="389">
        <v>0</v>
      </c>
      <c r="F376" s="163">
        <f t="shared" si="34"/>
        <v>0</v>
      </c>
    </row>
    <row r="377" spans="1:6" ht="15">
      <c r="A377" s="159" t="s">
        <v>922</v>
      </c>
      <c r="B377" s="148" t="s">
        <v>1176</v>
      </c>
      <c r="C377" s="149">
        <v>2</v>
      </c>
      <c r="D377" s="150" t="s">
        <v>43</v>
      </c>
      <c r="E377" s="389">
        <v>0</v>
      </c>
      <c r="F377" s="163">
        <f t="shared" si="34"/>
        <v>0</v>
      </c>
    </row>
    <row r="378" spans="1:6" ht="15">
      <c r="A378" s="159" t="s">
        <v>1177</v>
      </c>
      <c r="B378" s="160" t="s">
        <v>1058</v>
      </c>
      <c r="C378" s="161">
        <v>10</v>
      </c>
      <c r="D378" s="162" t="s">
        <v>43</v>
      </c>
      <c r="E378" s="389">
        <v>0</v>
      </c>
      <c r="F378" s="163">
        <f t="shared" si="34"/>
        <v>0</v>
      </c>
    </row>
    <row r="379" spans="1:6" ht="15">
      <c r="A379" s="147"/>
      <c r="B379" s="148" t="s">
        <v>1178</v>
      </c>
      <c r="C379" s="149">
        <v>1</v>
      </c>
      <c r="D379" s="150" t="s">
        <v>927</v>
      </c>
      <c r="E379" s="389">
        <v>0</v>
      </c>
      <c r="F379" s="163">
        <f t="shared" si="34"/>
        <v>0</v>
      </c>
    </row>
    <row r="380" spans="1:6" ht="15">
      <c r="A380" s="164"/>
      <c r="B380" s="165" t="s">
        <v>113</v>
      </c>
      <c r="C380" s="166"/>
      <c r="D380" s="166"/>
      <c r="E380" s="166"/>
      <c r="F380" s="167">
        <f>SUM(F373:F379)</f>
        <v>0</v>
      </c>
    </row>
    <row r="381" spans="1:6" ht="15">
      <c r="A381" s="147"/>
      <c r="B381" s="148"/>
      <c r="C381" s="149"/>
      <c r="D381" s="150"/>
      <c r="E381" s="151"/>
      <c r="F381" s="151"/>
    </row>
    <row r="382" spans="1:6" ht="15.75">
      <c r="A382" s="154"/>
      <c r="B382" s="155" t="s">
        <v>984</v>
      </c>
      <c r="C382" s="154"/>
      <c r="D382" s="154"/>
      <c r="E382" s="154"/>
      <c r="F382" s="154"/>
    </row>
    <row r="383" spans="1:6" ht="15">
      <c r="A383" s="156"/>
      <c r="B383" s="156" t="s">
        <v>903</v>
      </c>
      <c r="C383" s="157" t="s">
        <v>904</v>
      </c>
      <c r="D383" s="157" t="s">
        <v>1</v>
      </c>
      <c r="E383" s="158" t="s">
        <v>2</v>
      </c>
      <c r="F383" s="158" t="s">
        <v>113</v>
      </c>
    </row>
    <row r="384" spans="1:6" ht="15">
      <c r="A384" s="147" t="s">
        <v>985</v>
      </c>
      <c r="B384" s="148" t="s">
        <v>1045</v>
      </c>
      <c r="C384" s="149">
        <v>980</v>
      </c>
      <c r="D384" s="150" t="s">
        <v>7</v>
      </c>
      <c r="E384" s="389">
        <v>0</v>
      </c>
      <c r="F384" s="163">
        <f aca="true" t="shared" si="35" ref="F384:F385">C384*E384</f>
        <v>0</v>
      </c>
    </row>
    <row r="385" spans="1:6" ht="48.75">
      <c r="A385" s="147" t="s">
        <v>987</v>
      </c>
      <c r="B385" s="200" t="s">
        <v>1179</v>
      </c>
      <c r="C385" s="149">
        <v>980</v>
      </c>
      <c r="D385" s="150" t="s">
        <v>7</v>
      </c>
      <c r="E385" s="389">
        <v>0</v>
      </c>
      <c r="F385" s="163">
        <f t="shared" si="35"/>
        <v>0</v>
      </c>
    </row>
    <row r="386" spans="1:6" ht="15">
      <c r="A386" s="164"/>
      <c r="B386" s="165" t="s">
        <v>113</v>
      </c>
      <c r="C386" s="166"/>
      <c r="D386" s="166"/>
      <c r="E386" s="166"/>
      <c r="F386" s="167">
        <f>SUM(F384:F385)</f>
        <v>0</v>
      </c>
    </row>
    <row r="387" spans="1:6" ht="15">
      <c r="A387" s="147"/>
      <c r="B387" s="148"/>
      <c r="C387" s="149"/>
      <c r="D387" s="150"/>
      <c r="E387" s="151"/>
      <c r="F387" s="151"/>
    </row>
    <row r="388" spans="1:6" ht="15.75">
      <c r="A388" s="154"/>
      <c r="B388" s="155" t="s">
        <v>928</v>
      </c>
      <c r="C388" s="154"/>
      <c r="D388" s="154"/>
      <c r="E388" s="154"/>
      <c r="F388" s="154"/>
    </row>
    <row r="389" spans="1:6" ht="15">
      <c r="A389" s="156"/>
      <c r="B389" s="156" t="s">
        <v>903</v>
      </c>
      <c r="C389" s="157" t="s">
        <v>904</v>
      </c>
      <c r="D389" s="157" t="s">
        <v>1</v>
      </c>
      <c r="E389" s="158" t="s">
        <v>2</v>
      </c>
      <c r="F389" s="158" t="s">
        <v>113</v>
      </c>
    </row>
    <row r="390" spans="1:6" ht="15">
      <c r="A390" s="159" t="s">
        <v>989</v>
      </c>
      <c r="B390" s="200" t="s">
        <v>1180</v>
      </c>
      <c r="C390" s="201">
        <v>1</v>
      </c>
      <c r="D390" s="202" t="s">
        <v>927</v>
      </c>
      <c r="E390" s="389">
        <v>0</v>
      </c>
      <c r="F390" s="204">
        <f aca="true" t="shared" si="36" ref="F390:F399">C390*E390</f>
        <v>0</v>
      </c>
    </row>
    <row r="391" spans="1:6" ht="15">
      <c r="A391" s="147" t="s">
        <v>991</v>
      </c>
      <c r="B391" s="200" t="s">
        <v>1181</v>
      </c>
      <c r="C391" s="201">
        <v>1</v>
      </c>
      <c r="D391" s="202" t="s">
        <v>927</v>
      </c>
      <c r="E391" s="389">
        <v>0</v>
      </c>
      <c r="F391" s="204">
        <f t="shared" si="36"/>
        <v>0</v>
      </c>
    </row>
    <row r="392" spans="2:6" ht="15">
      <c r="B392" s="200"/>
      <c r="C392" s="201"/>
      <c r="D392" s="202"/>
      <c r="E392" s="203"/>
      <c r="F392" s="204"/>
    </row>
    <row r="393" spans="1:6" ht="15">
      <c r="A393" s="147" t="s">
        <v>993</v>
      </c>
      <c r="B393" s="200" t="s">
        <v>1182</v>
      </c>
      <c r="C393" s="201">
        <v>13</v>
      </c>
      <c r="D393" s="202" t="s">
        <v>43</v>
      </c>
      <c r="E393" s="389">
        <v>0</v>
      </c>
      <c r="F393" s="204">
        <f t="shared" si="36"/>
        <v>0</v>
      </c>
    </row>
    <row r="394" spans="1:6" ht="15">
      <c r="A394" s="147" t="s">
        <v>995</v>
      </c>
      <c r="B394" s="200" t="s">
        <v>1183</v>
      </c>
      <c r="C394" s="201">
        <v>13</v>
      </c>
      <c r="D394" s="202" t="s">
        <v>43</v>
      </c>
      <c r="E394" s="389">
        <v>0</v>
      </c>
      <c r="F394" s="204">
        <f t="shared" si="36"/>
        <v>0</v>
      </c>
    </row>
    <row r="395" spans="1:6" ht="15">
      <c r="A395" s="147" t="s">
        <v>997</v>
      </c>
      <c r="B395" s="200" t="s">
        <v>1184</v>
      </c>
      <c r="C395" s="201">
        <v>13</v>
      </c>
      <c r="D395" s="202" t="s">
        <v>43</v>
      </c>
      <c r="E395" s="389">
        <v>0</v>
      </c>
      <c r="F395" s="204">
        <f t="shared" si="36"/>
        <v>0</v>
      </c>
    </row>
    <row r="396" spans="1:6" ht="15">
      <c r="A396" s="147" t="s">
        <v>929</v>
      </c>
      <c r="B396" s="200" t="s">
        <v>1185</v>
      </c>
      <c r="C396" s="201">
        <v>13</v>
      </c>
      <c r="D396" s="202" t="s">
        <v>43</v>
      </c>
      <c r="E396" s="389">
        <v>0</v>
      </c>
      <c r="F396" s="204">
        <f t="shared" si="36"/>
        <v>0</v>
      </c>
    </row>
    <row r="397" spans="1:6" ht="15">
      <c r="A397" s="147" t="s">
        <v>931</v>
      </c>
      <c r="B397" s="200" t="s">
        <v>1186</v>
      </c>
      <c r="C397" s="201">
        <v>13</v>
      </c>
      <c r="D397" s="202" t="s">
        <v>43</v>
      </c>
      <c r="E397" s="389">
        <v>0</v>
      </c>
      <c r="F397" s="204">
        <f t="shared" si="36"/>
        <v>0</v>
      </c>
    </row>
    <row r="398" spans="1:6" ht="15">
      <c r="A398" s="147" t="s">
        <v>1149</v>
      </c>
      <c r="B398" s="200" t="s">
        <v>1187</v>
      </c>
      <c r="C398" s="201">
        <v>13</v>
      </c>
      <c r="D398" s="202" t="s">
        <v>43</v>
      </c>
      <c r="E398" s="389">
        <v>0</v>
      </c>
      <c r="F398" s="204">
        <f t="shared" si="36"/>
        <v>0</v>
      </c>
    </row>
    <row r="399" spans="1:6" ht="15">
      <c r="A399" s="147" t="s">
        <v>1063</v>
      </c>
      <c r="B399" s="200" t="s">
        <v>1188</v>
      </c>
      <c r="C399" s="201">
        <v>13</v>
      </c>
      <c r="D399" s="202" t="s">
        <v>43</v>
      </c>
      <c r="E399" s="389">
        <v>0</v>
      </c>
      <c r="F399" s="163">
        <f t="shared" si="36"/>
        <v>0</v>
      </c>
    </row>
    <row r="400" spans="1:6" ht="15">
      <c r="A400" s="164"/>
      <c r="B400" s="165" t="s">
        <v>113</v>
      </c>
      <c r="C400" s="166"/>
      <c r="D400" s="166"/>
      <c r="E400" s="166"/>
      <c r="F400" s="167">
        <f>SUM(F390:F399)</f>
        <v>0</v>
      </c>
    </row>
    <row r="401" spans="1:6" ht="15">
      <c r="A401" s="147"/>
      <c r="B401" s="148"/>
      <c r="C401" s="149"/>
      <c r="D401" s="150"/>
      <c r="E401" s="151"/>
      <c r="F401" s="151"/>
    </row>
    <row r="402" spans="1:6" ht="15.75">
      <c r="A402" s="154"/>
      <c r="B402" s="155" t="s">
        <v>941</v>
      </c>
      <c r="C402" s="154"/>
      <c r="D402" s="154"/>
      <c r="E402" s="154"/>
      <c r="F402" s="154"/>
    </row>
    <row r="403" spans="1:6" ht="15">
      <c r="A403" s="156"/>
      <c r="B403" s="156" t="s">
        <v>903</v>
      </c>
      <c r="C403" s="157" t="s">
        <v>904</v>
      </c>
      <c r="D403" s="157" t="s">
        <v>1</v>
      </c>
      <c r="E403" s="158" t="s">
        <v>2</v>
      </c>
      <c r="F403" s="158" t="s">
        <v>113</v>
      </c>
    </row>
    <row r="404" spans="1:6" ht="15">
      <c r="A404" s="159" t="s">
        <v>942</v>
      </c>
      <c r="B404" s="160" t="s">
        <v>943</v>
      </c>
      <c r="C404" s="161">
        <v>350</v>
      </c>
      <c r="D404" s="162" t="s">
        <v>7</v>
      </c>
      <c r="E404" s="389">
        <v>0</v>
      </c>
      <c r="F404" s="163">
        <f aca="true" t="shared" si="37" ref="F404:F410">C404*E404</f>
        <v>0</v>
      </c>
    </row>
    <row r="405" spans="1:6" ht="15">
      <c r="A405" s="147" t="s">
        <v>946</v>
      </c>
      <c r="B405" s="148" t="s">
        <v>1092</v>
      </c>
      <c r="C405" s="149">
        <v>50</v>
      </c>
      <c r="D405" s="150" t="s">
        <v>7</v>
      </c>
      <c r="E405" s="389">
        <v>0</v>
      </c>
      <c r="F405" s="163">
        <f t="shared" si="37"/>
        <v>0</v>
      </c>
    </row>
    <row r="406" spans="1:6" ht="15">
      <c r="A406" s="159" t="s">
        <v>948</v>
      </c>
      <c r="B406" s="160" t="s">
        <v>1189</v>
      </c>
      <c r="C406" s="161">
        <v>300</v>
      </c>
      <c r="D406" s="162" t="s">
        <v>7</v>
      </c>
      <c r="E406" s="389">
        <v>0</v>
      </c>
      <c r="F406" s="163">
        <f t="shared" si="37"/>
        <v>0</v>
      </c>
    </row>
    <row r="407" spans="1:6" ht="15">
      <c r="A407" s="147" t="s">
        <v>950</v>
      </c>
      <c r="B407" s="148" t="s">
        <v>1190</v>
      </c>
      <c r="C407" s="149">
        <v>50</v>
      </c>
      <c r="D407" s="150" t="s">
        <v>43</v>
      </c>
      <c r="E407" s="389">
        <v>0</v>
      </c>
      <c r="F407" s="163">
        <f t="shared" si="37"/>
        <v>0</v>
      </c>
    </row>
    <row r="408" spans="1:6" ht="15">
      <c r="A408" s="147" t="s">
        <v>952</v>
      </c>
      <c r="B408" s="148" t="s">
        <v>1191</v>
      </c>
      <c r="C408" s="149">
        <v>2</v>
      </c>
      <c r="D408" s="150" t="s">
        <v>43</v>
      </c>
      <c r="E408" s="389">
        <v>0</v>
      </c>
      <c r="F408" s="163">
        <f>C408*E408</f>
        <v>0</v>
      </c>
    </row>
    <row r="409" spans="1:6" ht="15">
      <c r="A409" s="159" t="s">
        <v>1003</v>
      </c>
      <c r="B409" s="160" t="s">
        <v>1192</v>
      </c>
      <c r="C409" s="161">
        <v>15</v>
      </c>
      <c r="D409" s="162" t="s">
        <v>43</v>
      </c>
      <c r="E409" s="389">
        <v>0</v>
      </c>
      <c r="F409" s="163">
        <f>C409*E409</f>
        <v>0</v>
      </c>
    </row>
    <row r="410" spans="1:6" ht="15">
      <c r="A410" s="159" t="s">
        <v>1193</v>
      </c>
      <c r="B410" s="160" t="s">
        <v>953</v>
      </c>
      <c r="C410" s="161">
        <v>15</v>
      </c>
      <c r="D410" s="162" t="s">
        <v>927</v>
      </c>
      <c r="E410" s="389">
        <v>0</v>
      </c>
      <c r="F410" s="163">
        <f t="shared" si="37"/>
        <v>0</v>
      </c>
    </row>
    <row r="411" spans="1:6" ht="15">
      <c r="A411" s="147" t="s">
        <v>1194</v>
      </c>
      <c r="B411" s="148" t="s">
        <v>1094</v>
      </c>
      <c r="C411" s="149">
        <v>300</v>
      </c>
      <c r="D411" s="150" t="s">
        <v>7</v>
      </c>
      <c r="E411" s="389">
        <v>0</v>
      </c>
      <c r="F411" s="163">
        <f>C411*E411</f>
        <v>0</v>
      </c>
    </row>
    <row r="412" spans="1:6" ht="15">
      <c r="A412" s="164"/>
      <c r="B412" s="165" t="s">
        <v>113</v>
      </c>
      <c r="C412" s="166"/>
      <c r="D412" s="166"/>
      <c r="E412" s="166"/>
      <c r="F412" s="167">
        <f>SUM(F404:F411)</f>
        <v>0</v>
      </c>
    </row>
    <row r="413" spans="1:6" ht="15">
      <c r="A413" s="185"/>
      <c r="B413" s="186"/>
      <c r="C413" s="187"/>
      <c r="D413" s="187"/>
      <c r="E413" s="188"/>
      <c r="F413" s="189"/>
    </row>
    <row r="414" spans="1:6" ht="15.75">
      <c r="A414" s="154"/>
      <c r="B414" s="155"/>
      <c r="C414" s="154"/>
      <c r="D414" s="154"/>
      <c r="E414" s="154"/>
      <c r="F414" s="154"/>
    </row>
    <row r="415" spans="1:6" ht="15.75">
      <c r="A415" s="154"/>
      <c r="B415" s="155" t="s">
        <v>1005</v>
      </c>
      <c r="C415" s="154"/>
      <c r="D415" s="154"/>
      <c r="E415" s="154"/>
      <c r="F415" s="154"/>
    </row>
    <row r="416" spans="1:6" ht="15">
      <c r="A416" s="156"/>
      <c r="B416" s="156" t="s">
        <v>903</v>
      </c>
      <c r="C416" s="157" t="s">
        <v>904</v>
      </c>
      <c r="D416" s="157" t="s">
        <v>1</v>
      </c>
      <c r="E416" s="158" t="s">
        <v>2</v>
      </c>
      <c r="F416" s="158" t="s">
        <v>113</v>
      </c>
    </row>
    <row r="417" spans="1:6" ht="15">
      <c r="A417" s="196">
        <v>601</v>
      </c>
      <c r="B417" s="196" t="s">
        <v>1195</v>
      </c>
      <c r="C417" s="197">
        <v>980</v>
      </c>
      <c r="D417" s="198" t="s">
        <v>7</v>
      </c>
      <c r="E417" s="389">
        <v>0</v>
      </c>
      <c r="F417" s="163">
        <f>C417*E417</f>
        <v>0</v>
      </c>
    </row>
    <row r="418" spans="1:6" ht="15">
      <c r="A418" s="147" t="s">
        <v>1008</v>
      </c>
      <c r="B418" s="148" t="s">
        <v>1196</v>
      </c>
      <c r="C418" s="149">
        <v>980</v>
      </c>
      <c r="D418" s="150" t="s">
        <v>7</v>
      </c>
      <c r="E418" s="389">
        <v>0</v>
      </c>
      <c r="F418" s="163">
        <f>C418*E418</f>
        <v>0</v>
      </c>
    </row>
    <row r="419" spans="1:6" ht="15">
      <c r="A419" s="164"/>
      <c r="B419" s="165" t="s">
        <v>113</v>
      </c>
      <c r="C419" s="166"/>
      <c r="D419" s="166"/>
      <c r="E419" s="166"/>
      <c r="F419" s="167">
        <f>SUM(F417:F418)</f>
        <v>0</v>
      </c>
    </row>
    <row r="420" spans="1:6" ht="15">
      <c r="A420" s="185"/>
      <c r="B420" s="186"/>
      <c r="C420" s="187"/>
      <c r="D420" s="187"/>
      <c r="E420" s="188"/>
      <c r="F420" s="189"/>
    </row>
    <row r="421" spans="1:6" ht="15.75">
      <c r="A421" s="154"/>
      <c r="B421" s="155" t="s">
        <v>954</v>
      </c>
      <c r="C421" s="154"/>
      <c r="D421" s="154"/>
      <c r="E421" s="154"/>
      <c r="F421" s="154"/>
    </row>
    <row r="422" spans="1:6" ht="15">
      <c r="A422" s="156"/>
      <c r="B422" s="156" t="s">
        <v>903</v>
      </c>
      <c r="C422" s="157" t="s">
        <v>904</v>
      </c>
      <c r="D422" s="157" t="s">
        <v>1</v>
      </c>
      <c r="E422" s="158" t="s">
        <v>2</v>
      </c>
      <c r="F422" s="158" t="s">
        <v>113</v>
      </c>
    </row>
    <row r="423" spans="1:6" ht="15">
      <c r="A423" s="159" t="s">
        <v>955</v>
      </c>
      <c r="B423" s="160" t="s">
        <v>1197</v>
      </c>
      <c r="C423" s="161">
        <v>1</v>
      </c>
      <c r="D423" s="162" t="s">
        <v>43</v>
      </c>
      <c r="E423" s="389">
        <v>0</v>
      </c>
      <c r="F423" s="163">
        <f>C423*E423</f>
        <v>0</v>
      </c>
    </row>
    <row r="424" spans="1:6" ht="15">
      <c r="A424" s="159" t="s">
        <v>957</v>
      </c>
      <c r="B424" s="160" t="s">
        <v>1198</v>
      </c>
      <c r="C424" s="161">
        <v>1</v>
      </c>
      <c r="D424" s="162" t="s">
        <v>43</v>
      </c>
      <c r="E424" s="389">
        <v>0</v>
      </c>
      <c r="F424" s="163">
        <f>C424*E424</f>
        <v>0</v>
      </c>
    </row>
    <row r="425" spans="1:6" ht="15">
      <c r="A425" s="159" t="s">
        <v>959</v>
      </c>
      <c r="B425" s="160" t="s">
        <v>1100</v>
      </c>
      <c r="C425" s="161">
        <v>5</v>
      </c>
      <c r="D425" s="162" t="s">
        <v>114</v>
      </c>
      <c r="E425" s="389">
        <v>0</v>
      </c>
      <c r="F425" s="163">
        <f>C425*E425</f>
        <v>0</v>
      </c>
    </row>
    <row r="426" spans="1:6" ht="15">
      <c r="A426" s="147" t="s">
        <v>961</v>
      </c>
      <c r="B426" s="148" t="s">
        <v>960</v>
      </c>
      <c r="C426" s="149">
        <v>1</v>
      </c>
      <c r="D426" s="150" t="s">
        <v>114</v>
      </c>
      <c r="E426" s="389">
        <v>0</v>
      </c>
      <c r="F426" s="163">
        <f>C426*E426</f>
        <v>0</v>
      </c>
    </row>
    <row r="427" spans="1:6" ht="15">
      <c r="A427" s="147" t="s">
        <v>963</v>
      </c>
      <c r="B427" s="148" t="s">
        <v>962</v>
      </c>
      <c r="C427" s="149">
        <v>1</v>
      </c>
      <c r="D427" s="150" t="s">
        <v>114</v>
      </c>
      <c r="E427" s="389">
        <v>0</v>
      </c>
      <c r="F427" s="163">
        <f aca="true" t="shared" si="38" ref="F427:F428">C427*E427</f>
        <v>0</v>
      </c>
    </row>
    <row r="428" spans="1:6" ht="15">
      <c r="A428" s="159" t="s">
        <v>965</v>
      </c>
      <c r="B428" s="160" t="s">
        <v>968</v>
      </c>
      <c r="C428" s="161">
        <v>1</v>
      </c>
      <c r="D428" s="162" t="s">
        <v>969</v>
      </c>
      <c r="E428" s="389">
        <v>0</v>
      </c>
      <c r="F428" s="163">
        <f t="shared" si="38"/>
        <v>0</v>
      </c>
    </row>
    <row r="429" spans="1:6" ht="15">
      <c r="A429" s="164"/>
      <c r="B429" s="165" t="s">
        <v>113</v>
      </c>
      <c r="C429" s="166"/>
      <c r="D429" s="166"/>
      <c r="E429" s="166"/>
      <c r="F429" s="167">
        <f>SUM(F423:F428)</f>
        <v>0</v>
      </c>
    </row>
    <row r="430" spans="1:6" ht="15">
      <c r="A430" s="171"/>
      <c r="B430" s="172"/>
      <c r="C430" s="173"/>
      <c r="D430" s="173"/>
      <c r="E430" s="173"/>
      <c r="F430" s="174"/>
    </row>
    <row r="431" spans="1:6" ht="15">
      <c r="A431" s="171"/>
      <c r="B431" s="172"/>
      <c r="C431" s="173"/>
      <c r="D431" s="173"/>
      <c r="E431" s="173"/>
      <c r="F431" s="174"/>
    </row>
    <row r="432" spans="1:6" ht="15.75">
      <c r="A432" s="272" t="s">
        <v>1199</v>
      </c>
      <c r="B432" s="272"/>
      <c r="C432" s="272"/>
      <c r="D432" s="272"/>
      <c r="E432" s="272"/>
      <c r="F432" s="272"/>
    </row>
    <row r="433" spans="1:6" ht="15.75">
      <c r="A433" s="273" t="s">
        <v>1200</v>
      </c>
      <c r="B433" s="273"/>
      <c r="C433" s="273"/>
      <c r="D433" s="273"/>
      <c r="E433" s="273"/>
      <c r="F433" s="273"/>
    </row>
    <row r="434" spans="1:6" ht="15">
      <c r="A434" s="142"/>
      <c r="B434" s="142"/>
      <c r="C434" s="142"/>
      <c r="D434" s="142"/>
      <c r="E434" s="142"/>
      <c r="F434" s="143"/>
    </row>
    <row r="435" spans="1:6" ht="15">
      <c r="A435" s="138"/>
      <c r="B435" s="142" t="s">
        <v>896</v>
      </c>
      <c r="C435" s="142"/>
      <c r="D435" s="142"/>
      <c r="E435" s="142"/>
      <c r="F435" s="143">
        <f>F448+F453+F458</f>
        <v>0</v>
      </c>
    </row>
    <row r="436" spans="1:6" ht="15">
      <c r="A436" s="138"/>
      <c r="B436" s="142" t="s">
        <v>897</v>
      </c>
      <c r="C436" s="142"/>
      <c r="D436" s="142"/>
      <c r="E436" s="142"/>
      <c r="F436" s="143">
        <f>F466+F471+F476+F487</f>
        <v>0</v>
      </c>
    </row>
    <row r="437" spans="1:6" ht="15">
      <c r="A437" s="138"/>
      <c r="B437" s="142" t="s">
        <v>898</v>
      </c>
      <c r="C437" s="142"/>
      <c r="D437" s="142"/>
      <c r="E437" s="142"/>
      <c r="F437" s="143">
        <f>F435*0.01</f>
        <v>0</v>
      </c>
    </row>
    <row r="438" spans="1:6" ht="15">
      <c r="A438" s="138"/>
      <c r="B438" s="142" t="s">
        <v>899</v>
      </c>
      <c r="C438" s="142"/>
      <c r="D438" s="142"/>
      <c r="E438" s="142"/>
      <c r="F438" s="143">
        <f>F436*0.06</f>
        <v>0</v>
      </c>
    </row>
    <row r="439" spans="1:6" ht="15.75" thickBot="1">
      <c r="A439" s="138"/>
      <c r="B439" s="145" t="s">
        <v>900</v>
      </c>
      <c r="C439" s="144"/>
      <c r="D439" s="144"/>
      <c r="E439" s="144"/>
      <c r="F439" s="146">
        <f>SUM(F435:F438)</f>
        <v>0</v>
      </c>
    </row>
    <row r="440" spans="1:6" ht="15">
      <c r="A440" s="138"/>
      <c r="B440" s="172"/>
      <c r="C440" s="183"/>
      <c r="D440" s="183"/>
      <c r="E440" s="183"/>
      <c r="F440" s="184"/>
    </row>
    <row r="441" spans="1:6" ht="15.75">
      <c r="A441" s="138"/>
      <c r="B441" s="153" t="s">
        <v>901</v>
      </c>
      <c r="C441" s="152"/>
      <c r="D441" s="152"/>
      <c r="E441" s="152"/>
      <c r="F441" s="152"/>
    </row>
    <row r="442" spans="1:6" ht="15.75">
      <c r="A442" s="138"/>
      <c r="B442" s="155" t="s">
        <v>902</v>
      </c>
      <c r="C442" s="154"/>
      <c r="D442" s="154"/>
      <c r="E442" s="154"/>
      <c r="F442" s="154"/>
    </row>
    <row r="443" spans="1:6" ht="15">
      <c r="A443" s="138"/>
      <c r="B443" s="156" t="s">
        <v>903</v>
      </c>
      <c r="C443" s="157" t="s">
        <v>904</v>
      </c>
      <c r="D443" s="157" t="s">
        <v>1</v>
      </c>
      <c r="E443" s="158" t="s">
        <v>2</v>
      </c>
      <c r="F443" s="158" t="s">
        <v>113</v>
      </c>
    </row>
    <row r="444" spans="1:6" ht="15">
      <c r="A444" s="138"/>
      <c r="B444" s="205" t="s">
        <v>1201</v>
      </c>
      <c r="C444" s="149"/>
      <c r="D444" s="150"/>
      <c r="E444" s="151"/>
      <c r="F444" s="163"/>
    </row>
    <row r="445" spans="1:6" ht="60">
      <c r="A445" s="387">
        <v>101</v>
      </c>
      <c r="B445" s="388" t="s">
        <v>1202</v>
      </c>
      <c r="C445" s="386">
        <v>11</v>
      </c>
      <c r="D445" s="386" t="s">
        <v>43</v>
      </c>
      <c r="E445" s="389">
        <v>0</v>
      </c>
      <c r="F445" s="381">
        <f aca="true" t="shared" si="39" ref="F445:F447">C445*E445</f>
        <v>0</v>
      </c>
    </row>
    <row r="446" spans="1:6" ht="15">
      <c r="A446" s="387">
        <v>102</v>
      </c>
      <c r="B446" s="388" t="s">
        <v>1203</v>
      </c>
      <c r="C446" s="386">
        <v>11</v>
      </c>
      <c r="D446" s="386" t="s">
        <v>43</v>
      </c>
      <c r="E446" s="389">
        <v>0</v>
      </c>
      <c r="F446" s="381">
        <f t="shared" si="39"/>
        <v>0</v>
      </c>
    </row>
    <row r="447" spans="1:6" ht="15">
      <c r="A447" s="138">
        <v>103</v>
      </c>
      <c r="B447" s="148" t="s">
        <v>1204</v>
      </c>
      <c r="C447" s="150">
        <v>11</v>
      </c>
      <c r="D447" s="150" t="s">
        <v>43</v>
      </c>
      <c r="E447" s="389">
        <v>0</v>
      </c>
      <c r="F447" s="163">
        <f t="shared" si="39"/>
        <v>0</v>
      </c>
    </row>
    <row r="448" spans="1:6" ht="15">
      <c r="A448" s="138"/>
      <c r="B448" s="165" t="s">
        <v>113</v>
      </c>
      <c r="C448" s="166"/>
      <c r="D448" s="166"/>
      <c r="E448" s="166"/>
      <c r="F448" s="167">
        <f>SUM(F444:F447)</f>
        <v>0</v>
      </c>
    </row>
    <row r="449" spans="1:6" ht="15">
      <c r="A449" s="138"/>
      <c r="B449" s="148"/>
      <c r="C449" s="149"/>
      <c r="D449" s="150"/>
      <c r="E449" s="151"/>
      <c r="F449" s="151"/>
    </row>
    <row r="450" spans="1:6" ht="15.75">
      <c r="A450" s="138"/>
      <c r="B450" s="155" t="s">
        <v>917</v>
      </c>
      <c r="C450" s="154"/>
      <c r="D450" s="154"/>
      <c r="E450" s="154"/>
      <c r="F450" s="154"/>
    </row>
    <row r="451" spans="1:6" ht="15">
      <c r="A451" s="138"/>
      <c r="B451" s="156" t="s">
        <v>903</v>
      </c>
      <c r="C451" s="157" t="s">
        <v>904</v>
      </c>
      <c r="D451" s="157" t="s">
        <v>1</v>
      </c>
      <c r="E451" s="158" t="s">
        <v>2</v>
      </c>
      <c r="F451" s="158" t="s">
        <v>113</v>
      </c>
    </row>
    <row r="452" spans="1:6" ht="15">
      <c r="A452" s="138">
        <v>301</v>
      </c>
      <c r="B452" s="148" t="s">
        <v>1178</v>
      </c>
      <c r="C452" s="149">
        <v>1</v>
      </c>
      <c r="D452" s="150" t="s">
        <v>927</v>
      </c>
      <c r="E452" s="389">
        <v>0</v>
      </c>
      <c r="F452" s="163">
        <f aca="true" t="shared" si="40" ref="F452">C452*E452</f>
        <v>0</v>
      </c>
    </row>
    <row r="453" spans="1:6" ht="15">
      <c r="A453" s="138"/>
      <c r="B453" s="165" t="s">
        <v>113</v>
      </c>
      <c r="C453" s="166"/>
      <c r="D453" s="166"/>
      <c r="E453" s="166"/>
      <c r="F453" s="167">
        <f>SUM(F452:F452)</f>
        <v>0</v>
      </c>
    </row>
    <row r="454" spans="1:6" ht="15">
      <c r="A454" s="138"/>
      <c r="B454" s="148"/>
      <c r="C454" s="149"/>
      <c r="D454" s="150"/>
      <c r="E454" s="151"/>
      <c r="F454" s="151"/>
    </row>
    <row r="455" spans="1:6" ht="15.75">
      <c r="A455" s="138"/>
      <c r="B455" s="155" t="s">
        <v>984</v>
      </c>
      <c r="C455" s="154"/>
      <c r="D455" s="154"/>
      <c r="E455" s="154"/>
      <c r="F455" s="154"/>
    </row>
    <row r="456" spans="1:6" ht="15">
      <c r="A456" s="138"/>
      <c r="B456" s="156" t="s">
        <v>903</v>
      </c>
      <c r="C456" s="157" t="s">
        <v>904</v>
      </c>
      <c r="D456" s="157" t="s">
        <v>1</v>
      </c>
      <c r="E456" s="158" t="s">
        <v>2</v>
      </c>
      <c r="F456" s="158" t="s">
        <v>113</v>
      </c>
    </row>
    <row r="457" spans="1:6" ht="15">
      <c r="A457" s="138">
        <v>501</v>
      </c>
      <c r="B457" s="160" t="s">
        <v>1205</v>
      </c>
      <c r="C457" s="161">
        <v>0</v>
      </c>
      <c r="D457" s="162" t="s">
        <v>7</v>
      </c>
      <c r="E457" s="389">
        <v>0</v>
      </c>
      <c r="F457" s="163">
        <f>C457*E457</f>
        <v>0</v>
      </c>
    </row>
    <row r="458" spans="1:6" ht="15">
      <c r="A458" s="138"/>
      <c r="B458" s="165" t="s">
        <v>113</v>
      </c>
      <c r="C458" s="166"/>
      <c r="D458" s="166"/>
      <c r="E458" s="166"/>
      <c r="F458" s="167">
        <f>SUM(F457:F457)</f>
        <v>0</v>
      </c>
    </row>
    <row r="459" spans="1:6" ht="18.75">
      <c r="A459" s="138"/>
      <c r="B459" s="207"/>
      <c r="C459" s="208"/>
      <c r="D459" s="208"/>
      <c r="E459" s="208"/>
      <c r="F459" s="209"/>
    </row>
    <row r="460" spans="1:6" ht="15.75">
      <c r="A460" s="138"/>
      <c r="B460" s="155" t="s">
        <v>928</v>
      </c>
      <c r="C460" s="154"/>
      <c r="D460" s="154"/>
      <c r="E460" s="154"/>
      <c r="F460" s="154"/>
    </row>
    <row r="461" spans="1:6" ht="15">
      <c r="A461" s="138"/>
      <c r="B461" s="156" t="s">
        <v>903</v>
      </c>
      <c r="C461" s="157" t="s">
        <v>904</v>
      </c>
      <c r="D461" s="157" t="s">
        <v>1</v>
      </c>
      <c r="E461" s="158" t="s">
        <v>2</v>
      </c>
      <c r="F461" s="158" t="s">
        <v>113</v>
      </c>
    </row>
    <row r="462" spans="1:6" ht="15">
      <c r="A462" s="138"/>
      <c r="B462" s="205" t="s">
        <v>1201</v>
      </c>
      <c r="C462" s="197"/>
      <c r="D462" s="198"/>
      <c r="E462" s="210"/>
      <c r="F462" s="163"/>
    </row>
    <row r="463" spans="1:6" ht="15">
      <c r="A463" s="138">
        <v>201</v>
      </c>
      <c r="B463" s="206" t="s">
        <v>1206</v>
      </c>
      <c r="C463" s="211">
        <v>11</v>
      </c>
      <c r="D463" s="198" t="s">
        <v>43</v>
      </c>
      <c r="E463" s="389">
        <v>0</v>
      </c>
      <c r="F463" s="163">
        <f aca="true" t="shared" si="41" ref="F463:F465">C463*E463</f>
        <v>0</v>
      </c>
    </row>
    <row r="464" spans="1:6" ht="15">
      <c r="A464" s="138">
        <v>202</v>
      </c>
      <c r="B464" s="206" t="s">
        <v>1207</v>
      </c>
      <c r="C464" s="211">
        <v>11</v>
      </c>
      <c r="D464" s="198" t="s">
        <v>43</v>
      </c>
      <c r="E464" s="389">
        <v>0</v>
      </c>
      <c r="F464" s="163">
        <f t="shared" si="41"/>
        <v>0</v>
      </c>
    </row>
    <row r="465" spans="1:6" ht="15">
      <c r="A465" s="138">
        <v>203</v>
      </c>
      <c r="B465" s="206" t="s">
        <v>1208</v>
      </c>
      <c r="C465" s="211">
        <v>1</v>
      </c>
      <c r="D465" s="198" t="s">
        <v>43</v>
      </c>
      <c r="E465" s="389">
        <v>0</v>
      </c>
      <c r="F465" s="163">
        <f t="shared" si="41"/>
        <v>0</v>
      </c>
    </row>
    <row r="466" spans="1:6" ht="15">
      <c r="A466" s="138"/>
      <c r="B466" s="165" t="s">
        <v>113</v>
      </c>
      <c r="C466" s="166"/>
      <c r="D466" s="166"/>
      <c r="E466" s="166"/>
      <c r="F466" s="167">
        <f>SUM(F462:F465)</f>
        <v>0</v>
      </c>
    </row>
    <row r="467" ht="15">
      <c r="A467" s="138"/>
    </row>
    <row r="468" spans="1:6" ht="15.75">
      <c r="A468" s="138"/>
      <c r="B468" s="155" t="s">
        <v>941</v>
      </c>
      <c r="C468" s="154"/>
      <c r="D468" s="154"/>
      <c r="E468" s="154"/>
      <c r="F468" s="154"/>
    </row>
    <row r="469" spans="1:6" ht="15">
      <c r="A469" s="138"/>
      <c r="B469" s="156" t="s">
        <v>903</v>
      </c>
      <c r="C469" s="157" t="s">
        <v>904</v>
      </c>
      <c r="D469" s="157" t="s">
        <v>1</v>
      </c>
      <c r="E469" s="158" t="s">
        <v>2</v>
      </c>
      <c r="F469" s="158" t="s">
        <v>113</v>
      </c>
    </row>
    <row r="470" spans="1:6" ht="15">
      <c r="A470" s="138">
        <v>401</v>
      </c>
      <c r="B470" s="148" t="s">
        <v>943</v>
      </c>
      <c r="C470" s="149">
        <v>0</v>
      </c>
      <c r="D470" s="150" t="s">
        <v>7</v>
      </c>
      <c r="E470" s="389">
        <v>0</v>
      </c>
      <c r="F470" s="163">
        <f aca="true" t="shared" si="42" ref="F470">C470*E470</f>
        <v>0</v>
      </c>
    </row>
    <row r="471" spans="1:6" ht="15">
      <c r="A471" s="138"/>
      <c r="B471" s="165" t="s">
        <v>113</v>
      </c>
      <c r="C471" s="166"/>
      <c r="D471" s="166"/>
      <c r="E471" s="166"/>
      <c r="F471" s="167">
        <f>SUM(F470:F470)</f>
        <v>0</v>
      </c>
    </row>
    <row r="472" ht="15">
      <c r="A472" s="138"/>
    </row>
    <row r="473" spans="1:6" ht="15.75">
      <c r="A473" s="138"/>
      <c r="B473" s="155" t="s">
        <v>1005</v>
      </c>
      <c r="C473" s="154"/>
      <c r="D473" s="154"/>
      <c r="E473" s="154"/>
      <c r="F473" s="154"/>
    </row>
    <row r="474" spans="1:6" ht="15">
      <c r="A474" s="138"/>
      <c r="B474" s="156" t="s">
        <v>903</v>
      </c>
      <c r="C474" s="157" t="s">
        <v>904</v>
      </c>
      <c r="D474" s="157" t="s">
        <v>1</v>
      </c>
      <c r="E474" s="158" t="s">
        <v>2</v>
      </c>
      <c r="F474" s="158" t="s">
        <v>113</v>
      </c>
    </row>
    <row r="475" spans="1:6" ht="15">
      <c r="A475" s="138">
        <v>601</v>
      </c>
      <c r="B475" s="148" t="s">
        <v>1209</v>
      </c>
      <c r="C475" s="149">
        <v>0</v>
      </c>
      <c r="D475" s="150" t="s">
        <v>7</v>
      </c>
      <c r="E475" s="389">
        <v>0</v>
      </c>
      <c r="F475" s="163">
        <f>C475*E475</f>
        <v>0</v>
      </c>
    </row>
    <row r="476" spans="1:6" ht="15">
      <c r="A476" s="138"/>
      <c r="B476" s="165" t="s">
        <v>113</v>
      </c>
      <c r="C476" s="166"/>
      <c r="D476" s="166"/>
      <c r="E476" s="166"/>
      <c r="F476" s="167">
        <f>SUM(F475)</f>
        <v>0</v>
      </c>
    </row>
    <row r="477" ht="15">
      <c r="A477" s="138"/>
    </row>
    <row r="478" spans="1:6" ht="15.75">
      <c r="A478" s="138"/>
      <c r="B478" s="155" t="s">
        <v>954</v>
      </c>
      <c r="C478" s="154"/>
      <c r="D478" s="154"/>
      <c r="E478" s="154"/>
      <c r="F478" s="154"/>
    </row>
    <row r="479" spans="1:6" ht="15">
      <c r="A479" s="138"/>
      <c r="B479" s="156" t="s">
        <v>903</v>
      </c>
      <c r="C479" s="157" t="s">
        <v>904</v>
      </c>
      <c r="D479" s="157" t="s">
        <v>1</v>
      </c>
      <c r="E479" s="158" t="s">
        <v>2</v>
      </c>
      <c r="F479" s="158" t="s">
        <v>113</v>
      </c>
    </row>
    <row r="480" spans="1:6" ht="15">
      <c r="A480" s="159" t="s">
        <v>955</v>
      </c>
      <c r="B480" s="148" t="s">
        <v>1210</v>
      </c>
      <c r="C480" s="149">
        <v>1</v>
      </c>
      <c r="D480" s="150" t="s">
        <v>43</v>
      </c>
      <c r="E480" s="389">
        <v>0</v>
      </c>
      <c r="F480" s="163">
        <f aca="true" t="shared" si="43" ref="F480:F486">C480*E480</f>
        <v>0</v>
      </c>
    </row>
    <row r="481" spans="1:6" ht="15">
      <c r="A481" s="159" t="s">
        <v>957</v>
      </c>
      <c r="B481" s="148" t="s">
        <v>1211</v>
      </c>
      <c r="C481" s="149">
        <v>1</v>
      </c>
      <c r="D481" s="150" t="s">
        <v>43</v>
      </c>
      <c r="E481" s="389">
        <v>0</v>
      </c>
      <c r="F481" s="163">
        <f t="shared" si="43"/>
        <v>0</v>
      </c>
    </row>
    <row r="482" spans="1:6" ht="15">
      <c r="A482" s="159" t="s">
        <v>959</v>
      </c>
      <c r="B482" s="160" t="s">
        <v>1100</v>
      </c>
      <c r="C482" s="161">
        <v>1</v>
      </c>
      <c r="D482" s="162" t="s">
        <v>114</v>
      </c>
      <c r="E482" s="389">
        <v>0</v>
      </c>
      <c r="F482" s="163">
        <f t="shared" si="43"/>
        <v>0</v>
      </c>
    </row>
    <row r="483" spans="1:6" ht="15">
      <c r="A483" s="147" t="s">
        <v>961</v>
      </c>
      <c r="B483" s="148" t="s">
        <v>962</v>
      </c>
      <c r="C483" s="149">
        <v>1</v>
      </c>
      <c r="D483" s="150" t="s">
        <v>114</v>
      </c>
      <c r="E483" s="389">
        <v>0</v>
      </c>
      <c r="F483" s="163">
        <f t="shared" si="43"/>
        <v>0</v>
      </c>
    </row>
    <row r="484" spans="1:6" ht="15">
      <c r="A484" s="147" t="s">
        <v>963</v>
      </c>
      <c r="B484" s="212" t="s">
        <v>1212</v>
      </c>
      <c r="C484" s="211">
        <v>1</v>
      </c>
      <c r="D484" s="150" t="s">
        <v>43</v>
      </c>
      <c r="E484" s="389">
        <v>0</v>
      </c>
      <c r="F484" s="163">
        <f t="shared" si="43"/>
        <v>0</v>
      </c>
    </row>
    <row r="485" spans="1:6" ht="15">
      <c r="A485" s="159" t="s">
        <v>965</v>
      </c>
      <c r="B485" s="148" t="s">
        <v>1213</v>
      </c>
      <c r="C485" s="149">
        <v>2</v>
      </c>
      <c r="D485" s="150" t="s">
        <v>114</v>
      </c>
      <c r="E485" s="389">
        <v>0</v>
      </c>
      <c r="F485" s="163">
        <f t="shared" si="43"/>
        <v>0</v>
      </c>
    </row>
    <row r="486" spans="1:6" ht="15">
      <c r="A486" s="138">
        <v>707</v>
      </c>
      <c r="B486" s="160" t="s">
        <v>968</v>
      </c>
      <c r="C486" s="161">
        <v>100</v>
      </c>
      <c r="D486" s="162" t="s">
        <v>1214</v>
      </c>
      <c r="E486" s="389">
        <v>0</v>
      </c>
      <c r="F486" s="163">
        <f t="shared" si="43"/>
        <v>0</v>
      </c>
    </row>
    <row r="487" spans="1:6" ht="15">
      <c r="A487" s="138"/>
      <c r="B487" s="165" t="s">
        <v>113</v>
      </c>
      <c r="C487" s="166"/>
      <c r="D487" s="166"/>
      <c r="E487" s="166"/>
      <c r="F487" s="167">
        <f>SUM(F480:F486)</f>
        <v>0</v>
      </c>
    </row>
    <row r="488" spans="1:6" ht="15">
      <c r="A488" s="138"/>
      <c r="B488" s="172"/>
      <c r="C488" s="173"/>
      <c r="D488" s="173"/>
      <c r="E488" s="173"/>
      <c r="F488" s="174"/>
    </row>
    <row r="489" spans="1:6" ht="15.75">
      <c r="A489" s="272" t="s">
        <v>893</v>
      </c>
      <c r="B489" s="272"/>
      <c r="C489" s="272"/>
      <c r="D489" s="272"/>
      <c r="E489" s="272"/>
      <c r="F489" s="272"/>
    </row>
    <row r="490" spans="1:6" ht="15.75">
      <c r="A490" s="213"/>
      <c r="B490" s="213" t="s">
        <v>1215</v>
      </c>
      <c r="C490" s="213"/>
      <c r="D490" s="213"/>
      <c r="E490" s="213"/>
      <c r="F490" s="213"/>
    </row>
    <row r="491" spans="1:6" ht="15.75">
      <c r="A491" s="273" t="s">
        <v>1319</v>
      </c>
      <c r="B491" s="273"/>
      <c r="C491" s="273"/>
      <c r="D491" s="273"/>
      <c r="E491" s="273"/>
      <c r="F491" s="273"/>
    </row>
    <row r="492" spans="1:6" ht="15">
      <c r="A492" s="138"/>
      <c r="B492" s="139"/>
      <c r="C492" s="139"/>
      <c r="D492" s="139"/>
      <c r="E492" s="139"/>
      <c r="F492" s="139"/>
    </row>
    <row r="493" spans="1:6" ht="15.75">
      <c r="A493" s="140"/>
      <c r="B493" s="141" t="s">
        <v>895</v>
      </c>
      <c r="C493" s="140"/>
      <c r="D493" s="140"/>
      <c r="E493" s="140"/>
      <c r="F493" s="140"/>
    </row>
    <row r="494" spans="1:6" ht="15">
      <c r="A494" s="142"/>
      <c r="B494" s="142" t="s">
        <v>896</v>
      </c>
      <c r="C494" s="142"/>
      <c r="D494" s="142"/>
      <c r="E494" s="142"/>
      <c r="F494" s="143">
        <f>F515+F520+F532</f>
        <v>0</v>
      </c>
    </row>
    <row r="495" spans="1:6" ht="15">
      <c r="A495" s="142"/>
      <c r="B495" s="142" t="s">
        <v>897</v>
      </c>
      <c r="C495" s="142"/>
      <c r="D495" s="142"/>
      <c r="E495" s="142"/>
      <c r="F495" s="143">
        <f>F543+F549+F560+F569</f>
        <v>0</v>
      </c>
    </row>
    <row r="496" spans="1:6" ht="15">
      <c r="A496" s="142"/>
      <c r="B496" s="142" t="s">
        <v>898</v>
      </c>
      <c r="C496" s="142"/>
      <c r="D496" s="142"/>
      <c r="E496" s="142"/>
      <c r="F496" s="143">
        <f>F494*0.01</f>
        <v>0</v>
      </c>
    </row>
    <row r="497" spans="1:6" ht="15">
      <c r="A497" s="142"/>
      <c r="B497" s="142" t="s">
        <v>899</v>
      </c>
      <c r="C497" s="142"/>
      <c r="D497" s="142"/>
      <c r="E497" s="142"/>
      <c r="F497" s="143">
        <f>F495*0.06</f>
        <v>0</v>
      </c>
    </row>
    <row r="498" spans="1:6" ht="15.75" thickBot="1">
      <c r="A498" s="144"/>
      <c r="B498" s="145" t="s">
        <v>900</v>
      </c>
      <c r="C498" s="144"/>
      <c r="D498" s="144"/>
      <c r="E498" s="144"/>
      <c r="F498" s="146">
        <f>SUM(F494:F497)</f>
        <v>0</v>
      </c>
    </row>
    <row r="499" spans="1:6" ht="15">
      <c r="A499" s="183"/>
      <c r="B499" s="172"/>
      <c r="C499" s="183"/>
      <c r="D499" s="183"/>
      <c r="E499" s="183"/>
      <c r="F499" s="184"/>
    </row>
    <row r="500" spans="1:6" ht="15.75">
      <c r="A500" s="152"/>
      <c r="B500" s="153" t="s">
        <v>901</v>
      </c>
      <c r="C500" s="152"/>
      <c r="D500" s="152"/>
      <c r="E500" s="152"/>
      <c r="F500" s="152"/>
    </row>
    <row r="501" spans="1:6" ht="15.75">
      <c r="A501" s="154"/>
      <c r="B501" s="155" t="s">
        <v>1014</v>
      </c>
      <c r="C501" s="154"/>
      <c r="D501" s="154"/>
      <c r="E501" s="154"/>
      <c r="F501" s="154"/>
    </row>
    <row r="502" spans="1:6" ht="15">
      <c r="A502" s="147"/>
      <c r="B502" s="148"/>
      <c r="C502" s="149"/>
      <c r="D502" s="150"/>
      <c r="E502" s="151"/>
      <c r="F502" s="151"/>
    </row>
    <row r="503" spans="1:6" ht="15.75">
      <c r="A503" s="154"/>
      <c r="B503" s="155" t="s">
        <v>902</v>
      </c>
      <c r="C503" s="154"/>
      <c r="D503" s="154"/>
      <c r="E503" s="154"/>
      <c r="F503" s="154"/>
    </row>
    <row r="504" spans="1:6" ht="15">
      <c r="A504" s="156"/>
      <c r="B504" s="156" t="s">
        <v>903</v>
      </c>
      <c r="C504" s="157" t="s">
        <v>904</v>
      </c>
      <c r="D504" s="157" t="s">
        <v>1</v>
      </c>
      <c r="E504" s="158" t="s">
        <v>2</v>
      </c>
      <c r="F504" s="158" t="s">
        <v>113</v>
      </c>
    </row>
    <row r="505" spans="1:6" ht="15">
      <c r="A505" s="377" t="s">
        <v>1019</v>
      </c>
      <c r="B505" s="378" t="s">
        <v>1020</v>
      </c>
      <c r="C505" s="379">
        <v>2</v>
      </c>
      <c r="D505" s="380" t="s">
        <v>43</v>
      </c>
      <c r="E505" s="389">
        <v>0</v>
      </c>
      <c r="F505" s="381">
        <f aca="true" t="shared" si="44" ref="F505:F506">C505*E505</f>
        <v>0</v>
      </c>
    </row>
    <row r="506" spans="1:6" ht="15">
      <c r="A506" s="377" t="s">
        <v>1021</v>
      </c>
      <c r="B506" s="378" t="s">
        <v>1022</v>
      </c>
      <c r="C506" s="379">
        <v>5</v>
      </c>
      <c r="D506" s="380" t="s">
        <v>43</v>
      </c>
      <c r="E506" s="389">
        <v>0</v>
      </c>
      <c r="F506" s="381">
        <f t="shared" si="44"/>
        <v>0</v>
      </c>
    </row>
    <row r="507" spans="1:6" ht="15">
      <c r="A507" s="159" t="s">
        <v>1023</v>
      </c>
      <c r="B507" s="160" t="s">
        <v>1024</v>
      </c>
      <c r="C507" s="161">
        <v>0</v>
      </c>
      <c r="D507" s="162" t="s">
        <v>43</v>
      </c>
      <c r="E507" s="389">
        <v>0</v>
      </c>
      <c r="F507" s="163">
        <f>C507*E507</f>
        <v>0</v>
      </c>
    </row>
    <row r="508" spans="1:6" ht="15">
      <c r="A508" s="159" t="s">
        <v>973</v>
      </c>
      <c r="B508" s="160" t="s">
        <v>1026</v>
      </c>
      <c r="C508" s="161">
        <v>7</v>
      </c>
      <c r="D508" s="162" t="s">
        <v>43</v>
      </c>
      <c r="E508" s="389">
        <v>0</v>
      </c>
      <c r="F508" s="163">
        <f aca="true" t="shared" si="45" ref="F508:F514">C508*E508</f>
        <v>0</v>
      </c>
    </row>
    <row r="509" spans="1:6" ht="15">
      <c r="A509" s="159" t="s">
        <v>975</v>
      </c>
      <c r="B509" s="160" t="s">
        <v>1027</v>
      </c>
      <c r="C509" s="161">
        <v>7</v>
      </c>
      <c r="D509" s="162" t="s">
        <v>43</v>
      </c>
      <c r="E509" s="389">
        <v>0</v>
      </c>
      <c r="F509" s="163">
        <f t="shared" si="45"/>
        <v>0</v>
      </c>
    </row>
    <row r="510" spans="1:6" ht="15">
      <c r="A510" s="159" t="s">
        <v>1028</v>
      </c>
      <c r="B510" s="160" t="s">
        <v>1029</v>
      </c>
      <c r="C510" s="161">
        <v>7</v>
      </c>
      <c r="D510" s="162" t="s">
        <v>43</v>
      </c>
      <c r="E510" s="389">
        <v>0</v>
      </c>
      <c r="F510" s="163">
        <f t="shared" si="45"/>
        <v>0</v>
      </c>
    </row>
    <row r="511" spans="1:6" ht="15">
      <c r="A511" s="159" t="s">
        <v>1030</v>
      </c>
      <c r="B511" s="160" t="s">
        <v>1031</v>
      </c>
      <c r="C511" s="161">
        <v>7</v>
      </c>
      <c r="D511" s="162" t="s">
        <v>43</v>
      </c>
      <c r="E511" s="389">
        <v>0</v>
      </c>
      <c r="F511" s="163">
        <f t="shared" si="45"/>
        <v>0</v>
      </c>
    </row>
    <row r="512" spans="1:6" ht="15">
      <c r="A512" s="159" t="s">
        <v>1032</v>
      </c>
      <c r="B512" s="160" t="s">
        <v>1033</v>
      </c>
      <c r="C512" s="161">
        <v>28</v>
      </c>
      <c r="D512" s="162" t="s">
        <v>43</v>
      </c>
      <c r="E512" s="389">
        <v>0</v>
      </c>
      <c r="F512" s="163">
        <f t="shared" si="45"/>
        <v>0</v>
      </c>
    </row>
    <row r="513" spans="1:6" ht="15">
      <c r="A513" s="159" t="s">
        <v>1034</v>
      </c>
      <c r="B513" s="160" t="s">
        <v>1035</v>
      </c>
      <c r="C513" s="161">
        <v>1</v>
      </c>
      <c r="D513" s="162" t="s">
        <v>43</v>
      </c>
      <c r="E513" s="389">
        <v>0</v>
      </c>
      <c r="F513" s="163">
        <f t="shared" si="45"/>
        <v>0</v>
      </c>
    </row>
    <row r="514" spans="1:6" ht="15">
      <c r="A514" s="159" t="s">
        <v>1036</v>
      </c>
      <c r="B514" s="160" t="s">
        <v>1037</v>
      </c>
      <c r="C514" s="161">
        <v>1</v>
      </c>
      <c r="D514" s="162" t="s">
        <v>43</v>
      </c>
      <c r="E514" s="389">
        <v>0</v>
      </c>
      <c r="F514" s="163">
        <f t="shared" si="45"/>
        <v>0</v>
      </c>
    </row>
    <row r="515" spans="1:6" ht="15">
      <c r="A515" s="164"/>
      <c r="B515" s="165" t="s">
        <v>113</v>
      </c>
      <c r="C515" s="166"/>
      <c r="D515" s="166"/>
      <c r="E515" s="166"/>
      <c r="F515" s="167">
        <f>SUM(F505:F514)</f>
        <v>0</v>
      </c>
    </row>
    <row r="516" spans="1:6" ht="15">
      <c r="A516" s="147"/>
      <c r="B516" s="148"/>
      <c r="C516" s="149"/>
      <c r="D516" s="150"/>
      <c r="E516" s="151"/>
      <c r="F516" s="151"/>
    </row>
    <row r="517" spans="1:6" ht="15.75">
      <c r="A517" s="154"/>
      <c r="B517" s="155" t="s">
        <v>984</v>
      </c>
      <c r="C517" s="154"/>
      <c r="D517" s="154"/>
      <c r="E517" s="154"/>
      <c r="F517" s="154"/>
    </row>
    <row r="518" spans="1:6" ht="15">
      <c r="A518" s="156"/>
      <c r="B518" s="156" t="s">
        <v>903</v>
      </c>
      <c r="C518" s="157" t="s">
        <v>904</v>
      </c>
      <c r="D518" s="157" t="s">
        <v>1</v>
      </c>
      <c r="E518" s="158" t="s">
        <v>2</v>
      </c>
      <c r="F518" s="158" t="s">
        <v>113</v>
      </c>
    </row>
    <row r="519" spans="1:6" ht="15">
      <c r="A519" s="159" t="s">
        <v>918</v>
      </c>
      <c r="B519" s="148" t="s">
        <v>1045</v>
      </c>
      <c r="C519" s="161">
        <v>980</v>
      </c>
      <c r="D519" s="162" t="s">
        <v>7</v>
      </c>
      <c r="E519" s="389">
        <v>0</v>
      </c>
      <c r="F519" s="163">
        <f aca="true" t="shared" si="46" ref="F519">C519*E519</f>
        <v>0</v>
      </c>
    </row>
    <row r="520" spans="1:6" ht="15">
      <c r="A520" s="164"/>
      <c r="B520" s="165" t="s">
        <v>113</v>
      </c>
      <c r="C520" s="166"/>
      <c r="D520" s="166"/>
      <c r="E520" s="166"/>
      <c r="F520" s="167">
        <f>SUM(F519:F519)</f>
        <v>0</v>
      </c>
    </row>
    <row r="521" spans="1:6" ht="15">
      <c r="A521" s="156"/>
      <c r="B521" s="156"/>
      <c r="C521" s="157"/>
      <c r="D521" s="157"/>
      <c r="E521" s="158"/>
      <c r="F521" s="158"/>
    </row>
    <row r="522" spans="1:6" ht="15.75">
      <c r="A522" s="154"/>
      <c r="B522" s="155" t="s">
        <v>917</v>
      </c>
      <c r="C522" s="154"/>
      <c r="D522" s="154"/>
      <c r="E522" s="154"/>
      <c r="F522" s="154"/>
    </row>
    <row r="523" spans="1:6" ht="15">
      <c r="A523" s="156"/>
      <c r="B523" s="156" t="s">
        <v>903</v>
      </c>
      <c r="C523" s="157" t="s">
        <v>904</v>
      </c>
      <c r="D523" s="157" t="s">
        <v>1</v>
      </c>
      <c r="E523" s="158" t="s">
        <v>2</v>
      </c>
      <c r="F523" s="158" t="s">
        <v>113</v>
      </c>
    </row>
    <row r="524" spans="1:6" ht="15">
      <c r="A524" s="159" t="s">
        <v>985</v>
      </c>
      <c r="B524" s="160" t="s">
        <v>1047</v>
      </c>
      <c r="C524" s="161">
        <v>70</v>
      </c>
      <c r="D524" s="162" t="s">
        <v>7</v>
      </c>
      <c r="E524" s="389">
        <v>0</v>
      </c>
      <c r="F524" s="163">
        <f aca="true" t="shared" si="47" ref="F524">C524*E524</f>
        <v>0</v>
      </c>
    </row>
    <row r="525" spans="1:6" ht="15">
      <c r="A525" s="159"/>
      <c r="B525" s="160" t="s">
        <v>1048</v>
      </c>
      <c r="C525" s="161"/>
      <c r="D525" s="162"/>
      <c r="E525" s="163"/>
      <c r="F525" s="163"/>
    </row>
    <row r="526" spans="1:6" ht="15">
      <c r="A526" s="159" t="s">
        <v>1050</v>
      </c>
      <c r="B526" s="160" t="s">
        <v>1051</v>
      </c>
      <c r="C526" s="161">
        <v>70</v>
      </c>
      <c r="D526" s="162" t="s">
        <v>7</v>
      </c>
      <c r="E526" s="389">
        <v>0</v>
      </c>
      <c r="F526" s="163">
        <f aca="true" t="shared" si="48" ref="F526:F531">C526*E526</f>
        <v>0</v>
      </c>
    </row>
    <row r="527" spans="1:6" ht="15">
      <c r="A527" s="159" t="s">
        <v>1052</v>
      </c>
      <c r="B527" s="160" t="s">
        <v>982</v>
      </c>
      <c r="C527" s="161">
        <v>70</v>
      </c>
      <c r="D527" s="162" t="s">
        <v>7</v>
      </c>
      <c r="E527" s="389">
        <v>0</v>
      </c>
      <c r="F527" s="163">
        <f t="shared" si="48"/>
        <v>0</v>
      </c>
    </row>
    <row r="528" spans="1:6" ht="15">
      <c r="A528" s="159" t="s">
        <v>1053</v>
      </c>
      <c r="B528" s="160" t="s">
        <v>1054</v>
      </c>
      <c r="C528" s="161">
        <v>2</v>
      </c>
      <c r="D528" s="162" t="s">
        <v>43</v>
      </c>
      <c r="E528" s="389">
        <v>0</v>
      </c>
      <c r="F528" s="163">
        <f t="shared" si="48"/>
        <v>0</v>
      </c>
    </row>
    <row r="529" spans="1:6" ht="15">
      <c r="A529" s="159" t="s">
        <v>1055</v>
      </c>
      <c r="B529" s="160" t="s">
        <v>1216</v>
      </c>
      <c r="C529" s="161">
        <v>0</v>
      </c>
      <c r="D529" s="162" t="s">
        <v>43</v>
      </c>
      <c r="E529" s="389">
        <v>0</v>
      </c>
      <c r="F529" s="163">
        <f t="shared" si="48"/>
        <v>0</v>
      </c>
    </row>
    <row r="530" spans="1:6" ht="15">
      <c r="A530" s="159" t="s">
        <v>1057</v>
      </c>
      <c r="B530" s="160" t="s">
        <v>1058</v>
      </c>
      <c r="C530" s="161">
        <v>7</v>
      </c>
      <c r="D530" s="162" t="s">
        <v>43</v>
      </c>
      <c r="E530" s="389">
        <v>0</v>
      </c>
      <c r="F530" s="163">
        <f t="shared" si="48"/>
        <v>0</v>
      </c>
    </row>
    <row r="531" spans="1:6" ht="15">
      <c r="A531" s="159" t="s">
        <v>1059</v>
      </c>
      <c r="B531" s="160" t="s">
        <v>1060</v>
      </c>
      <c r="C531" s="161">
        <v>1</v>
      </c>
      <c r="D531" s="162" t="s">
        <v>927</v>
      </c>
      <c r="E531" s="389">
        <v>0</v>
      </c>
      <c r="F531" s="163">
        <f t="shared" si="48"/>
        <v>0</v>
      </c>
    </row>
    <row r="532" spans="1:6" ht="15">
      <c r="A532" s="164"/>
      <c r="B532" s="165" t="s">
        <v>113</v>
      </c>
      <c r="C532" s="166"/>
      <c r="D532" s="166"/>
      <c r="E532" s="166"/>
      <c r="F532" s="167">
        <f>SUM(F524:F531)</f>
        <v>0</v>
      </c>
    </row>
    <row r="533" spans="1:6" ht="15">
      <c r="A533" s="147"/>
      <c r="B533" s="148"/>
      <c r="C533" s="149"/>
      <c r="D533" s="150"/>
      <c r="E533" s="151"/>
      <c r="F533" s="151"/>
    </row>
    <row r="534" spans="1:6" ht="15">
      <c r="A534" s="147"/>
      <c r="B534" s="148"/>
      <c r="C534" s="149"/>
      <c r="D534" s="150"/>
      <c r="E534" s="151"/>
      <c r="F534" s="151"/>
    </row>
    <row r="535" spans="1:6" ht="15.75">
      <c r="A535" s="154"/>
      <c r="B535" s="155" t="s">
        <v>928</v>
      </c>
      <c r="C535" s="154"/>
      <c r="D535" s="154"/>
      <c r="E535" s="154"/>
      <c r="F535" s="154"/>
    </row>
    <row r="536" spans="1:6" ht="15">
      <c r="A536" s="156"/>
      <c r="B536" s="156" t="s">
        <v>903</v>
      </c>
      <c r="C536" s="157" t="s">
        <v>904</v>
      </c>
      <c r="D536" s="157" t="s">
        <v>1</v>
      </c>
      <c r="E536" s="158" t="s">
        <v>2</v>
      </c>
      <c r="F536" s="158" t="s">
        <v>113</v>
      </c>
    </row>
    <row r="537" spans="1:6" ht="15">
      <c r="A537" s="159" t="s">
        <v>995</v>
      </c>
      <c r="B537" s="160" t="s">
        <v>1061</v>
      </c>
      <c r="C537" s="161">
        <v>1</v>
      </c>
      <c r="D537" s="162" t="s">
        <v>43</v>
      </c>
      <c r="E537" s="389">
        <v>0</v>
      </c>
      <c r="F537" s="163">
        <f aca="true" t="shared" si="49" ref="F537:F542">C537*E537</f>
        <v>0</v>
      </c>
    </row>
    <row r="538" spans="1:6" ht="15">
      <c r="A538" s="159" t="s">
        <v>997</v>
      </c>
      <c r="B538" s="160" t="s">
        <v>1062</v>
      </c>
      <c r="C538" s="161">
        <v>14</v>
      </c>
      <c r="D538" s="162" t="s">
        <v>43</v>
      </c>
      <c r="E538" s="389">
        <v>0</v>
      </c>
      <c r="F538" s="163">
        <f t="shared" si="49"/>
        <v>0</v>
      </c>
    </row>
    <row r="539" spans="1:6" ht="15">
      <c r="A539" s="159" t="s">
        <v>1063</v>
      </c>
      <c r="B539" s="160" t="s">
        <v>1064</v>
      </c>
      <c r="C539" s="161">
        <v>7</v>
      </c>
      <c r="D539" s="162" t="s">
        <v>43</v>
      </c>
      <c r="E539" s="389">
        <v>0</v>
      </c>
      <c r="F539" s="163">
        <f t="shared" si="49"/>
        <v>0</v>
      </c>
    </row>
    <row r="540" spans="1:6" ht="15">
      <c r="A540" s="159" t="s">
        <v>1065</v>
      </c>
      <c r="B540" s="160" t="s">
        <v>1066</v>
      </c>
      <c r="C540" s="161">
        <v>7</v>
      </c>
      <c r="D540" s="162" t="s">
        <v>43</v>
      </c>
      <c r="E540" s="389">
        <v>0</v>
      </c>
      <c r="F540" s="163">
        <f t="shared" si="49"/>
        <v>0</v>
      </c>
    </row>
    <row r="541" spans="1:6" ht="15">
      <c r="A541" s="159" t="s">
        <v>1067</v>
      </c>
      <c r="B541" s="160" t="s">
        <v>1068</v>
      </c>
      <c r="C541" s="161">
        <v>28</v>
      </c>
      <c r="D541" s="162" t="s">
        <v>43</v>
      </c>
      <c r="E541" s="389">
        <v>0</v>
      </c>
      <c r="F541" s="163">
        <f t="shared" si="49"/>
        <v>0</v>
      </c>
    </row>
    <row r="542" spans="1:6" ht="15">
      <c r="A542" s="159" t="s">
        <v>1071</v>
      </c>
      <c r="B542" s="160" t="s">
        <v>1072</v>
      </c>
      <c r="C542" s="161">
        <v>14</v>
      </c>
      <c r="D542" s="162" t="s">
        <v>43</v>
      </c>
      <c r="E542" s="389">
        <v>0</v>
      </c>
      <c r="F542" s="163">
        <f t="shared" si="49"/>
        <v>0</v>
      </c>
    </row>
    <row r="543" spans="1:6" ht="15">
      <c r="A543" s="159"/>
      <c r="B543" s="165" t="s">
        <v>113</v>
      </c>
      <c r="C543" s="166"/>
      <c r="D543" s="166"/>
      <c r="E543" s="166"/>
      <c r="F543" s="167">
        <f>SUM(F537:F542)</f>
        <v>0</v>
      </c>
    </row>
    <row r="544" spans="1:6" ht="15">
      <c r="A544" s="159"/>
      <c r="B544" s="160"/>
      <c r="C544" s="161"/>
      <c r="D544" s="162"/>
      <c r="E544" s="163"/>
      <c r="F544" s="163"/>
    </row>
    <row r="545" spans="1:6" ht="15">
      <c r="A545" s="156"/>
      <c r="B545" s="156"/>
      <c r="C545" s="157"/>
      <c r="D545" s="157"/>
      <c r="E545" s="158"/>
      <c r="F545" s="158"/>
    </row>
    <row r="546" spans="1:6" ht="15.75">
      <c r="A546" s="154"/>
      <c r="B546" s="155" t="s">
        <v>1087</v>
      </c>
      <c r="C546" s="154"/>
      <c r="D546" s="154"/>
      <c r="E546" s="154"/>
      <c r="F546" s="154"/>
    </row>
    <row r="547" spans="1:6" ht="15">
      <c r="A547" s="156"/>
      <c r="B547" s="156" t="s">
        <v>903</v>
      </c>
      <c r="C547" s="157" t="s">
        <v>904</v>
      </c>
      <c r="D547" s="157" t="s">
        <v>1</v>
      </c>
      <c r="E547" s="158" t="s">
        <v>2</v>
      </c>
      <c r="F547" s="158" t="s">
        <v>113</v>
      </c>
    </row>
    <row r="548" spans="1:6" ht="15">
      <c r="A548" s="159" t="s">
        <v>942</v>
      </c>
      <c r="B548" s="160" t="s">
        <v>1088</v>
      </c>
      <c r="C548" s="161">
        <v>980</v>
      </c>
      <c r="D548" s="162" t="s">
        <v>7</v>
      </c>
      <c r="E548" s="389">
        <v>0</v>
      </c>
      <c r="F548" s="163">
        <f aca="true" t="shared" si="50" ref="F548">C548*E548</f>
        <v>0</v>
      </c>
    </row>
    <row r="549" spans="1:6" ht="15">
      <c r="A549" s="164"/>
      <c r="B549" s="165" t="s">
        <v>113</v>
      </c>
      <c r="C549" s="166"/>
      <c r="D549" s="166"/>
      <c r="E549" s="166"/>
      <c r="F549" s="167">
        <f>SUM(F548:F548)</f>
        <v>0</v>
      </c>
    </row>
    <row r="550" spans="1:6" ht="15">
      <c r="A550" s="147"/>
      <c r="B550" s="148"/>
      <c r="C550" s="149"/>
      <c r="D550" s="150"/>
      <c r="E550" s="151"/>
      <c r="F550" s="151"/>
    </row>
    <row r="551" spans="1:6" ht="15.75">
      <c r="A551" s="154"/>
      <c r="B551" s="155" t="s">
        <v>941</v>
      </c>
      <c r="C551" s="154"/>
      <c r="D551" s="154"/>
      <c r="E551" s="154"/>
      <c r="F551" s="154"/>
    </row>
    <row r="552" spans="1:6" ht="15">
      <c r="A552" s="156"/>
      <c r="B552" s="156" t="s">
        <v>903</v>
      </c>
      <c r="C552" s="157" t="s">
        <v>904</v>
      </c>
      <c r="D552" s="157" t="s">
        <v>1</v>
      </c>
      <c r="E552" s="158" t="s">
        <v>2</v>
      </c>
      <c r="F552" s="158" t="s">
        <v>113</v>
      </c>
    </row>
    <row r="553" spans="1:6" ht="15">
      <c r="A553" s="159" t="s">
        <v>1006</v>
      </c>
      <c r="B553" s="160" t="s">
        <v>943</v>
      </c>
      <c r="C553" s="161">
        <v>140</v>
      </c>
      <c r="D553" s="162" t="s">
        <v>7</v>
      </c>
      <c r="E553" s="389">
        <v>0</v>
      </c>
      <c r="F553" s="163">
        <f aca="true" t="shared" si="51" ref="F553:F559">C553*E553</f>
        <v>0</v>
      </c>
    </row>
    <row r="554" spans="1:6" ht="15">
      <c r="A554" s="159" t="s">
        <v>1008</v>
      </c>
      <c r="B554" s="160" t="s">
        <v>1092</v>
      </c>
      <c r="C554" s="161">
        <v>70</v>
      </c>
      <c r="D554" s="162" t="s">
        <v>7</v>
      </c>
      <c r="E554" s="389">
        <v>0</v>
      </c>
      <c r="F554" s="163">
        <f t="shared" si="51"/>
        <v>0</v>
      </c>
    </row>
    <row r="555" spans="1:6" ht="15">
      <c r="A555" s="159" t="s">
        <v>944</v>
      </c>
      <c r="B555" s="160" t="s">
        <v>945</v>
      </c>
      <c r="C555" s="161">
        <v>70</v>
      </c>
      <c r="D555" s="162" t="s">
        <v>7</v>
      </c>
      <c r="E555" s="389">
        <v>0</v>
      </c>
      <c r="F555" s="163">
        <f t="shared" si="51"/>
        <v>0</v>
      </c>
    </row>
    <row r="556" spans="1:6" ht="15">
      <c r="A556" s="159" t="s">
        <v>1093</v>
      </c>
      <c r="B556" s="160" t="s">
        <v>1094</v>
      </c>
      <c r="C556" s="161">
        <v>70</v>
      </c>
      <c r="D556" s="162" t="s">
        <v>7</v>
      </c>
      <c r="E556" s="389">
        <v>0</v>
      </c>
      <c r="F556" s="163">
        <f t="shared" si="51"/>
        <v>0</v>
      </c>
    </row>
    <row r="557" spans="1:6" ht="15">
      <c r="A557" s="159" t="s">
        <v>1095</v>
      </c>
      <c r="B557" s="160" t="s">
        <v>1054</v>
      </c>
      <c r="C557" s="161">
        <v>2</v>
      </c>
      <c r="D557" s="162" t="s">
        <v>43</v>
      </c>
      <c r="E557" s="389">
        <v>0</v>
      </c>
      <c r="F557" s="163">
        <f t="shared" si="51"/>
        <v>0</v>
      </c>
    </row>
    <row r="558" spans="1:6" ht="15">
      <c r="A558" s="159" t="s">
        <v>1098</v>
      </c>
      <c r="B558" s="160" t="s">
        <v>1002</v>
      </c>
      <c r="C558" s="161">
        <v>7</v>
      </c>
      <c r="D558" s="162" t="s">
        <v>43</v>
      </c>
      <c r="E558" s="389">
        <v>0</v>
      </c>
      <c r="F558" s="163">
        <f t="shared" si="51"/>
        <v>0</v>
      </c>
    </row>
    <row r="559" spans="1:6" ht="15">
      <c r="A559" s="159" t="s">
        <v>1099</v>
      </c>
      <c r="B559" s="160" t="s">
        <v>953</v>
      </c>
      <c r="C559" s="161">
        <v>7</v>
      </c>
      <c r="D559" s="162" t="s">
        <v>43</v>
      </c>
      <c r="E559" s="389">
        <v>0</v>
      </c>
      <c r="F559" s="163">
        <f t="shared" si="51"/>
        <v>0</v>
      </c>
    </row>
    <row r="560" spans="1:6" ht="15">
      <c r="A560" s="164"/>
      <c r="B560" s="165" t="s">
        <v>113</v>
      </c>
      <c r="C560" s="166"/>
      <c r="D560" s="166"/>
      <c r="E560" s="166"/>
      <c r="F560" s="167">
        <f>SUM(F553:F559)</f>
        <v>0</v>
      </c>
    </row>
    <row r="561" spans="1:6" ht="15">
      <c r="A561" s="147"/>
      <c r="B561" s="148"/>
      <c r="C561" s="149"/>
      <c r="D561" s="150"/>
      <c r="E561" s="151"/>
      <c r="F561" s="151"/>
    </row>
    <row r="562" spans="1:6" ht="15.75">
      <c r="A562" s="154"/>
      <c r="B562" s="155" t="s">
        <v>954</v>
      </c>
      <c r="C562" s="154"/>
      <c r="D562" s="154"/>
      <c r="E562" s="154"/>
      <c r="F562" s="154"/>
    </row>
    <row r="563" spans="1:6" ht="15">
      <c r="A563" s="156"/>
      <c r="B563" s="156" t="s">
        <v>903</v>
      </c>
      <c r="C563" s="157" t="s">
        <v>904</v>
      </c>
      <c r="D563" s="157" t="s">
        <v>1</v>
      </c>
      <c r="E563" s="158" t="s">
        <v>2</v>
      </c>
      <c r="F563" s="158" t="s">
        <v>113</v>
      </c>
    </row>
    <row r="564" spans="1:6" ht="15">
      <c r="A564" s="159" t="s">
        <v>955</v>
      </c>
      <c r="B564" s="160" t="s">
        <v>1010</v>
      </c>
      <c r="C564" s="161">
        <v>1</v>
      </c>
      <c r="D564" s="162" t="s">
        <v>50</v>
      </c>
      <c r="E564" s="389">
        <v>0</v>
      </c>
      <c r="F564" s="163">
        <f aca="true" t="shared" si="52" ref="F564:F568">C564*E564</f>
        <v>0</v>
      </c>
    </row>
    <row r="565" spans="1:6" ht="15">
      <c r="A565" s="159" t="s">
        <v>957</v>
      </c>
      <c r="B565" s="160" t="s">
        <v>1100</v>
      </c>
      <c r="C565" s="161">
        <v>2</v>
      </c>
      <c r="D565" s="162" t="s">
        <v>114</v>
      </c>
      <c r="E565" s="389">
        <v>0</v>
      </c>
      <c r="F565" s="163">
        <f t="shared" si="52"/>
        <v>0</v>
      </c>
    </row>
    <row r="566" spans="1:6" ht="15">
      <c r="A566" s="159" t="s">
        <v>959</v>
      </c>
      <c r="B566" s="160" t="s">
        <v>1101</v>
      </c>
      <c r="C566" s="161">
        <v>1</v>
      </c>
      <c r="D566" s="162" t="s">
        <v>43</v>
      </c>
      <c r="E566" s="389">
        <v>0</v>
      </c>
      <c r="F566" s="163">
        <f t="shared" si="52"/>
        <v>0</v>
      </c>
    </row>
    <row r="567" spans="1:6" ht="15">
      <c r="A567" s="159" t="s">
        <v>961</v>
      </c>
      <c r="B567" s="148" t="s">
        <v>1011</v>
      </c>
      <c r="C567" s="149">
        <v>14</v>
      </c>
      <c r="D567" s="150" t="s">
        <v>114</v>
      </c>
      <c r="E567" s="389">
        <v>0</v>
      </c>
      <c r="F567" s="163">
        <f t="shared" si="52"/>
        <v>0</v>
      </c>
    </row>
    <row r="568" spans="1:6" ht="15">
      <c r="A568" s="159" t="s">
        <v>963</v>
      </c>
      <c r="B568" s="160" t="s">
        <v>968</v>
      </c>
      <c r="C568" s="161">
        <v>1</v>
      </c>
      <c r="D568" s="162" t="s">
        <v>969</v>
      </c>
      <c r="E568" s="389">
        <v>0</v>
      </c>
      <c r="F568" s="163">
        <f t="shared" si="52"/>
        <v>0</v>
      </c>
    </row>
    <row r="569" spans="1:6" ht="15">
      <c r="A569" s="164"/>
      <c r="B569" s="165" t="s">
        <v>113</v>
      </c>
      <c r="C569" s="166"/>
      <c r="D569" s="166"/>
      <c r="E569" s="166"/>
      <c r="F569" s="167">
        <f>SUM(F564:F568)</f>
        <v>0</v>
      </c>
    </row>
    <row r="570" spans="1:6" ht="15">
      <c r="A570" s="138"/>
      <c r="B570" s="172"/>
      <c r="C570" s="173"/>
      <c r="D570" s="173"/>
      <c r="E570" s="173"/>
      <c r="F570" s="174"/>
    </row>
    <row r="571" spans="1:6" ht="15">
      <c r="A571" s="138"/>
      <c r="B571" s="172"/>
      <c r="C571" s="173"/>
      <c r="D571" s="173"/>
      <c r="E571" s="173"/>
      <c r="F571" s="174"/>
    </row>
    <row r="572" spans="1:6" ht="15">
      <c r="A572" s="138"/>
      <c r="B572" s="139"/>
      <c r="C572" s="139"/>
      <c r="D572" s="139"/>
      <c r="E572" s="139"/>
      <c r="F572" s="139"/>
    </row>
    <row r="573" spans="2:6" ht="18.75">
      <c r="B573" s="207" t="s">
        <v>900</v>
      </c>
      <c r="F573" s="209">
        <f>F498+F439+F357+F260+F151+F81+F70+F9</f>
        <v>0</v>
      </c>
    </row>
  </sheetData>
  <mergeCells count="16">
    <mergeCell ref="A74:F74"/>
    <mergeCell ref="A1:F1"/>
    <mergeCell ref="A2:F2"/>
    <mergeCell ref="A62:F62"/>
    <mergeCell ref="A63:F63"/>
    <mergeCell ref="A73:F73"/>
    <mergeCell ref="A432:F432"/>
    <mergeCell ref="A433:F433"/>
    <mergeCell ref="A489:F489"/>
    <mergeCell ref="A491:F491"/>
    <mergeCell ref="A143:F143"/>
    <mergeCell ref="A144:F144"/>
    <mergeCell ref="A252:F252"/>
    <mergeCell ref="A253:F253"/>
    <mergeCell ref="A349:F349"/>
    <mergeCell ref="A350:F35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1044"/>
  <sheetViews>
    <sheetView showGridLines="0" showZeros="0" workbookViewId="0" topLeftCell="A1">
      <pane ySplit="12" topLeftCell="A13" activePane="bottomLeft" state="frozen"/>
      <selection pane="topLeft" activeCell="V29" sqref="V29"/>
      <selection pane="bottomLeft" activeCell="A84" sqref="A84:XFD84"/>
    </sheetView>
  </sheetViews>
  <sheetFormatPr defaultColWidth="9.140625" defaultRowHeight="15"/>
  <cols>
    <col min="1" max="1" width="5.421875" style="142" customWidth="1"/>
    <col min="2" max="2" width="5.7109375" style="170" customWidth="1"/>
    <col min="3" max="3" width="11.421875" style="170" customWidth="1"/>
    <col min="4" max="4" width="59.7109375" style="220" customWidth="1"/>
    <col min="5" max="5" width="17.00390625" style="220" customWidth="1"/>
    <col min="6" max="6" width="4.57421875" style="170" customWidth="1"/>
    <col min="7" max="7" width="8.7109375" style="142" customWidth="1"/>
    <col min="8" max="9" width="16.7109375" style="142" customWidth="1"/>
    <col min="10" max="256" width="9.140625" style="142" customWidth="1"/>
    <col min="257" max="257" width="5.421875" style="142" customWidth="1"/>
    <col min="258" max="258" width="5.7109375" style="142" customWidth="1"/>
    <col min="259" max="259" width="11.421875" style="142" customWidth="1"/>
    <col min="260" max="260" width="59.7109375" style="142" customWidth="1"/>
    <col min="261" max="261" width="17.00390625" style="142" customWidth="1"/>
    <col min="262" max="262" width="4.57421875" style="142" customWidth="1"/>
    <col min="263" max="263" width="8.7109375" style="142" customWidth="1"/>
    <col min="264" max="265" width="16.7109375" style="142" customWidth="1"/>
    <col min="266" max="512" width="9.140625" style="142" customWidth="1"/>
    <col min="513" max="513" width="5.421875" style="142" customWidth="1"/>
    <col min="514" max="514" width="5.7109375" style="142" customWidth="1"/>
    <col min="515" max="515" width="11.421875" style="142" customWidth="1"/>
    <col min="516" max="516" width="59.7109375" style="142" customWidth="1"/>
    <col min="517" max="517" width="17.00390625" style="142" customWidth="1"/>
    <col min="518" max="518" width="4.57421875" style="142" customWidth="1"/>
    <col min="519" max="519" width="8.7109375" style="142" customWidth="1"/>
    <col min="520" max="521" width="16.7109375" style="142" customWidth="1"/>
    <col min="522" max="768" width="9.140625" style="142" customWidth="1"/>
    <col min="769" max="769" width="5.421875" style="142" customWidth="1"/>
    <col min="770" max="770" width="5.7109375" style="142" customWidth="1"/>
    <col min="771" max="771" width="11.421875" style="142" customWidth="1"/>
    <col min="772" max="772" width="59.7109375" style="142" customWidth="1"/>
    <col min="773" max="773" width="17.00390625" style="142" customWidth="1"/>
    <col min="774" max="774" width="4.57421875" style="142" customWidth="1"/>
    <col min="775" max="775" width="8.7109375" style="142" customWidth="1"/>
    <col min="776" max="777" width="16.7109375" style="142" customWidth="1"/>
    <col min="778" max="1024" width="9.140625" style="142" customWidth="1"/>
    <col min="1025" max="1025" width="5.421875" style="142" customWidth="1"/>
    <col min="1026" max="1026" width="5.7109375" style="142" customWidth="1"/>
    <col min="1027" max="1027" width="11.421875" style="142" customWidth="1"/>
    <col min="1028" max="1028" width="59.7109375" style="142" customWidth="1"/>
    <col min="1029" max="1029" width="17.00390625" style="142" customWidth="1"/>
    <col min="1030" max="1030" width="4.57421875" style="142" customWidth="1"/>
    <col min="1031" max="1031" width="8.7109375" style="142" customWidth="1"/>
    <col min="1032" max="1033" width="16.7109375" style="142" customWidth="1"/>
    <col min="1034" max="1280" width="9.140625" style="142" customWidth="1"/>
    <col min="1281" max="1281" width="5.421875" style="142" customWidth="1"/>
    <col min="1282" max="1282" width="5.7109375" style="142" customWidth="1"/>
    <col min="1283" max="1283" width="11.421875" style="142" customWidth="1"/>
    <col min="1284" max="1284" width="59.7109375" style="142" customWidth="1"/>
    <col min="1285" max="1285" width="17.00390625" style="142" customWidth="1"/>
    <col min="1286" max="1286" width="4.57421875" style="142" customWidth="1"/>
    <col min="1287" max="1287" width="8.7109375" style="142" customWidth="1"/>
    <col min="1288" max="1289" width="16.7109375" style="142" customWidth="1"/>
    <col min="1290" max="1536" width="9.140625" style="142" customWidth="1"/>
    <col min="1537" max="1537" width="5.421875" style="142" customWidth="1"/>
    <col min="1538" max="1538" width="5.7109375" style="142" customWidth="1"/>
    <col min="1539" max="1539" width="11.421875" style="142" customWidth="1"/>
    <col min="1540" max="1540" width="59.7109375" style="142" customWidth="1"/>
    <col min="1541" max="1541" width="17.00390625" style="142" customWidth="1"/>
    <col min="1542" max="1542" width="4.57421875" style="142" customWidth="1"/>
    <col min="1543" max="1543" width="8.7109375" style="142" customWidth="1"/>
    <col min="1544" max="1545" width="16.7109375" style="142" customWidth="1"/>
    <col min="1546" max="1792" width="9.140625" style="142" customWidth="1"/>
    <col min="1793" max="1793" width="5.421875" style="142" customWidth="1"/>
    <col min="1794" max="1794" width="5.7109375" style="142" customWidth="1"/>
    <col min="1795" max="1795" width="11.421875" style="142" customWidth="1"/>
    <col min="1796" max="1796" width="59.7109375" style="142" customWidth="1"/>
    <col min="1797" max="1797" width="17.00390625" style="142" customWidth="1"/>
    <col min="1798" max="1798" width="4.57421875" style="142" customWidth="1"/>
    <col min="1799" max="1799" width="8.7109375" style="142" customWidth="1"/>
    <col min="1800" max="1801" width="16.7109375" style="142" customWidth="1"/>
    <col min="1802" max="2048" width="9.140625" style="142" customWidth="1"/>
    <col min="2049" max="2049" width="5.421875" style="142" customWidth="1"/>
    <col min="2050" max="2050" width="5.7109375" style="142" customWidth="1"/>
    <col min="2051" max="2051" width="11.421875" style="142" customWidth="1"/>
    <col min="2052" max="2052" width="59.7109375" style="142" customWidth="1"/>
    <col min="2053" max="2053" width="17.00390625" style="142" customWidth="1"/>
    <col min="2054" max="2054" width="4.57421875" style="142" customWidth="1"/>
    <col min="2055" max="2055" width="8.7109375" style="142" customWidth="1"/>
    <col min="2056" max="2057" width="16.7109375" style="142" customWidth="1"/>
    <col min="2058" max="2304" width="9.140625" style="142" customWidth="1"/>
    <col min="2305" max="2305" width="5.421875" style="142" customWidth="1"/>
    <col min="2306" max="2306" width="5.7109375" style="142" customWidth="1"/>
    <col min="2307" max="2307" width="11.421875" style="142" customWidth="1"/>
    <col min="2308" max="2308" width="59.7109375" style="142" customWidth="1"/>
    <col min="2309" max="2309" width="17.00390625" style="142" customWidth="1"/>
    <col min="2310" max="2310" width="4.57421875" style="142" customWidth="1"/>
    <col min="2311" max="2311" width="8.7109375" style="142" customWidth="1"/>
    <col min="2312" max="2313" width="16.7109375" style="142" customWidth="1"/>
    <col min="2314" max="2560" width="9.140625" style="142" customWidth="1"/>
    <col min="2561" max="2561" width="5.421875" style="142" customWidth="1"/>
    <col min="2562" max="2562" width="5.7109375" style="142" customWidth="1"/>
    <col min="2563" max="2563" width="11.421875" style="142" customWidth="1"/>
    <col min="2564" max="2564" width="59.7109375" style="142" customWidth="1"/>
    <col min="2565" max="2565" width="17.00390625" style="142" customWidth="1"/>
    <col min="2566" max="2566" width="4.57421875" style="142" customWidth="1"/>
    <col min="2567" max="2567" width="8.7109375" style="142" customWidth="1"/>
    <col min="2568" max="2569" width="16.7109375" style="142" customWidth="1"/>
    <col min="2570" max="2816" width="9.140625" style="142" customWidth="1"/>
    <col min="2817" max="2817" width="5.421875" style="142" customWidth="1"/>
    <col min="2818" max="2818" width="5.7109375" style="142" customWidth="1"/>
    <col min="2819" max="2819" width="11.421875" style="142" customWidth="1"/>
    <col min="2820" max="2820" width="59.7109375" style="142" customWidth="1"/>
    <col min="2821" max="2821" width="17.00390625" style="142" customWidth="1"/>
    <col min="2822" max="2822" width="4.57421875" style="142" customWidth="1"/>
    <col min="2823" max="2823" width="8.7109375" style="142" customWidth="1"/>
    <col min="2824" max="2825" width="16.7109375" style="142" customWidth="1"/>
    <col min="2826" max="3072" width="9.140625" style="142" customWidth="1"/>
    <col min="3073" max="3073" width="5.421875" style="142" customWidth="1"/>
    <col min="3074" max="3074" width="5.7109375" style="142" customWidth="1"/>
    <col min="3075" max="3075" width="11.421875" style="142" customWidth="1"/>
    <col min="3076" max="3076" width="59.7109375" style="142" customWidth="1"/>
    <col min="3077" max="3077" width="17.00390625" style="142" customWidth="1"/>
    <col min="3078" max="3078" width="4.57421875" style="142" customWidth="1"/>
    <col min="3079" max="3079" width="8.7109375" style="142" customWidth="1"/>
    <col min="3080" max="3081" width="16.7109375" style="142" customWidth="1"/>
    <col min="3082" max="3328" width="9.140625" style="142" customWidth="1"/>
    <col min="3329" max="3329" width="5.421875" style="142" customWidth="1"/>
    <col min="3330" max="3330" width="5.7109375" style="142" customWidth="1"/>
    <col min="3331" max="3331" width="11.421875" style="142" customWidth="1"/>
    <col min="3332" max="3332" width="59.7109375" style="142" customWidth="1"/>
    <col min="3333" max="3333" width="17.00390625" style="142" customWidth="1"/>
    <col min="3334" max="3334" width="4.57421875" style="142" customWidth="1"/>
    <col min="3335" max="3335" width="8.7109375" style="142" customWidth="1"/>
    <col min="3336" max="3337" width="16.7109375" style="142" customWidth="1"/>
    <col min="3338" max="3584" width="9.140625" style="142" customWidth="1"/>
    <col min="3585" max="3585" width="5.421875" style="142" customWidth="1"/>
    <col min="3586" max="3586" width="5.7109375" style="142" customWidth="1"/>
    <col min="3587" max="3587" width="11.421875" style="142" customWidth="1"/>
    <col min="3588" max="3588" width="59.7109375" style="142" customWidth="1"/>
    <col min="3589" max="3589" width="17.00390625" style="142" customWidth="1"/>
    <col min="3590" max="3590" width="4.57421875" style="142" customWidth="1"/>
    <col min="3591" max="3591" width="8.7109375" style="142" customWidth="1"/>
    <col min="3592" max="3593" width="16.7109375" style="142" customWidth="1"/>
    <col min="3594" max="3840" width="9.140625" style="142" customWidth="1"/>
    <col min="3841" max="3841" width="5.421875" style="142" customWidth="1"/>
    <col min="3842" max="3842" width="5.7109375" style="142" customWidth="1"/>
    <col min="3843" max="3843" width="11.421875" style="142" customWidth="1"/>
    <col min="3844" max="3844" width="59.7109375" style="142" customWidth="1"/>
    <col min="3845" max="3845" width="17.00390625" style="142" customWidth="1"/>
    <col min="3846" max="3846" width="4.57421875" style="142" customWidth="1"/>
    <col min="3847" max="3847" width="8.7109375" style="142" customWidth="1"/>
    <col min="3848" max="3849" width="16.7109375" style="142" customWidth="1"/>
    <col min="3850" max="4096" width="9.140625" style="142" customWidth="1"/>
    <col min="4097" max="4097" width="5.421875" style="142" customWidth="1"/>
    <col min="4098" max="4098" width="5.7109375" style="142" customWidth="1"/>
    <col min="4099" max="4099" width="11.421875" style="142" customWidth="1"/>
    <col min="4100" max="4100" width="59.7109375" style="142" customWidth="1"/>
    <col min="4101" max="4101" width="17.00390625" style="142" customWidth="1"/>
    <col min="4102" max="4102" width="4.57421875" style="142" customWidth="1"/>
    <col min="4103" max="4103" width="8.7109375" style="142" customWidth="1"/>
    <col min="4104" max="4105" width="16.7109375" style="142" customWidth="1"/>
    <col min="4106" max="4352" width="9.140625" style="142" customWidth="1"/>
    <col min="4353" max="4353" width="5.421875" style="142" customWidth="1"/>
    <col min="4354" max="4354" width="5.7109375" style="142" customWidth="1"/>
    <col min="4355" max="4355" width="11.421875" style="142" customWidth="1"/>
    <col min="4356" max="4356" width="59.7109375" style="142" customWidth="1"/>
    <col min="4357" max="4357" width="17.00390625" style="142" customWidth="1"/>
    <col min="4358" max="4358" width="4.57421875" style="142" customWidth="1"/>
    <col min="4359" max="4359" width="8.7109375" style="142" customWidth="1"/>
    <col min="4360" max="4361" width="16.7109375" style="142" customWidth="1"/>
    <col min="4362" max="4608" width="9.140625" style="142" customWidth="1"/>
    <col min="4609" max="4609" width="5.421875" style="142" customWidth="1"/>
    <col min="4610" max="4610" width="5.7109375" style="142" customWidth="1"/>
    <col min="4611" max="4611" width="11.421875" style="142" customWidth="1"/>
    <col min="4612" max="4612" width="59.7109375" style="142" customWidth="1"/>
    <col min="4613" max="4613" width="17.00390625" style="142" customWidth="1"/>
    <col min="4614" max="4614" width="4.57421875" style="142" customWidth="1"/>
    <col min="4615" max="4615" width="8.7109375" style="142" customWidth="1"/>
    <col min="4616" max="4617" width="16.7109375" style="142" customWidth="1"/>
    <col min="4618" max="4864" width="9.140625" style="142" customWidth="1"/>
    <col min="4865" max="4865" width="5.421875" style="142" customWidth="1"/>
    <col min="4866" max="4866" width="5.7109375" style="142" customWidth="1"/>
    <col min="4867" max="4867" width="11.421875" style="142" customWidth="1"/>
    <col min="4868" max="4868" width="59.7109375" style="142" customWidth="1"/>
    <col min="4869" max="4869" width="17.00390625" style="142" customWidth="1"/>
    <col min="4870" max="4870" width="4.57421875" style="142" customWidth="1"/>
    <col min="4871" max="4871" width="8.7109375" style="142" customWidth="1"/>
    <col min="4872" max="4873" width="16.7109375" style="142" customWidth="1"/>
    <col min="4874" max="5120" width="9.140625" style="142" customWidth="1"/>
    <col min="5121" max="5121" width="5.421875" style="142" customWidth="1"/>
    <col min="5122" max="5122" width="5.7109375" style="142" customWidth="1"/>
    <col min="5123" max="5123" width="11.421875" style="142" customWidth="1"/>
    <col min="5124" max="5124" width="59.7109375" style="142" customWidth="1"/>
    <col min="5125" max="5125" width="17.00390625" style="142" customWidth="1"/>
    <col min="5126" max="5126" width="4.57421875" style="142" customWidth="1"/>
    <col min="5127" max="5127" width="8.7109375" style="142" customWidth="1"/>
    <col min="5128" max="5129" width="16.7109375" style="142" customWidth="1"/>
    <col min="5130" max="5376" width="9.140625" style="142" customWidth="1"/>
    <col min="5377" max="5377" width="5.421875" style="142" customWidth="1"/>
    <col min="5378" max="5378" width="5.7109375" style="142" customWidth="1"/>
    <col min="5379" max="5379" width="11.421875" style="142" customWidth="1"/>
    <col min="5380" max="5380" width="59.7109375" style="142" customWidth="1"/>
    <col min="5381" max="5381" width="17.00390625" style="142" customWidth="1"/>
    <col min="5382" max="5382" width="4.57421875" style="142" customWidth="1"/>
    <col min="5383" max="5383" width="8.7109375" style="142" customWidth="1"/>
    <col min="5384" max="5385" width="16.7109375" style="142" customWidth="1"/>
    <col min="5386" max="5632" width="9.140625" style="142" customWidth="1"/>
    <col min="5633" max="5633" width="5.421875" style="142" customWidth="1"/>
    <col min="5634" max="5634" width="5.7109375" style="142" customWidth="1"/>
    <col min="5635" max="5635" width="11.421875" style="142" customWidth="1"/>
    <col min="5636" max="5636" width="59.7109375" style="142" customWidth="1"/>
    <col min="5637" max="5637" width="17.00390625" style="142" customWidth="1"/>
    <col min="5638" max="5638" width="4.57421875" style="142" customWidth="1"/>
    <col min="5639" max="5639" width="8.7109375" style="142" customWidth="1"/>
    <col min="5640" max="5641" width="16.7109375" style="142" customWidth="1"/>
    <col min="5642" max="5888" width="9.140625" style="142" customWidth="1"/>
    <col min="5889" max="5889" width="5.421875" style="142" customWidth="1"/>
    <col min="5890" max="5890" width="5.7109375" style="142" customWidth="1"/>
    <col min="5891" max="5891" width="11.421875" style="142" customWidth="1"/>
    <col min="5892" max="5892" width="59.7109375" style="142" customWidth="1"/>
    <col min="5893" max="5893" width="17.00390625" style="142" customWidth="1"/>
    <col min="5894" max="5894" width="4.57421875" style="142" customWidth="1"/>
    <col min="5895" max="5895" width="8.7109375" style="142" customWidth="1"/>
    <col min="5896" max="5897" width="16.7109375" style="142" customWidth="1"/>
    <col min="5898" max="6144" width="9.140625" style="142" customWidth="1"/>
    <col min="6145" max="6145" width="5.421875" style="142" customWidth="1"/>
    <col min="6146" max="6146" width="5.7109375" style="142" customWidth="1"/>
    <col min="6147" max="6147" width="11.421875" style="142" customWidth="1"/>
    <col min="6148" max="6148" width="59.7109375" style="142" customWidth="1"/>
    <col min="6149" max="6149" width="17.00390625" style="142" customWidth="1"/>
    <col min="6150" max="6150" width="4.57421875" style="142" customWidth="1"/>
    <col min="6151" max="6151" width="8.7109375" style="142" customWidth="1"/>
    <col min="6152" max="6153" width="16.7109375" style="142" customWidth="1"/>
    <col min="6154" max="6400" width="9.140625" style="142" customWidth="1"/>
    <col min="6401" max="6401" width="5.421875" style="142" customWidth="1"/>
    <col min="6402" max="6402" width="5.7109375" style="142" customWidth="1"/>
    <col min="6403" max="6403" width="11.421875" style="142" customWidth="1"/>
    <col min="6404" max="6404" width="59.7109375" style="142" customWidth="1"/>
    <col min="6405" max="6405" width="17.00390625" style="142" customWidth="1"/>
    <col min="6406" max="6406" width="4.57421875" style="142" customWidth="1"/>
    <col min="6407" max="6407" width="8.7109375" style="142" customWidth="1"/>
    <col min="6408" max="6409" width="16.7109375" style="142" customWidth="1"/>
    <col min="6410" max="6656" width="9.140625" style="142" customWidth="1"/>
    <col min="6657" max="6657" width="5.421875" style="142" customWidth="1"/>
    <col min="6658" max="6658" width="5.7109375" style="142" customWidth="1"/>
    <col min="6659" max="6659" width="11.421875" style="142" customWidth="1"/>
    <col min="6660" max="6660" width="59.7109375" style="142" customWidth="1"/>
    <col min="6661" max="6661" width="17.00390625" style="142" customWidth="1"/>
    <col min="6662" max="6662" width="4.57421875" style="142" customWidth="1"/>
    <col min="6663" max="6663" width="8.7109375" style="142" customWidth="1"/>
    <col min="6664" max="6665" width="16.7109375" style="142" customWidth="1"/>
    <col min="6666" max="6912" width="9.140625" style="142" customWidth="1"/>
    <col min="6913" max="6913" width="5.421875" style="142" customWidth="1"/>
    <col min="6914" max="6914" width="5.7109375" style="142" customWidth="1"/>
    <col min="6915" max="6915" width="11.421875" style="142" customWidth="1"/>
    <col min="6916" max="6916" width="59.7109375" style="142" customWidth="1"/>
    <col min="6917" max="6917" width="17.00390625" style="142" customWidth="1"/>
    <col min="6918" max="6918" width="4.57421875" style="142" customWidth="1"/>
    <col min="6919" max="6919" width="8.7109375" style="142" customWidth="1"/>
    <col min="6920" max="6921" width="16.7109375" style="142" customWidth="1"/>
    <col min="6922" max="7168" width="9.140625" style="142" customWidth="1"/>
    <col min="7169" max="7169" width="5.421875" style="142" customWidth="1"/>
    <col min="7170" max="7170" width="5.7109375" style="142" customWidth="1"/>
    <col min="7171" max="7171" width="11.421875" style="142" customWidth="1"/>
    <col min="7172" max="7172" width="59.7109375" style="142" customWidth="1"/>
    <col min="7173" max="7173" width="17.00390625" style="142" customWidth="1"/>
    <col min="7174" max="7174" width="4.57421875" style="142" customWidth="1"/>
    <col min="7175" max="7175" width="8.7109375" style="142" customWidth="1"/>
    <col min="7176" max="7177" width="16.7109375" style="142" customWidth="1"/>
    <col min="7178" max="7424" width="9.140625" style="142" customWidth="1"/>
    <col min="7425" max="7425" width="5.421875" style="142" customWidth="1"/>
    <col min="7426" max="7426" width="5.7109375" style="142" customWidth="1"/>
    <col min="7427" max="7427" width="11.421875" style="142" customWidth="1"/>
    <col min="7428" max="7428" width="59.7109375" style="142" customWidth="1"/>
    <col min="7429" max="7429" width="17.00390625" style="142" customWidth="1"/>
    <col min="7430" max="7430" width="4.57421875" style="142" customWidth="1"/>
    <col min="7431" max="7431" width="8.7109375" style="142" customWidth="1"/>
    <col min="7432" max="7433" width="16.7109375" style="142" customWidth="1"/>
    <col min="7434" max="7680" width="9.140625" style="142" customWidth="1"/>
    <col min="7681" max="7681" width="5.421875" style="142" customWidth="1"/>
    <col min="7682" max="7682" width="5.7109375" style="142" customWidth="1"/>
    <col min="7683" max="7683" width="11.421875" style="142" customWidth="1"/>
    <col min="7684" max="7684" width="59.7109375" style="142" customWidth="1"/>
    <col min="7685" max="7685" width="17.00390625" style="142" customWidth="1"/>
    <col min="7686" max="7686" width="4.57421875" style="142" customWidth="1"/>
    <col min="7687" max="7687" width="8.7109375" style="142" customWidth="1"/>
    <col min="7688" max="7689" width="16.7109375" style="142" customWidth="1"/>
    <col min="7690" max="7936" width="9.140625" style="142" customWidth="1"/>
    <col min="7937" max="7937" width="5.421875" style="142" customWidth="1"/>
    <col min="7938" max="7938" width="5.7109375" style="142" customWidth="1"/>
    <col min="7939" max="7939" width="11.421875" style="142" customWidth="1"/>
    <col min="7940" max="7940" width="59.7109375" style="142" customWidth="1"/>
    <col min="7941" max="7941" width="17.00390625" style="142" customWidth="1"/>
    <col min="7942" max="7942" width="4.57421875" style="142" customWidth="1"/>
    <col min="7943" max="7943" width="8.7109375" style="142" customWidth="1"/>
    <col min="7944" max="7945" width="16.7109375" style="142" customWidth="1"/>
    <col min="7946" max="8192" width="9.140625" style="142" customWidth="1"/>
    <col min="8193" max="8193" width="5.421875" style="142" customWidth="1"/>
    <col min="8194" max="8194" width="5.7109375" style="142" customWidth="1"/>
    <col min="8195" max="8195" width="11.421875" style="142" customWidth="1"/>
    <col min="8196" max="8196" width="59.7109375" style="142" customWidth="1"/>
    <col min="8197" max="8197" width="17.00390625" style="142" customWidth="1"/>
    <col min="8198" max="8198" width="4.57421875" style="142" customWidth="1"/>
    <col min="8199" max="8199" width="8.7109375" style="142" customWidth="1"/>
    <col min="8200" max="8201" width="16.7109375" style="142" customWidth="1"/>
    <col min="8202" max="8448" width="9.140625" style="142" customWidth="1"/>
    <col min="8449" max="8449" width="5.421875" style="142" customWidth="1"/>
    <col min="8450" max="8450" width="5.7109375" style="142" customWidth="1"/>
    <col min="8451" max="8451" width="11.421875" style="142" customWidth="1"/>
    <col min="8452" max="8452" width="59.7109375" style="142" customWidth="1"/>
    <col min="8453" max="8453" width="17.00390625" style="142" customWidth="1"/>
    <col min="8454" max="8454" width="4.57421875" style="142" customWidth="1"/>
    <col min="8455" max="8455" width="8.7109375" style="142" customWidth="1"/>
    <col min="8456" max="8457" width="16.7109375" style="142" customWidth="1"/>
    <col min="8458" max="8704" width="9.140625" style="142" customWidth="1"/>
    <col min="8705" max="8705" width="5.421875" style="142" customWidth="1"/>
    <col min="8706" max="8706" width="5.7109375" style="142" customWidth="1"/>
    <col min="8707" max="8707" width="11.421875" style="142" customWidth="1"/>
    <col min="8708" max="8708" width="59.7109375" style="142" customWidth="1"/>
    <col min="8709" max="8709" width="17.00390625" style="142" customWidth="1"/>
    <col min="8710" max="8710" width="4.57421875" style="142" customWidth="1"/>
    <col min="8711" max="8711" width="8.7109375" style="142" customWidth="1"/>
    <col min="8712" max="8713" width="16.7109375" style="142" customWidth="1"/>
    <col min="8714" max="8960" width="9.140625" style="142" customWidth="1"/>
    <col min="8961" max="8961" width="5.421875" style="142" customWidth="1"/>
    <col min="8962" max="8962" width="5.7109375" style="142" customWidth="1"/>
    <col min="8963" max="8963" width="11.421875" style="142" customWidth="1"/>
    <col min="8964" max="8964" width="59.7109375" style="142" customWidth="1"/>
    <col min="8965" max="8965" width="17.00390625" style="142" customWidth="1"/>
    <col min="8966" max="8966" width="4.57421875" style="142" customWidth="1"/>
    <col min="8967" max="8967" width="8.7109375" style="142" customWidth="1"/>
    <col min="8968" max="8969" width="16.7109375" style="142" customWidth="1"/>
    <col min="8970" max="9216" width="9.140625" style="142" customWidth="1"/>
    <col min="9217" max="9217" width="5.421875" style="142" customWidth="1"/>
    <col min="9218" max="9218" width="5.7109375" style="142" customWidth="1"/>
    <col min="9219" max="9219" width="11.421875" style="142" customWidth="1"/>
    <col min="9220" max="9220" width="59.7109375" style="142" customWidth="1"/>
    <col min="9221" max="9221" width="17.00390625" style="142" customWidth="1"/>
    <col min="9222" max="9222" width="4.57421875" style="142" customWidth="1"/>
    <col min="9223" max="9223" width="8.7109375" style="142" customWidth="1"/>
    <col min="9224" max="9225" width="16.7109375" style="142" customWidth="1"/>
    <col min="9226" max="9472" width="9.140625" style="142" customWidth="1"/>
    <col min="9473" max="9473" width="5.421875" style="142" customWidth="1"/>
    <col min="9474" max="9474" width="5.7109375" style="142" customWidth="1"/>
    <col min="9475" max="9475" width="11.421875" style="142" customWidth="1"/>
    <col min="9476" max="9476" width="59.7109375" style="142" customWidth="1"/>
    <col min="9477" max="9477" width="17.00390625" style="142" customWidth="1"/>
    <col min="9478" max="9478" width="4.57421875" style="142" customWidth="1"/>
    <col min="9479" max="9479" width="8.7109375" style="142" customWidth="1"/>
    <col min="9480" max="9481" width="16.7109375" style="142" customWidth="1"/>
    <col min="9482" max="9728" width="9.140625" style="142" customWidth="1"/>
    <col min="9729" max="9729" width="5.421875" style="142" customWidth="1"/>
    <col min="9730" max="9730" width="5.7109375" style="142" customWidth="1"/>
    <col min="9731" max="9731" width="11.421875" style="142" customWidth="1"/>
    <col min="9732" max="9732" width="59.7109375" style="142" customWidth="1"/>
    <col min="9733" max="9733" width="17.00390625" style="142" customWidth="1"/>
    <col min="9734" max="9734" width="4.57421875" style="142" customWidth="1"/>
    <col min="9735" max="9735" width="8.7109375" style="142" customWidth="1"/>
    <col min="9736" max="9737" width="16.7109375" style="142" customWidth="1"/>
    <col min="9738" max="9984" width="9.140625" style="142" customWidth="1"/>
    <col min="9985" max="9985" width="5.421875" style="142" customWidth="1"/>
    <col min="9986" max="9986" width="5.7109375" style="142" customWidth="1"/>
    <col min="9987" max="9987" width="11.421875" style="142" customWidth="1"/>
    <col min="9988" max="9988" width="59.7109375" style="142" customWidth="1"/>
    <col min="9989" max="9989" width="17.00390625" style="142" customWidth="1"/>
    <col min="9990" max="9990" width="4.57421875" style="142" customWidth="1"/>
    <col min="9991" max="9991" width="8.7109375" style="142" customWidth="1"/>
    <col min="9992" max="9993" width="16.7109375" style="142" customWidth="1"/>
    <col min="9994" max="10240" width="9.140625" style="142" customWidth="1"/>
    <col min="10241" max="10241" width="5.421875" style="142" customWidth="1"/>
    <col min="10242" max="10242" width="5.7109375" style="142" customWidth="1"/>
    <col min="10243" max="10243" width="11.421875" style="142" customWidth="1"/>
    <col min="10244" max="10244" width="59.7109375" style="142" customWidth="1"/>
    <col min="10245" max="10245" width="17.00390625" style="142" customWidth="1"/>
    <col min="10246" max="10246" width="4.57421875" style="142" customWidth="1"/>
    <col min="10247" max="10247" width="8.7109375" style="142" customWidth="1"/>
    <col min="10248" max="10249" width="16.7109375" style="142" customWidth="1"/>
    <col min="10250" max="10496" width="9.140625" style="142" customWidth="1"/>
    <col min="10497" max="10497" width="5.421875" style="142" customWidth="1"/>
    <col min="10498" max="10498" width="5.7109375" style="142" customWidth="1"/>
    <col min="10499" max="10499" width="11.421875" style="142" customWidth="1"/>
    <col min="10500" max="10500" width="59.7109375" style="142" customWidth="1"/>
    <col min="10501" max="10501" width="17.00390625" style="142" customWidth="1"/>
    <col min="10502" max="10502" width="4.57421875" style="142" customWidth="1"/>
    <col min="10503" max="10503" width="8.7109375" style="142" customWidth="1"/>
    <col min="10504" max="10505" width="16.7109375" style="142" customWidth="1"/>
    <col min="10506" max="10752" width="9.140625" style="142" customWidth="1"/>
    <col min="10753" max="10753" width="5.421875" style="142" customWidth="1"/>
    <col min="10754" max="10754" width="5.7109375" style="142" customWidth="1"/>
    <col min="10755" max="10755" width="11.421875" style="142" customWidth="1"/>
    <col min="10756" max="10756" width="59.7109375" style="142" customWidth="1"/>
    <col min="10757" max="10757" width="17.00390625" style="142" customWidth="1"/>
    <col min="10758" max="10758" width="4.57421875" style="142" customWidth="1"/>
    <col min="10759" max="10759" width="8.7109375" style="142" customWidth="1"/>
    <col min="10760" max="10761" width="16.7109375" style="142" customWidth="1"/>
    <col min="10762" max="11008" width="9.140625" style="142" customWidth="1"/>
    <col min="11009" max="11009" width="5.421875" style="142" customWidth="1"/>
    <col min="11010" max="11010" width="5.7109375" style="142" customWidth="1"/>
    <col min="11011" max="11011" width="11.421875" style="142" customWidth="1"/>
    <col min="11012" max="11012" width="59.7109375" style="142" customWidth="1"/>
    <col min="11013" max="11013" width="17.00390625" style="142" customWidth="1"/>
    <col min="11014" max="11014" width="4.57421875" style="142" customWidth="1"/>
    <col min="11015" max="11015" width="8.7109375" style="142" customWidth="1"/>
    <col min="11016" max="11017" width="16.7109375" style="142" customWidth="1"/>
    <col min="11018" max="11264" width="9.140625" style="142" customWidth="1"/>
    <col min="11265" max="11265" width="5.421875" style="142" customWidth="1"/>
    <col min="11266" max="11266" width="5.7109375" style="142" customWidth="1"/>
    <col min="11267" max="11267" width="11.421875" style="142" customWidth="1"/>
    <col min="11268" max="11268" width="59.7109375" style="142" customWidth="1"/>
    <col min="11269" max="11269" width="17.00390625" style="142" customWidth="1"/>
    <col min="11270" max="11270" width="4.57421875" style="142" customWidth="1"/>
    <col min="11271" max="11271" width="8.7109375" style="142" customWidth="1"/>
    <col min="11272" max="11273" width="16.7109375" style="142" customWidth="1"/>
    <col min="11274" max="11520" width="9.140625" style="142" customWidth="1"/>
    <col min="11521" max="11521" width="5.421875" style="142" customWidth="1"/>
    <col min="11522" max="11522" width="5.7109375" style="142" customWidth="1"/>
    <col min="11523" max="11523" width="11.421875" style="142" customWidth="1"/>
    <col min="11524" max="11524" width="59.7109375" style="142" customWidth="1"/>
    <col min="11525" max="11525" width="17.00390625" style="142" customWidth="1"/>
    <col min="11526" max="11526" width="4.57421875" style="142" customWidth="1"/>
    <col min="11527" max="11527" width="8.7109375" style="142" customWidth="1"/>
    <col min="11528" max="11529" width="16.7109375" style="142" customWidth="1"/>
    <col min="11530" max="11776" width="9.140625" style="142" customWidth="1"/>
    <col min="11777" max="11777" width="5.421875" style="142" customWidth="1"/>
    <col min="11778" max="11778" width="5.7109375" style="142" customWidth="1"/>
    <col min="11779" max="11779" width="11.421875" style="142" customWidth="1"/>
    <col min="11780" max="11780" width="59.7109375" style="142" customWidth="1"/>
    <col min="11781" max="11781" width="17.00390625" style="142" customWidth="1"/>
    <col min="11782" max="11782" width="4.57421875" style="142" customWidth="1"/>
    <col min="11783" max="11783" width="8.7109375" style="142" customWidth="1"/>
    <col min="11784" max="11785" width="16.7109375" style="142" customWidth="1"/>
    <col min="11786" max="12032" width="9.140625" style="142" customWidth="1"/>
    <col min="12033" max="12033" width="5.421875" style="142" customWidth="1"/>
    <col min="12034" max="12034" width="5.7109375" style="142" customWidth="1"/>
    <col min="12035" max="12035" width="11.421875" style="142" customWidth="1"/>
    <col min="12036" max="12036" width="59.7109375" style="142" customWidth="1"/>
    <col min="12037" max="12037" width="17.00390625" style="142" customWidth="1"/>
    <col min="12038" max="12038" width="4.57421875" style="142" customWidth="1"/>
    <col min="12039" max="12039" width="8.7109375" style="142" customWidth="1"/>
    <col min="12040" max="12041" width="16.7109375" style="142" customWidth="1"/>
    <col min="12042" max="12288" width="9.140625" style="142" customWidth="1"/>
    <col min="12289" max="12289" width="5.421875" style="142" customWidth="1"/>
    <col min="12290" max="12290" width="5.7109375" style="142" customWidth="1"/>
    <col min="12291" max="12291" width="11.421875" style="142" customWidth="1"/>
    <col min="12292" max="12292" width="59.7109375" style="142" customWidth="1"/>
    <col min="12293" max="12293" width="17.00390625" style="142" customWidth="1"/>
    <col min="12294" max="12294" width="4.57421875" style="142" customWidth="1"/>
    <col min="12295" max="12295" width="8.7109375" style="142" customWidth="1"/>
    <col min="12296" max="12297" width="16.7109375" style="142" customWidth="1"/>
    <col min="12298" max="12544" width="9.140625" style="142" customWidth="1"/>
    <col min="12545" max="12545" width="5.421875" style="142" customWidth="1"/>
    <col min="12546" max="12546" width="5.7109375" style="142" customWidth="1"/>
    <col min="12547" max="12547" width="11.421875" style="142" customWidth="1"/>
    <col min="12548" max="12548" width="59.7109375" style="142" customWidth="1"/>
    <col min="12549" max="12549" width="17.00390625" style="142" customWidth="1"/>
    <col min="12550" max="12550" width="4.57421875" style="142" customWidth="1"/>
    <col min="12551" max="12551" width="8.7109375" style="142" customWidth="1"/>
    <col min="12552" max="12553" width="16.7109375" style="142" customWidth="1"/>
    <col min="12554" max="12800" width="9.140625" style="142" customWidth="1"/>
    <col min="12801" max="12801" width="5.421875" style="142" customWidth="1"/>
    <col min="12802" max="12802" width="5.7109375" style="142" customWidth="1"/>
    <col min="12803" max="12803" width="11.421875" style="142" customWidth="1"/>
    <col min="12804" max="12804" width="59.7109375" style="142" customWidth="1"/>
    <col min="12805" max="12805" width="17.00390625" style="142" customWidth="1"/>
    <col min="12806" max="12806" width="4.57421875" style="142" customWidth="1"/>
    <col min="12807" max="12807" width="8.7109375" style="142" customWidth="1"/>
    <col min="12808" max="12809" width="16.7109375" style="142" customWidth="1"/>
    <col min="12810" max="13056" width="9.140625" style="142" customWidth="1"/>
    <col min="13057" max="13057" width="5.421875" style="142" customWidth="1"/>
    <col min="13058" max="13058" width="5.7109375" style="142" customWidth="1"/>
    <col min="13059" max="13059" width="11.421875" style="142" customWidth="1"/>
    <col min="13060" max="13060" width="59.7109375" style="142" customWidth="1"/>
    <col min="13061" max="13061" width="17.00390625" style="142" customWidth="1"/>
    <col min="13062" max="13062" width="4.57421875" style="142" customWidth="1"/>
    <col min="13063" max="13063" width="8.7109375" style="142" customWidth="1"/>
    <col min="13064" max="13065" width="16.7109375" style="142" customWidth="1"/>
    <col min="13066" max="13312" width="9.140625" style="142" customWidth="1"/>
    <col min="13313" max="13313" width="5.421875" style="142" customWidth="1"/>
    <col min="13314" max="13314" width="5.7109375" style="142" customWidth="1"/>
    <col min="13315" max="13315" width="11.421875" style="142" customWidth="1"/>
    <col min="13316" max="13316" width="59.7109375" style="142" customWidth="1"/>
    <col min="13317" max="13317" width="17.00390625" style="142" customWidth="1"/>
    <col min="13318" max="13318" width="4.57421875" style="142" customWidth="1"/>
    <col min="13319" max="13319" width="8.7109375" style="142" customWidth="1"/>
    <col min="13320" max="13321" width="16.7109375" style="142" customWidth="1"/>
    <col min="13322" max="13568" width="9.140625" style="142" customWidth="1"/>
    <col min="13569" max="13569" width="5.421875" style="142" customWidth="1"/>
    <col min="13570" max="13570" width="5.7109375" style="142" customWidth="1"/>
    <col min="13571" max="13571" width="11.421875" style="142" customWidth="1"/>
    <col min="13572" max="13572" width="59.7109375" style="142" customWidth="1"/>
    <col min="13573" max="13573" width="17.00390625" style="142" customWidth="1"/>
    <col min="13574" max="13574" width="4.57421875" style="142" customWidth="1"/>
    <col min="13575" max="13575" width="8.7109375" style="142" customWidth="1"/>
    <col min="13576" max="13577" width="16.7109375" style="142" customWidth="1"/>
    <col min="13578" max="13824" width="9.140625" style="142" customWidth="1"/>
    <col min="13825" max="13825" width="5.421875" style="142" customWidth="1"/>
    <col min="13826" max="13826" width="5.7109375" style="142" customWidth="1"/>
    <col min="13827" max="13827" width="11.421875" style="142" customWidth="1"/>
    <col min="13828" max="13828" width="59.7109375" style="142" customWidth="1"/>
    <col min="13829" max="13829" width="17.00390625" style="142" customWidth="1"/>
    <col min="13830" max="13830" width="4.57421875" style="142" customWidth="1"/>
    <col min="13831" max="13831" width="8.7109375" style="142" customWidth="1"/>
    <col min="13832" max="13833" width="16.7109375" style="142" customWidth="1"/>
    <col min="13834" max="14080" width="9.140625" style="142" customWidth="1"/>
    <col min="14081" max="14081" width="5.421875" style="142" customWidth="1"/>
    <col min="14082" max="14082" width="5.7109375" style="142" customWidth="1"/>
    <col min="14083" max="14083" width="11.421875" style="142" customWidth="1"/>
    <col min="14084" max="14084" width="59.7109375" style="142" customWidth="1"/>
    <col min="14085" max="14085" width="17.00390625" style="142" customWidth="1"/>
    <col min="14086" max="14086" width="4.57421875" style="142" customWidth="1"/>
    <col min="14087" max="14087" width="8.7109375" style="142" customWidth="1"/>
    <col min="14088" max="14089" width="16.7109375" style="142" customWidth="1"/>
    <col min="14090" max="14336" width="9.140625" style="142" customWidth="1"/>
    <col min="14337" max="14337" width="5.421875" style="142" customWidth="1"/>
    <col min="14338" max="14338" width="5.7109375" style="142" customWidth="1"/>
    <col min="14339" max="14339" width="11.421875" style="142" customWidth="1"/>
    <col min="14340" max="14340" width="59.7109375" style="142" customWidth="1"/>
    <col min="14341" max="14341" width="17.00390625" style="142" customWidth="1"/>
    <col min="14342" max="14342" width="4.57421875" style="142" customWidth="1"/>
    <col min="14343" max="14343" width="8.7109375" style="142" customWidth="1"/>
    <col min="14344" max="14345" width="16.7109375" style="142" customWidth="1"/>
    <col min="14346" max="14592" width="9.140625" style="142" customWidth="1"/>
    <col min="14593" max="14593" width="5.421875" style="142" customWidth="1"/>
    <col min="14594" max="14594" width="5.7109375" style="142" customWidth="1"/>
    <col min="14595" max="14595" width="11.421875" style="142" customWidth="1"/>
    <col min="14596" max="14596" width="59.7109375" style="142" customWidth="1"/>
    <col min="14597" max="14597" width="17.00390625" style="142" customWidth="1"/>
    <col min="14598" max="14598" width="4.57421875" style="142" customWidth="1"/>
    <col min="14599" max="14599" width="8.7109375" style="142" customWidth="1"/>
    <col min="14600" max="14601" width="16.7109375" style="142" customWidth="1"/>
    <col min="14602" max="14848" width="9.140625" style="142" customWidth="1"/>
    <col min="14849" max="14849" width="5.421875" style="142" customWidth="1"/>
    <col min="14850" max="14850" width="5.7109375" style="142" customWidth="1"/>
    <col min="14851" max="14851" width="11.421875" style="142" customWidth="1"/>
    <col min="14852" max="14852" width="59.7109375" style="142" customWidth="1"/>
    <col min="14853" max="14853" width="17.00390625" style="142" customWidth="1"/>
    <col min="14854" max="14854" width="4.57421875" style="142" customWidth="1"/>
    <col min="14855" max="14855" width="8.7109375" style="142" customWidth="1"/>
    <col min="14856" max="14857" width="16.7109375" style="142" customWidth="1"/>
    <col min="14858" max="15104" width="9.140625" style="142" customWidth="1"/>
    <col min="15105" max="15105" width="5.421875" style="142" customWidth="1"/>
    <col min="15106" max="15106" width="5.7109375" style="142" customWidth="1"/>
    <col min="15107" max="15107" width="11.421875" style="142" customWidth="1"/>
    <col min="15108" max="15108" width="59.7109375" style="142" customWidth="1"/>
    <col min="15109" max="15109" width="17.00390625" style="142" customWidth="1"/>
    <col min="15110" max="15110" width="4.57421875" style="142" customWidth="1"/>
    <col min="15111" max="15111" width="8.7109375" style="142" customWidth="1"/>
    <col min="15112" max="15113" width="16.7109375" style="142" customWidth="1"/>
    <col min="15114" max="15360" width="9.140625" style="142" customWidth="1"/>
    <col min="15361" max="15361" width="5.421875" style="142" customWidth="1"/>
    <col min="15362" max="15362" width="5.7109375" style="142" customWidth="1"/>
    <col min="15363" max="15363" width="11.421875" style="142" customWidth="1"/>
    <col min="15364" max="15364" width="59.7109375" style="142" customWidth="1"/>
    <col min="15365" max="15365" width="17.00390625" style="142" customWidth="1"/>
    <col min="15366" max="15366" width="4.57421875" style="142" customWidth="1"/>
    <col min="15367" max="15367" width="8.7109375" style="142" customWidth="1"/>
    <col min="15368" max="15369" width="16.7109375" style="142" customWidth="1"/>
    <col min="15370" max="15616" width="9.140625" style="142" customWidth="1"/>
    <col min="15617" max="15617" width="5.421875" style="142" customWidth="1"/>
    <col min="15618" max="15618" width="5.7109375" style="142" customWidth="1"/>
    <col min="15619" max="15619" width="11.421875" style="142" customWidth="1"/>
    <col min="15620" max="15620" width="59.7109375" style="142" customWidth="1"/>
    <col min="15621" max="15621" width="17.00390625" style="142" customWidth="1"/>
    <col min="15622" max="15622" width="4.57421875" style="142" customWidth="1"/>
    <col min="15623" max="15623" width="8.7109375" style="142" customWidth="1"/>
    <col min="15624" max="15625" width="16.7109375" style="142" customWidth="1"/>
    <col min="15626" max="15872" width="9.140625" style="142" customWidth="1"/>
    <col min="15873" max="15873" width="5.421875" style="142" customWidth="1"/>
    <col min="15874" max="15874" width="5.7109375" style="142" customWidth="1"/>
    <col min="15875" max="15875" width="11.421875" style="142" customWidth="1"/>
    <col min="15876" max="15876" width="59.7109375" style="142" customWidth="1"/>
    <col min="15877" max="15877" width="17.00390625" style="142" customWidth="1"/>
    <col min="15878" max="15878" width="4.57421875" style="142" customWidth="1"/>
    <col min="15879" max="15879" width="8.7109375" style="142" customWidth="1"/>
    <col min="15880" max="15881" width="16.7109375" style="142" customWidth="1"/>
    <col min="15882" max="16128" width="9.140625" style="142" customWidth="1"/>
    <col min="16129" max="16129" width="5.421875" style="142" customWidth="1"/>
    <col min="16130" max="16130" width="5.7109375" style="142" customWidth="1"/>
    <col min="16131" max="16131" width="11.421875" style="142" customWidth="1"/>
    <col min="16132" max="16132" width="59.7109375" style="142" customWidth="1"/>
    <col min="16133" max="16133" width="17.00390625" style="142" customWidth="1"/>
    <col min="16134" max="16134" width="4.57421875" style="142" customWidth="1"/>
    <col min="16135" max="16135" width="8.7109375" style="142" customWidth="1"/>
    <col min="16136" max="16137" width="16.7109375" style="142" customWidth="1"/>
    <col min="16138" max="16384" width="9.140625" style="142" customWidth="1"/>
  </cols>
  <sheetData>
    <row r="1" spans="2:8" ht="23.25">
      <c r="B1" s="214"/>
      <c r="D1" s="215" t="s">
        <v>1218</v>
      </c>
      <c r="E1" s="216"/>
      <c r="F1" s="217" t="s">
        <v>1219</v>
      </c>
      <c r="H1" s="218" t="s">
        <v>1220</v>
      </c>
    </row>
    <row r="2" spans="1:6" ht="15">
      <c r="A2" s="214"/>
      <c r="B2" s="219" t="s">
        <v>1221</v>
      </c>
      <c r="E2" s="221"/>
      <c r="F2" s="142"/>
    </row>
    <row r="3" spans="1:6" ht="15">
      <c r="A3" s="214"/>
      <c r="B3" s="219" t="s">
        <v>1222</v>
      </c>
      <c r="E3" s="221"/>
      <c r="F3" s="142"/>
    </row>
    <row r="4" spans="1:6" ht="15">
      <c r="A4" s="214"/>
      <c r="B4" s="214" t="s">
        <v>1223</v>
      </c>
      <c r="D4" s="222" t="s">
        <v>1224</v>
      </c>
      <c r="E4" s="221"/>
      <c r="F4" s="142"/>
    </row>
    <row r="5" spans="1:9" ht="15">
      <c r="A5" s="214"/>
      <c r="B5" s="214" t="s">
        <v>1225</v>
      </c>
      <c r="D5" s="220" t="s">
        <v>1226</v>
      </c>
      <c r="F5" s="223"/>
      <c r="H5" s="221" t="s">
        <v>83</v>
      </c>
      <c r="I5" s="224" t="s">
        <v>1227</v>
      </c>
    </row>
    <row r="6" spans="1:9" ht="15">
      <c r="A6" s="214"/>
      <c r="B6" s="214" t="s">
        <v>1228</v>
      </c>
      <c r="D6" s="222" t="s">
        <v>1229</v>
      </c>
      <c r="F6" s="223"/>
      <c r="H6" s="225" t="s">
        <v>1230</v>
      </c>
      <c r="I6" s="226">
        <f>I78</f>
        <v>0</v>
      </c>
    </row>
    <row r="7" spans="1:9" ht="15">
      <c r="A7" s="214"/>
      <c r="B7" s="214" t="s">
        <v>1231</v>
      </c>
      <c r="D7" s="222" t="s">
        <v>1232</v>
      </c>
      <c r="E7" s="221"/>
      <c r="F7" s="221"/>
      <c r="G7" s="227"/>
      <c r="H7" s="221" t="s">
        <v>1233</v>
      </c>
      <c r="I7" s="228">
        <f>I79</f>
        <v>0</v>
      </c>
    </row>
    <row r="8" spans="1:9" ht="15">
      <c r="A8" s="214"/>
      <c r="B8" s="214" t="s">
        <v>1234</v>
      </c>
      <c r="D8" s="222" t="s">
        <v>1235</v>
      </c>
      <c r="E8" s="221"/>
      <c r="F8" s="221"/>
      <c r="G8" s="227"/>
      <c r="H8" s="229">
        <v>0.21</v>
      </c>
      <c r="I8" s="228">
        <f>I6*H8</f>
        <v>0</v>
      </c>
    </row>
    <row r="9" spans="1:9" ht="15">
      <c r="A9" s="214"/>
      <c r="B9" s="214" t="s">
        <v>1236</v>
      </c>
      <c r="D9" s="222"/>
      <c r="E9" s="221"/>
      <c r="F9" s="221"/>
      <c r="G9" s="227"/>
      <c r="H9" s="230"/>
      <c r="I9" s="228"/>
    </row>
    <row r="10" spans="1:9" ht="15">
      <c r="A10" s="214"/>
      <c r="B10" s="214" t="s">
        <v>1237</v>
      </c>
      <c r="D10" s="231" t="s">
        <v>1238</v>
      </c>
      <c r="E10" s="221"/>
      <c r="F10" s="221"/>
      <c r="G10" s="227"/>
      <c r="H10" s="232" t="s">
        <v>1239</v>
      </c>
      <c r="I10" s="233">
        <f>SUM(I6+I8)</f>
        <v>0</v>
      </c>
    </row>
    <row r="11" spans="1:9" ht="13.5" thickBot="1">
      <c r="A11" s="214"/>
      <c r="B11" s="214" t="s">
        <v>1240</v>
      </c>
      <c r="D11" s="220" t="s">
        <v>1241</v>
      </c>
      <c r="E11" s="221"/>
      <c r="F11" s="221"/>
      <c r="G11" s="227"/>
      <c r="H11" s="232"/>
      <c r="I11" s="233"/>
    </row>
    <row r="12" spans="1:9" ht="13.5" thickBot="1">
      <c r="A12" s="234" t="s">
        <v>1242</v>
      </c>
      <c r="B12" s="234" t="s">
        <v>86</v>
      </c>
      <c r="C12" s="235" t="s">
        <v>87</v>
      </c>
      <c r="D12" s="236" t="s">
        <v>1243</v>
      </c>
      <c r="E12" s="235" t="s">
        <v>1244</v>
      </c>
      <c r="F12" s="235" t="s">
        <v>1</v>
      </c>
      <c r="G12" s="237" t="s">
        <v>1245</v>
      </c>
      <c r="H12" s="235" t="s">
        <v>1246</v>
      </c>
      <c r="I12" s="235" t="s">
        <v>1247</v>
      </c>
    </row>
    <row r="13" spans="1:10" s="191" customFormat="1" ht="15">
      <c r="A13" s="191">
        <f>IF(G13&gt;0,MAX(A$12:A12)+1,0)</f>
        <v>0</v>
      </c>
      <c r="B13" s="170"/>
      <c r="C13" s="238"/>
      <c r="D13" s="239"/>
      <c r="E13" s="239"/>
      <c r="F13" s="170"/>
      <c r="G13" s="142"/>
      <c r="H13" s="240"/>
      <c r="I13" s="241"/>
      <c r="J13" s="228"/>
    </row>
    <row r="14" spans="1:9" s="191" customFormat="1" ht="15">
      <c r="A14" s="191">
        <f>IF(G14&gt;0,MAX(A$12:A13)+1,0)</f>
        <v>0</v>
      </c>
      <c r="B14" s="242"/>
      <c r="C14" s="243"/>
      <c r="D14" s="244" t="s">
        <v>1248</v>
      </c>
      <c r="E14" s="244"/>
      <c r="F14" s="242"/>
      <c r="G14" s="245"/>
      <c r="H14" s="242"/>
      <c r="I14" s="242"/>
    </row>
    <row r="15" spans="1:9" s="191" customFormat="1" ht="15">
      <c r="A15" s="191">
        <f>IF(G15&gt;0,MAX(A$12:A14)+1,0)</f>
        <v>1</v>
      </c>
      <c r="B15" s="170">
        <v>713</v>
      </c>
      <c r="C15" s="238">
        <v>713463121</v>
      </c>
      <c r="D15" s="220" t="s">
        <v>1249</v>
      </c>
      <c r="E15" s="220"/>
      <c r="F15" s="170" t="s">
        <v>7</v>
      </c>
      <c r="G15" s="142">
        <v>15</v>
      </c>
      <c r="H15" s="391">
        <v>0</v>
      </c>
      <c r="I15" s="228">
        <f>G15*H15</f>
        <v>0</v>
      </c>
    </row>
    <row r="16" spans="1:9" s="191" customFormat="1" ht="15">
      <c r="A16" s="191">
        <f>IF(G16&gt;0,MAX(A$12:A15)+1,0)</f>
        <v>2</v>
      </c>
      <c r="B16" s="170">
        <v>713</v>
      </c>
      <c r="C16" s="238">
        <v>713463122</v>
      </c>
      <c r="D16" s="220" t="s">
        <v>1250</v>
      </c>
      <c r="E16" s="220"/>
      <c r="F16" s="170" t="s">
        <v>7</v>
      </c>
      <c r="G16" s="142">
        <v>10</v>
      </c>
      <c r="H16" s="391">
        <v>0</v>
      </c>
      <c r="I16" s="228">
        <f>G16*H16</f>
        <v>0</v>
      </c>
    </row>
    <row r="17" spans="1:9" ht="30">
      <c r="A17" s="191">
        <f>IF(G17&gt;0,MAX(A$12:A16)+1,0)</f>
        <v>3</v>
      </c>
      <c r="B17" s="170" t="s">
        <v>105</v>
      </c>
      <c r="C17" s="238"/>
      <c r="D17" s="220" t="s">
        <v>1251</v>
      </c>
      <c r="F17" s="170" t="s">
        <v>7</v>
      </c>
      <c r="G17" s="142">
        <v>25</v>
      </c>
      <c r="H17" s="391">
        <v>0</v>
      </c>
      <c r="I17" s="228">
        <f>G17*H17</f>
        <v>0</v>
      </c>
    </row>
    <row r="18" spans="1:9" ht="15">
      <c r="A18" s="191">
        <f>IF(G18&gt;0,MAX(A$12:A17)+1,0)</f>
        <v>4</v>
      </c>
      <c r="B18" s="170">
        <v>731</v>
      </c>
      <c r="C18" s="238">
        <v>998713201</v>
      </c>
      <c r="D18" s="246" t="s">
        <v>1252</v>
      </c>
      <c r="E18" s="246"/>
      <c r="F18" s="170" t="s">
        <v>39</v>
      </c>
      <c r="G18" s="241">
        <v>1.77</v>
      </c>
      <c r="H18" s="228">
        <f>SUM(I14:I17)/100</f>
        <v>0</v>
      </c>
      <c r="I18" s="228">
        <f>G18*H18</f>
        <v>0</v>
      </c>
    </row>
    <row r="19" spans="1:9" ht="15">
      <c r="A19" s="191">
        <f>IF(G19&gt;0,MAX(A$12:A18)+1,0)</f>
        <v>0</v>
      </c>
      <c r="C19" s="238"/>
      <c r="D19" s="239" t="s">
        <v>1253</v>
      </c>
      <c r="E19" s="239"/>
      <c r="H19" s="240">
        <f>SUM(I14:I18)</f>
        <v>0</v>
      </c>
      <c r="I19" s="228">
        <f>G19*H19</f>
        <v>0</v>
      </c>
    </row>
    <row r="20" spans="1:9" ht="15">
      <c r="A20" s="191">
        <f>IF(G20&gt;0,MAX(A$12:A19)+1,0)</f>
        <v>0</v>
      </c>
      <c r="C20" s="238"/>
      <c r="D20" s="246"/>
      <c r="E20" s="246"/>
      <c r="G20" s="241"/>
      <c r="H20" s="228"/>
      <c r="I20" s="228"/>
    </row>
    <row r="21" spans="1:9" s="191" customFormat="1" ht="15">
      <c r="A21" s="191">
        <f>IF(G21&gt;0,MAX(A$12:A20)+1,0)</f>
        <v>0</v>
      </c>
      <c r="B21" s="242"/>
      <c r="C21" s="243"/>
      <c r="D21" s="244" t="s">
        <v>1254</v>
      </c>
      <c r="E21" s="244"/>
      <c r="F21" s="242"/>
      <c r="G21" s="245"/>
      <c r="H21" s="242"/>
      <c r="I21" s="242"/>
    </row>
    <row r="22" spans="1:9" s="191" customFormat="1" ht="15">
      <c r="A22" s="191">
        <f>IF(G22&gt;0,MAX(A$12:A21)+1,0)</f>
        <v>5</v>
      </c>
      <c r="B22" s="170">
        <v>731</v>
      </c>
      <c r="C22" s="238">
        <v>733110806</v>
      </c>
      <c r="D22" s="220" t="s">
        <v>1255</v>
      </c>
      <c r="E22" s="220"/>
      <c r="F22" s="170" t="s">
        <v>7</v>
      </c>
      <c r="G22" s="142">
        <v>42</v>
      </c>
      <c r="H22" s="391">
        <v>0</v>
      </c>
      <c r="I22" s="228">
        <f>G22*H22</f>
        <v>0</v>
      </c>
    </row>
    <row r="23" spans="1:9" ht="15">
      <c r="A23" s="191">
        <f>IF(G23&gt;0,MAX(A$12:A22)+1,0)</f>
        <v>6</v>
      </c>
      <c r="B23" s="170">
        <v>731</v>
      </c>
      <c r="C23" s="238">
        <v>733111103</v>
      </c>
      <c r="D23" s="220" t="s">
        <v>1256</v>
      </c>
      <c r="F23" s="170" t="s">
        <v>7</v>
      </c>
      <c r="G23" s="142">
        <v>18</v>
      </c>
      <c r="H23" s="391">
        <v>0</v>
      </c>
      <c r="I23" s="228">
        <f aca="true" t="shared" si="0" ref="I23:I28">G23*H23</f>
        <v>0</v>
      </c>
    </row>
    <row r="24" spans="1:9" ht="15">
      <c r="A24" s="191">
        <f>IF(G24&gt;0,MAX(A$12:A23)+1,0)</f>
        <v>7</v>
      </c>
      <c r="B24" s="170">
        <v>731</v>
      </c>
      <c r="C24" s="238">
        <v>733190107</v>
      </c>
      <c r="D24" s="220" t="s">
        <v>1257</v>
      </c>
      <c r="F24" s="170" t="s">
        <v>7</v>
      </c>
      <c r="G24" s="142">
        <v>18</v>
      </c>
      <c r="H24" s="391">
        <v>0</v>
      </c>
      <c r="I24" s="228">
        <f t="shared" si="0"/>
        <v>0</v>
      </c>
    </row>
    <row r="25" spans="1:9" ht="15">
      <c r="A25" s="191">
        <f>IF(G25&gt;0,MAX(A$12:A24)+1,0)</f>
        <v>8</v>
      </c>
      <c r="B25" s="170">
        <v>731</v>
      </c>
      <c r="C25" s="238">
        <v>733222302</v>
      </c>
      <c r="D25" s="220" t="s">
        <v>1258</v>
      </c>
      <c r="F25" s="170" t="s">
        <v>7</v>
      </c>
      <c r="G25" s="142">
        <v>25</v>
      </c>
      <c r="H25" s="391">
        <v>0</v>
      </c>
      <c r="I25" s="228">
        <f t="shared" si="0"/>
        <v>0</v>
      </c>
    </row>
    <row r="26" spans="1:9" ht="15">
      <c r="A26" s="191">
        <f>IF(G26&gt;0,MAX(A$12:A25)+1,0)</f>
        <v>9</v>
      </c>
      <c r="B26" s="170">
        <v>731</v>
      </c>
      <c r="C26" s="238">
        <v>733291101</v>
      </c>
      <c r="D26" s="220" t="s">
        <v>1259</v>
      </c>
      <c r="F26" s="170" t="s">
        <v>7</v>
      </c>
      <c r="G26" s="142">
        <v>25</v>
      </c>
      <c r="H26" s="391">
        <v>0</v>
      </c>
      <c r="I26" s="228">
        <f t="shared" si="0"/>
        <v>0</v>
      </c>
    </row>
    <row r="27" spans="1:9" ht="15">
      <c r="A27" s="191">
        <f>IF(G27&gt;0,MAX(A$12:A26)+1,0)</f>
        <v>10</v>
      </c>
      <c r="B27" s="170">
        <v>731</v>
      </c>
      <c r="C27" s="238">
        <v>998733201</v>
      </c>
      <c r="D27" s="246" t="s">
        <v>1260</v>
      </c>
      <c r="E27" s="246"/>
      <c r="F27" s="170" t="s">
        <v>39</v>
      </c>
      <c r="G27" s="241">
        <v>3.19</v>
      </c>
      <c r="H27" s="228">
        <f>SUM(I21:I26)/100</f>
        <v>0</v>
      </c>
      <c r="I27" s="228">
        <f t="shared" si="0"/>
        <v>0</v>
      </c>
    </row>
    <row r="28" spans="1:9" ht="15">
      <c r="A28" s="191">
        <f>IF(G28&gt;0,MAX(A$12:A27)+1,0)</f>
        <v>0</v>
      </c>
      <c r="C28" s="238"/>
      <c r="D28" s="239" t="s">
        <v>1261</v>
      </c>
      <c r="E28" s="239"/>
      <c r="H28" s="240">
        <f>SUM(I21:I27)</f>
        <v>0</v>
      </c>
      <c r="I28" s="228">
        <f t="shared" si="0"/>
        <v>0</v>
      </c>
    </row>
    <row r="29" spans="1:9" ht="15">
      <c r="A29" s="191">
        <f>IF(G29&gt;0,MAX(A$12:A28)+1,0)</f>
        <v>0</v>
      </c>
      <c r="C29" s="238"/>
      <c r="D29" s="246"/>
      <c r="E29" s="246"/>
      <c r="G29" s="241"/>
      <c r="H29" s="228"/>
      <c r="I29" s="228"/>
    </row>
    <row r="30" spans="1:9" s="191" customFormat="1" ht="15">
      <c r="A30" s="191">
        <f>IF(G30&gt;0,MAX(A$12:A29)+1,0)</f>
        <v>0</v>
      </c>
      <c r="B30" s="242"/>
      <c r="C30" s="243"/>
      <c r="D30" s="244" t="s">
        <v>1262</v>
      </c>
      <c r="E30" s="244"/>
      <c r="F30" s="242"/>
      <c r="G30" s="245"/>
      <c r="H30" s="242"/>
      <c r="I30" s="242"/>
    </row>
    <row r="31" spans="1:9" s="191" customFormat="1" ht="15">
      <c r="A31" s="191">
        <f>IF(G31&gt;0,MAX(A$12:A30)+1,0)</f>
        <v>11</v>
      </c>
      <c r="B31" s="170">
        <v>731</v>
      </c>
      <c r="C31" s="238">
        <v>734200821</v>
      </c>
      <c r="D31" s="220" t="s">
        <v>1263</v>
      </c>
      <c r="E31" s="220"/>
      <c r="F31" s="170" t="s">
        <v>43</v>
      </c>
      <c r="G31" s="142">
        <v>42</v>
      </c>
      <c r="H31" s="391">
        <v>0</v>
      </c>
      <c r="I31" s="228">
        <f aca="true" t="shared" si="1" ref="I31:I40">G31*H31</f>
        <v>0</v>
      </c>
    </row>
    <row r="32" spans="1:9" ht="15">
      <c r="A32" s="191">
        <f>IF(G32&gt;0,MAX(A$12:A31)+1,0)</f>
        <v>12</v>
      </c>
      <c r="B32" s="170">
        <v>731</v>
      </c>
      <c r="C32" s="238">
        <v>734209103</v>
      </c>
      <c r="D32" s="220" t="s">
        <v>1264</v>
      </c>
      <c r="F32" s="170" t="s">
        <v>43</v>
      </c>
      <c r="G32" s="142">
        <v>42</v>
      </c>
      <c r="H32" s="391">
        <v>0</v>
      </c>
      <c r="I32" s="228">
        <f t="shared" si="1"/>
        <v>0</v>
      </c>
    </row>
    <row r="33" spans="1:9" ht="15">
      <c r="A33" s="191">
        <f>IF(G33&gt;0,MAX(A$12:A32)+1,0)</f>
        <v>13</v>
      </c>
      <c r="B33" s="170">
        <v>731</v>
      </c>
      <c r="C33" s="238">
        <v>734209113</v>
      </c>
      <c r="D33" s="220" t="s">
        <v>1265</v>
      </c>
      <c r="F33" s="170" t="s">
        <v>43</v>
      </c>
      <c r="G33" s="142">
        <v>42</v>
      </c>
      <c r="H33" s="391">
        <v>0</v>
      </c>
      <c r="I33" s="228">
        <f t="shared" si="1"/>
        <v>0</v>
      </c>
    </row>
    <row r="34" spans="1:9" ht="15">
      <c r="A34" s="191">
        <f>IF(G34&gt;0,MAX(A$12:A33)+1,0)</f>
        <v>14</v>
      </c>
      <c r="B34" s="170" t="s">
        <v>105</v>
      </c>
      <c r="C34" s="238"/>
      <c r="D34" s="220" t="s">
        <v>1266</v>
      </c>
      <c r="F34" s="170" t="s">
        <v>43</v>
      </c>
      <c r="G34" s="142">
        <v>18</v>
      </c>
      <c r="H34" s="391">
        <v>0</v>
      </c>
      <c r="I34" s="228">
        <f t="shared" si="1"/>
        <v>0</v>
      </c>
    </row>
    <row r="35" spans="1:9" ht="72">
      <c r="A35" s="191">
        <f>IF(G35&gt;0,MAX(A$12:A34)+1,0)</f>
        <v>15</v>
      </c>
      <c r="B35" s="170" t="s">
        <v>105</v>
      </c>
      <c r="C35" s="238"/>
      <c r="D35" s="247" t="s">
        <v>1267</v>
      </c>
      <c r="F35" s="170" t="s">
        <v>43</v>
      </c>
      <c r="G35" s="142">
        <v>12</v>
      </c>
      <c r="H35" s="391">
        <v>0</v>
      </c>
      <c r="I35" s="228">
        <f t="shared" si="1"/>
        <v>0</v>
      </c>
    </row>
    <row r="36" spans="1:9" ht="25.5">
      <c r="A36" s="191">
        <f>IF(G36&gt;0,MAX(A$12:A35)+1,0)</f>
        <v>16</v>
      </c>
      <c r="B36" s="170" t="s">
        <v>105</v>
      </c>
      <c r="C36" s="238"/>
      <c r="D36" s="220" t="s">
        <v>1268</v>
      </c>
      <c r="E36" s="248"/>
      <c r="F36" s="170" t="s">
        <v>43</v>
      </c>
      <c r="G36" s="142">
        <v>12</v>
      </c>
      <c r="H36" s="391">
        <v>0</v>
      </c>
      <c r="I36" s="228">
        <f t="shared" si="1"/>
        <v>0</v>
      </c>
    </row>
    <row r="37" spans="1:9" ht="30">
      <c r="A37" s="191">
        <f>IF(G37&gt;0,MAX(A$12:A36)+1,0)</f>
        <v>17</v>
      </c>
      <c r="B37" s="170" t="s">
        <v>105</v>
      </c>
      <c r="C37" s="238"/>
      <c r="D37" s="220" t="s">
        <v>1269</v>
      </c>
      <c r="F37" s="170" t="s">
        <v>43</v>
      </c>
      <c r="G37" s="142">
        <v>12</v>
      </c>
      <c r="H37" s="391">
        <v>0</v>
      </c>
      <c r="I37" s="228">
        <f t="shared" si="1"/>
        <v>0</v>
      </c>
    </row>
    <row r="38" spans="1:9" ht="51">
      <c r="A38" s="191">
        <f>IF(G38&gt;0,MAX(A$12:A37)+1,0)</f>
        <v>18</v>
      </c>
      <c r="B38" s="170" t="s">
        <v>105</v>
      </c>
      <c r="C38" s="238"/>
      <c r="D38" s="220" t="s">
        <v>1270</v>
      </c>
      <c r="F38" s="170" t="s">
        <v>43</v>
      </c>
      <c r="G38" s="142">
        <v>9</v>
      </c>
      <c r="H38" s="391">
        <v>0</v>
      </c>
      <c r="I38" s="228">
        <f t="shared" si="1"/>
        <v>0</v>
      </c>
    </row>
    <row r="39" spans="1:9" ht="15">
      <c r="A39" s="191">
        <f>IF(G39&gt;0,MAX(A$12:A38)+1,0)</f>
        <v>19</v>
      </c>
      <c r="B39" s="170">
        <v>731</v>
      </c>
      <c r="C39" s="238">
        <v>998734201</v>
      </c>
      <c r="D39" s="246" t="s">
        <v>1271</v>
      </c>
      <c r="E39" s="246"/>
      <c r="F39" s="170" t="s">
        <v>39</v>
      </c>
      <c r="G39" s="241">
        <v>0.27</v>
      </c>
      <c r="H39" s="228">
        <f>SUM(I30:I38)/100</f>
        <v>0</v>
      </c>
      <c r="I39" s="228">
        <f t="shared" si="1"/>
        <v>0</v>
      </c>
    </row>
    <row r="40" spans="1:9" ht="15">
      <c r="A40" s="191">
        <f>IF(G40&gt;0,MAX(A$12:A39)+1,0)</f>
        <v>0</v>
      </c>
      <c r="C40" s="238"/>
      <c r="D40" s="239" t="s">
        <v>1272</v>
      </c>
      <c r="E40" s="239"/>
      <c r="H40" s="240">
        <f>SUM(I30:I39)</f>
        <v>0</v>
      </c>
      <c r="I40" s="228">
        <f t="shared" si="1"/>
        <v>0</v>
      </c>
    </row>
    <row r="41" spans="1:3" ht="15">
      <c r="A41" s="191">
        <f>IF(G41&gt;0,MAX(A$12:A40)+1,0)</f>
        <v>0</v>
      </c>
      <c r="C41" s="238"/>
    </row>
    <row r="42" spans="1:9" s="191" customFormat="1" ht="15">
      <c r="A42" s="191">
        <f>IF(G42&gt;0,MAX(A$12:A41)+1,0)</f>
        <v>0</v>
      </c>
      <c r="B42" s="242"/>
      <c r="C42" s="243"/>
      <c r="D42" s="244" t="s">
        <v>1273</v>
      </c>
      <c r="E42" s="244"/>
      <c r="F42" s="242"/>
      <c r="G42" s="245"/>
      <c r="H42" s="242"/>
      <c r="I42" s="242"/>
    </row>
    <row r="43" spans="1:9" ht="15">
      <c r="A43" s="191">
        <f>IF(G43&gt;0,MAX(A$12:A42)+1,0)</f>
        <v>20</v>
      </c>
      <c r="B43" s="170">
        <v>731</v>
      </c>
      <c r="C43" s="238">
        <v>735000912</v>
      </c>
      <c r="D43" s="220" t="s">
        <v>1274</v>
      </c>
      <c r="F43" s="170" t="s">
        <v>43</v>
      </c>
      <c r="G43" s="142">
        <v>21</v>
      </c>
      <c r="H43" s="391">
        <v>0</v>
      </c>
      <c r="I43" s="228">
        <f aca="true" t="shared" si="2" ref="I43:I58">G43*H43</f>
        <v>0</v>
      </c>
    </row>
    <row r="44" spans="1:9" ht="15">
      <c r="A44" s="191">
        <f>IF(G44&gt;0,MAX(A$12:A43)+1,0)</f>
        <v>21</v>
      </c>
      <c r="B44" s="170">
        <v>731</v>
      </c>
      <c r="C44" s="238">
        <v>735111810</v>
      </c>
      <c r="D44" s="220" t="s">
        <v>1275</v>
      </c>
      <c r="F44" s="170" t="s">
        <v>6</v>
      </c>
      <c r="G44" s="142">
        <v>32.94</v>
      </c>
      <c r="H44" s="391">
        <v>0</v>
      </c>
      <c r="I44" s="228">
        <f t="shared" si="2"/>
        <v>0</v>
      </c>
    </row>
    <row r="45" spans="1:9" ht="25.5">
      <c r="A45" s="191">
        <f>IF(G45&gt;0,MAX(A$12:A44)+1,0)</f>
        <v>22</v>
      </c>
      <c r="B45" s="170">
        <v>731</v>
      </c>
      <c r="C45" s="238">
        <v>735151831</v>
      </c>
      <c r="D45" s="220" t="s">
        <v>1276</v>
      </c>
      <c r="F45" s="170" t="s">
        <v>43</v>
      </c>
      <c r="G45" s="142">
        <v>4</v>
      </c>
      <c r="H45" s="391">
        <v>0</v>
      </c>
      <c r="I45" s="228">
        <f t="shared" si="2"/>
        <v>0</v>
      </c>
    </row>
    <row r="46" spans="1:9" ht="15">
      <c r="A46" s="191">
        <f>IF(G46&gt;0,MAX(A$12:A45)+1,0)</f>
        <v>23</v>
      </c>
      <c r="B46" s="170">
        <v>731</v>
      </c>
      <c r="C46" s="238">
        <v>735159210</v>
      </c>
      <c r="D46" s="220" t="s">
        <v>1277</v>
      </c>
      <c r="F46" s="170" t="s">
        <v>43</v>
      </c>
      <c r="G46" s="142">
        <v>6</v>
      </c>
      <c r="H46" s="391">
        <v>0</v>
      </c>
      <c r="I46" s="228">
        <f t="shared" si="2"/>
        <v>0</v>
      </c>
    </row>
    <row r="47" spans="1:9" ht="15">
      <c r="A47" s="191">
        <f>IF(G47&gt;0,MAX(A$12:A46)+1,0)</f>
        <v>24</v>
      </c>
      <c r="B47" s="170">
        <v>731</v>
      </c>
      <c r="C47" s="238">
        <v>735159230</v>
      </c>
      <c r="D47" s="220" t="s">
        <v>1278</v>
      </c>
      <c r="F47" s="170" t="s">
        <v>43</v>
      </c>
      <c r="G47" s="142">
        <v>5</v>
      </c>
      <c r="H47" s="391">
        <v>0</v>
      </c>
      <c r="I47" s="228">
        <f t="shared" si="2"/>
        <v>0</v>
      </c>
    </row>
    <row r="48" spans="1:9" ht="15">
      <c r="A48" s="191">
        <f>IF(G48&gt;0,MAX(A$12:A47)+1,0)</f>
        <v>25</v>
      </c>
      <c r="B48" s="170">
        <v>731</v>
      </c>
      <c r="C48" s="238">
        <v>735159240</v>
      </c>
      <c r="D48" s="220" t="s">
        <v>1279</v>
      </c>
      <c r="F48" s="170" t="s">
        <v>43</v>
      </c>
      <c r="G48" s="142">
        <v>1</v>
      </c>
      <c r="H48" s="391">
        <v>0</v>
      </c>
      <c r="I48" s="228">
        <f t="shared" si="2"/>
        <v>0</v>
      </c>
    </row>
    <row r="49" spans="1:9" ht="15">
      <c r="A49" s="191">
        <f>IF(G49&gt;0,MAX(A$12:A48)+1,0)</f>
        <v>26</v>
      </c>
      <c r="B49" s="170">
        <v>731</v>
      </c>
      <c r="C49" s="238">
        <v>735164521</v>
      </c>
      <c r="D49" s="249" t="s">
        <v>1280</v>
      </c>
      <c r="F49" s="170" t="s">
        <v>43</v>
      </c>
      <c r="G49" s="142">
        <v>9</v>
      </c>
      <c r="H49" s="391">
        <v>0</v>
      </c>
      <c r="I49" s="228">
        <f t="shared" si="2"/>
        <v>0</v>
      </c>
    </row>
    <row r="50" spans="1:9" ht="15">
      <c r="A50" s="191">
        <f>IF(G50&gt;0,MAX(A$12:A49)+1,0)</f>
        <v>27</v>
      </c>
      <c r="B50" s="170">
        <v>731</v>
      </c>
      <c r="C50" s="238">
        <v>735191905</v>
      </c>
      <c r="D50" s="220" t="s">
        <v>1281</v>
      </c>
      <c r="F50" s="169" t="s">
        <v>1282</v>
      </c>
      <c r="G50" s="142">
        <v>21</v>
      </c>
      <c r="H50" s="391">
        <v>0</v>
      </c>
      <c r="I50" s="228">
        <f t="shared" si="2"/>
        <v>0</v>
      </c>
    </row>
    <row r="51" spans="1:9" ht="38.25">
      <c r="A51" s="191">
        <f>IF(G51&gt;0,MAX(A$12:A50)+1,0)</f>
        <v>28</v>
      </c>
      <c r="B51" s="170" t="s">
        <v>105</v>
      </c>
      <c r="C51" s="238"/>
      <c r="D51" s="220" t="s">
        <v>1283</v>
      </c>
      <c r="F51" s="170" t="s">
        <v>43</v>
      </c>
      <c r="G51" s="142">
        <v>2</v>
      </c>
      <c r="H51" s="391">
        <v>0</v>
      </c>
      <c r="I51" s="228">
        <f t="shared" si="2"/>
        <v>0</v>
      </c>
    </row>
    <row r="52" spans="1:9" ht="38.25">
      <c r="A52" s="191">
        <f>IF(G52&gt;0,MAX(A$12:A51)+1,0)</f>
        <v>29</v>
      </c>
      <c r="B52" s="170" t="s">
        <v>105</v>
      </c>
      <c r="C52" s="238"/>
      <c r="D52" s="220" t="s">
        <v>1284</v>
      </c>
      <c r="F52" s="170" t="s">
        <v>43</v>
      </c>
      <c r="G52" s="142">
        <v>2</v>
      </c>
      <c r="H52" s="391">
        <v>0</v>
      </c>
      <c r="I52" s="228">
        <f t="shared" si="2"/>
        <v>0</v>
      </c>
    </row>
    <row r="53" spans="1:9" ht="38.25">
      <c r="A53" s="191">
        <f>IF(G53&gt;0,MAX(A$12:A52)+1,0)</f>
        <v>30</v>
      </c>
      <c r="B53" s="170" t="s">
        <v>105</v>
      </c>
      <c r="C53" s="238"/>
      <c r="D53" s="220" t="s">
        <v>1285</v>
      </c>
      <c r="F53" s="170" t="s">
        <v>43</v>
      </c>
      <c r="G53" s="142">
        <v>2</v>
      </c>
      <c r="H53" s="391">
        <v>0</v>
      </c>
      <c r="I53" s="228">
        <f t="shared" si="2"/>
        <v>0</v>
      </c>
    </row>
    <row r="54" spans="1:9" ht="38.25">
      <c r="A54" s="191">
        <f>IF(G54&gt;0,MAX(A$12:A53)+1,0)</f>
        <v>31</v>
      </c>
      <c r="B54" s="170" t="s">
        <v>105</v>
      </c>
      <c r="C54" s="238"/>
      <c r="D54" s="220" t="s">
        <v>1286</v>
      </c>
      <c r="F54" s="170" t="s">
        <v>43</v>
      </c>
      <c r="G54" s="142">
        <v>5</v>
      </c>
      <c r="H54" s="391">
        <v>0</v>
      </c>
      <c r="I54" s="228">
        <f t="shared" si="2"/>
        <v>0</v>
      </c>
    </row>
    <row r="55" spans="1:9" ht="38.25">
      <c r="A55" s="191">
        <f>IF(G55&gt;0,MAX(A$12:A54)+1,0)</f>
        <v>32</v>
      </c>
      <c r="B55" s="170" t="s">
        <v>105</v>
      </c>
      <c r="C55" s="238"/>
      <c r="D55" s="220" t="s">
        <v>1287</v>
      </c>
      <c r="F55" s="170" t="s">
        <v>43</v>
      </c>
      <c r="G55" s="142">
        <v>1</v>
      </c>
      <c r="H55" s="391">
        <v>0</v>
      </c>
      <c r="I55" s="228">
        <f t="shared" si="2"/>
        <v>0</v>
      </c>
    </row>
    <row r="56" spans="1:9" ht="63.75">
      <c r="A56" s="191">
        <f>IF(G56&gt;0,MAX(A$12:A55)+1,0)</f>
        <v>33</v>
      </c>
      <c r="B56" s="170" t="s">
        <v>105</v>
      </c>
      <c r="C56" s="238"/>
      <c r="D56" s="220" t="s">
        <v>1288</v>
      </c>
      <c r="F56" s="170" t="s">
        <v>43</v>
      </c>
      <c r="G56" s="142">
        <v>9</v>
      </c>
      <c r="H56" s="391">
        <v>0</v>
      </c>
      <c r="I56" s="228">
        <f t="shared" si="2"/>
        <v>0</v>
      </c>
    </row>
    <row r="57" spans="1:9" ht="15">
      <c r="A57" s="191">
        <f>IF(G57&gt;0,MAX(A$12:A56)+1,0)</f>
        <v>34</v>
      </c>
      <c r="B57" s="170">
        <v>731</v>
      </c>
      <c r="C57" s="238">
        <v>998735201</v>
      </c>
      <c r="D57" s="246" t="s">
        <v>1289</v>
      </c>
      <c r="E57" s="246"/>
      <c r="F57" s="170" t="s">
        <v>39</v>
      </c>
      <c r="G57" s="241">
        <v>2.26</v>
      </c>
      <c r="H57" s="228">
        <f>SUM(I42:I56)/100</f>
        <v>0</v>
      </c>
      <c r="I57" s="228">
        <f t="shared" si="2"/>
        <v>0</v>
      </c>
    </row>
    <row r="58" spans="1:9" ht="15">
      <c r="A58" s="191">
        <f>IF(G58&gt;0,MAX(A$12:A57)+1,0)</f>
        <v>0</v>
      </c>
      <c r="C58" s="238"/>
      <c r="D58" s="239" t="s">
        <v>1290</v>
      </c>
      <c r="E58" s="239"/>
      <c r="H58" s="240">
        <f>SUM(I42:I57)</f>
        <v>0</v>
      </c>
      <c r="I58" s="228">
        <f t="shared" si="2"/>
        <v>0</v>
      </c>
    </row>
    <row r="59" spans="1:9" ht="15">
      <c r="A59" s="191">
        <f>IF(G59&gt;0,MAX(A$12:A58)+1,0)</f>
        <v>0</v>
      </c>
      <c r="C59" s="238"/>
      <c r="D59" s="239"/>
      <c r="E59" s="239"/>
      <c r="H59" s="240"/>
      <c r="I59" s="228"/>
    </row>
    <row r="60" spans="1:9" s="191" customFormat="1" ht="15">
      <c r="A60" s="191">
        <f>IF(G60&gt;0,MAX(A$12:A59)+1,0)</f>
        <v>0</v>
      </c>
      <c r="B60" s="242"/>
      <c r="C60" s="243"/>
      <c r="D60" s="244" t="s">
        <v>1291</v>
      </c>
      <c r="E60" s="244"/>
      <c r="F60" s="242"/>
      <c r="G60" s="245"/>
      <c r="H60" s="242"/>
      <c r="I60" s="242"/>
    </row>
    <row r="61" spans="1:9" ht="15">
      <c r="A61" s="191">
        <f>IF(G61&gt;0,MAX(A$12:A60)+1,0)</f>
        <v>35</v>
      </c>
      <c r="B61" s="170">
        <v>783</v>
      </c>
      <c r="C61" s="238">
        <v>783614551</v>
      </c>
      <c r="D61" s="220" t="s">
        <v>1292</v>
      </c>
      <c r="F61" s="170" t="s">
        <v>7</v>
      </c>
      <c r="G61" s="142">
        <v>39</v>
      </c>
      <c r="H61" s="391">
        <v>0</v>
      </c>
      <c r="I61" s="228">
        <f>G61*H61</f>
        <v>0</v>
      </c>
    </row>
    <row r="62" spans="1:9" ht="15">
      <c r="A62" s="191">
        <f>IF(G62&gt;0,MAX(A$12:A61)+1,0)</f>
        <v>36</v>
      </c>
      <c r="B62" s="170">
        <v>783</v>
      </c>
      <c r="C62" s="238">
        <v>783617611</v>
      </c>
      <c r="D62" s="220" t="s">
        <v>1293</v>
      </c>
      <c r="F62" s="170" t="s">
        <v>7</v>
      </c>
      <c r="G62" s="142">
        <v>39</v>
      </c>
      <c r="H62" s="391">
        <v>0</v>
      </c>
      <c r="I62" s="228">
        <f>G62*H62</f>
        <v>0</v>
      </c>
    </row>
    <row r="63" spans="1:9" ht="15">
      <c r="A63" s="191">
        <f>IF(G63&gt;0,MAX(A$12:A62)+1,0)</f>
        <v>0</v>
      </c>
      <c r="C63" s="238"/>
      <c r="D63" s="239" t="s">
        <v>1294</v>
      </c>
      <c r="E63" s="239"/>
      <c r="H63" s="240">
        <f>SUM(I60:I62)</f>
        <v>0</v>
      </c>
      <c r="I63" s="228">
        <f>G63*H63</f>
        <v>0</v>
      </c>
    </row>
    <row r="64" spans="1:9" ht="15">
      <c r="A64" s="191">
        <f>IF(G64&gt;0,MAX(A$12:A63)+1,0)</f>
        <v>0</v>
      </c>
      <c r="C64" s="238"/>
      <c r="D64" s="239"/>
      <c r="E64" s="239"/>
      <c r="H64" s="240"/>
      <c r="I64" s="228"/>
    </row>
    <row r="65" spans="1:9" ht="15">
      <c r="A65" s="191">
        <f>IF(G65&gt;0,MAX(A$12:A64)+1,0)</f>
        <v>0</v>
      </c>
      <c r="B65" s="242"/>
      <c r="C65" s="243"/>
      <c r="D65" s="244" t="s">
        <v>1295</v>
      </c>
      <c r="E65" s="244"/>
      <c r="F65" s="242"/>
      <c r="G65" s="245"/>
      <c r="H65" s="242"/>
      <c r="I65" s="242"/>
    </row>
    <row r="66" spans="1:9" ht="25.5">
      <c r="A66" s="191">
        <f>IF(G66&gt;0,MAX(A$12:A65)+1,0)</f>
        <v>37</v>
      </c>
      <c r="B66" s="169" t="s">
        <v>1296</v>
      </c>
      <c r="C66" s="250" t="s">
        <v>1297</v>
      </c>
      <c r="D66" s="251" t="s">
        <v>1298</v>
      </c>
      <c r="F66" s="169" t="s">
        <v>114</v>
      </c>
      <c r="G66" s="142">
        <v>32</v>
      </c>
      <c r="H66" s="391">
        <v>0</v>
      </c>
      <c r="I66" s="228">
        <f>G66*H66</f>
        <v>0</v>
      </c>
    </row>
    <row r="67" spans="1:9" ht="25.5">
      <c r="A67" s="191">
        <f>IF(G67&gt;0,MAX(A$12:A66)+1,0)</f>
        <v>38</v>
      </c>
      <c r="B67" s="169" t="s">
        <v>1296</v>
      </c>
      <c r="C67" s="250" t="s">
        <v>1299</v>
      </c>
      <c r="D67" s="251" t="s">
        <v>1300</v>
      </c>
      <c r="F67" s="169" t="s">
        <v>114</v>
      </c>
      <c r="G67" s="142">
        <v>32</v>
      </c>
      <c r="H67" s="391">
        <v>0</v>
      </c>
      <c r="I67" s="228">
        <f>G67*H67</f>
        <v>0</v>
      </c>
    </row>
    <row r="68" spans="1:9" ht="25.5">
      <c r="A68" s="191">
        <f>IF(G68&gt;0,MAX(A$12:A67)+1,0)</f>
        <v>39</v>
      </c>
      <c r="B68" s="169" t="s">
        <v>1296</v>
      </c>
      <c r="C68" s="250" t="s">
        <v>1301</v>
      </c>
      <c r="D68" s="251" t="s">
        <v>1302</v>
      </c>
      <c r="F68" s="169" t="s">
        <v>114</v>
      </c>
      <c r="G68" s="142">
        <v>16</v>
      </c>
      <c r="H68" s="391">
        <v>0</v>
      </c>
      <c r="I68" s="228">
        <f>G68*H68</f>
        <v>0</v>
      </c>
    </row>
    <row r="69" spans="1:9" ht="15">
      <c r="A69" s="191">
        <f>IF(G69&gt;0,MAX(A$12:A68)+1,0)</f>
        <v>0</v>
      </c>
      <c r="C69" s="238"/>
      <c r="D69" s="239" t="s">
        <v>1303</v>
      </c>
      <c r="E69" s="239"/>
      <c r="H69" s="240">
        <f>SUM(I65:I68)</f>
        <v>0</v>
      </c>
      <c r="I69" s="228">
        <f>G69*H69</f>
        <v>0</v>
      </c>
    </row>
    <row r="70" spans="1:9" ht="15">
      <c r="A70" s="191">
        <f>IF(G70&gt;0,MAX(A$12:A69)+1,0)</f>
        <v>0</v>
      </c>
      <c r="C70" s="238"/>
      <c r="D70" s="239"/>
      <c r="E70" s="239"/>
      <c r="H70" s="240"/>
      <c r="I70" s="228"/>
    </row>
    <row r="71" spans="1:9" ht="15">
      <c r="A71" s="191">
        <f>IF(G71&gt;0,MAX(A$12:A70)+1,0)</f>
        <v>0</v>
      </c>
      <c r="C71" s="238"/>
      <c r="D71" s="244" t="s">
        <v>1304</v>
      </c>
      <c r="E71" s="244"/>
      <c r="H71" s="240"/>
      <c r="I71" s="228"/>
    </row>
    <row r="72" spans="1:9" ht="15">
      <c r="A72" s="191">
        <f>IF(G72&gt;0,MAX(A$12:A71)+1,0)</f>
        <v>40</v>
      </c>
      <c r="B72" s="169" t="s">
        <v>1305</v>
      </c>
      <c r="C72" s="252" t="s">
        <v>61</v>
      </c>
      <c r="D72" s="220" t="s">
        <v>62</v>
      </c>
      <c r="F72" s="170" t="s">
        <v>39</v>
      </c>
      <c r="G72" s="241">
        <v>1.3</v>
      </c>
      <c r="H72" s="228">
        <f>SUM(I12:I70)/100</f>
        <v>0</v>
      </c>
      <c r="I72" s="228">
        <f>G72*H72</f>
        <v>0</v>
      </c>
    </row>
    <row r="73" spans="1:9" ht="15">
      <c r="A73" s="191">
        <f>IF(G73&gt;0,MAX(A$12:A72)+1,0)</f>
        <v>41</v>
      </c>
      <c r="B73" s="169" t="s">
        <v>1305</v>
      </c>
      <c r="C73" s="252" t="s">
        <v>63</v>
      </c>
      <c r="D73" s="220" t="s">
        <v>1306</v>
      </c>
      <c r="F73" s="170" t="s">
        <v>39</v>
      </c>
      <c r="G73" s="241">
        <v>0.6</v>
      </c>
      <c r="H73" s="228">
        <f>SUM(I12:I70)/100</f>
        <v>0</v>
      </c>
      <c r="I73" s="228">
        <f>G73*H73</f>
        <v>0</v>
      </c>
    </row>
    <row r="74" spans="1:9" ht="15">
      <c r="A74" s="191">
        <f>IF(G74&gt;0,MAX(A$12:A73)+1,0)</f>
        <v>42</v>
      </c>
      <c r="B74" s="169" t="s">
        <v>1305</v>
      </c>
      <c r="C74" s="252" t="s">
        <v>1307</v>
      </c>
      <c r="D74" s="220" t="s">
        <v>1308</v>
      </c>
      <c r="F74" s="170" t="s">
        <v>39</v>
      </c>
      <c r="G74" s="241">
        <v>2.5</v>
      </c>
      <c r="H74" s="228">
        <f>SUM(I12:I71)/100</f>
        <v>0</v>
      </c>
      <c r="I74" s="228">
        <f>G74*H74</f>
        <v>0</v>
      </c>
    </row>
    <row r="75" spans="1:9" ht="15">
      <c r="A75" s="191">
        <f>IF(G75&gt;0,MAX(A$12:A74)+1,0)</f>
        <v>43</v>
      </c>
      <c r="B75" s="169" t="s">
        <v>1305</v>
      </c>
      <c r="C75" s="252" t="s">
        <v>59</v>
      </c>
      <c r="D75" s="251" t="s">
        <v>60</v>
      </c>
      <c r="F75" s="169" t="s">
        <v>43</v>
      </c>
      <c r="G75" s="241">
        <v>1</v>
      </c>
      <c r="H75" s="391">
        <v>0</v>
      </c>
      <c r="I75" s="228">
        <f>G75*H75</f>
        <v>0</v>
      </c>
    </row>
    <row r="76" spans="1:9" ht="15">
      <c r="A76" s="191">
        <f>IF(G76&gt;0,MAX(A$12:A75)+1,0)</f>
        <v>0</v>
      </c>
      <c r="C76" s="238"/>
      <c r="D76" s="239" t="s">
        <v>1309</v>
      </c>
      <c r="E76" s="239"/>
      <c r="H76" s="240">
        <f>SUM(I72:I75)</f>
        <v>0</v>
      </c>
      <c r="I76" s="228"/>
    </row>
    <row r="77" spans="1:3" ht="15">
      <c r="A77" s="191">
        <f>IF(G77&gt;0,MAX(A$12:A76)+1,0)</f>
        <v>0</v>
      </c>
      <c r="C77" s="238"/>
    </row>
    <row r="78" spans="1:9" ht="15">
      <c r="A78" s="191">
        <f>IF(G78&gt;0,MAX(A$12:A77)+1,0)</f>
        <v>0</v>
      </c>
      <c r="H78" s="225" t="s">
        <v>1230</v>
      </c>
      <c r="I78" s="226">
        <f>SUM(I12:I77)</f>
        <v>0</v>
      </c>
    </row>
    <row r="79" spans="1:9" ht="15">
      <c r="A79" s="191">
        <f>IF(G79&gt;0,MAX(A$12:A78)+1,0)</f>
        <v>0</v>
      </c>
      <c r="H79" s="221" t="s">
        <v>1310</v>
      </c>
      <c r="I79" s="228"/>
    </row>
    <row r="80" spans="1:9" ht="15">
      <c r="A80" s="191">
        <f>IF(G80&gt;0,MAX(A$12:A79)+1,0)</f>
        <v>0</v>
      </c>
      <c r="H80" s="253">
        <f>H8</f>
        <v>0.21</v>
      </c>
      <c r="I80" s="228">
        <f>I78*H80</f>
        <v>0</v>
      </c>
    </row>
    <row r="81" ht="15">
      <c r="A81" s="191">
        <f>IF(G81&gt;0,MAX(A$12:A80)+1,0)</f>
        <v>0</v>
      </c>
    </row>
    <row r="82" spans="1:9" ht="15">
      <c r="A82" s="191">
        <f>IF(G82&gt;0,MAX(A$12:A81)+1,0)</f>
        <v>0</v>
      </c>
      <c r="H82" s="232" t="s">
        <v>1239</v>
      </c>
      <c r="I82" s="233">
        <f>SUM(I78:I80)</f>
        <v>0</v>
      </c>
    </row>
    <row r="83" spans="1:3" ht="15">
      <c r="A83" s="191">
        <f>IF(G83&gt;0,MAX(A$12:A82)+1,0)</f>
        <v>0</v>
      </c>
      <c r="C83" s="238"/>
    </row>
    <row r="84" spans="1:8" ht="15">
      <c r="A84" s="191">
        <f>IF(G84&gt;0,MAX(A$12:A83)+1,0)</f>
        <v>0</v>
      </c>
      <c r="C84" s="275"/>
      <c r="D84" s="275"/>
      <c r="E84" s="275"/>
      <c r="F84" s="275"/>
      <c r="G84" s="275"/>
      <c r="H84" s="275"/>
    </row>
    <row r="85" spans="1:3" ht="15">
      <c r="A85" s="191">
        <f>IF(G85&gt;0,MAX(A$12:A84)+1,0)</f>
        <v>0</v>
      </c>
      <c r="C85" s="238"/>
    </row>
    <row r="86" spans="1:3" ht="15">
      <c r="A86" s="191">
        <f>IF(G86&gt;0,MAX(A$12:A85)+1,0)</f>
        <v>0</v>
      </c>
      <c r="C86" s="238"/>
    </row>
    <row r="87" spans="1:3" ht="15">
      <c r="A87" s="191">
        <f>IF(G87&gt;0,MAX(A$12:A86)+1,0)</f>
        <v>0</v>
      </c>
      <c r="C87" s="238"/>
    </row>
    <row r="88" spans="1:3" ht="15">
      <c r="A88" s="191">
        <f>IF(G88&gt;0,MAX(A$12:A87)+1,0)</f>
        <v>0</v>
      </c>
      <c r="C88" s="238"/>
    </row>
    <row r="89" spans="1:3" ht="15">
      <c r="A89" s="191">
        <f>IF(G89&gt;0,MAX(A$12:A88)+1,0)</f>
        <v>0</v>
      </c>
      <c r="C89" s="238"/>
    </row>
    <row r="90" spans="1:3" ht="15">
      <c r="A90" s="191">
        <f>IF(G90&gt;0,MAX(A$12:A89)+1,0)</f>
        <v>0</v>
      </c>
      <c r="C90" s="238"/>
    </row>
    <row r="91" spans="1:3" ht="15">
      <c r="A91" s="191">
        <f>IF(G91&gt;0,MAX(A$12:A90)+1,0)</f>
        <v>0</v>
      </c>
      <c r="C91" s="238"/>
    </row>
    <row r="92" spans="1:3" ht="15">
      <c r="A92" s="191">
        <f>IF(G92&gt;0,MAX(A$12:A91)+1,0)</f>
        <v>0</v>
      </c>
      <c r="C92" s="238"/>
    </row>
    <row r="93" spans="1:3" ht="15">
      <c r="A93" s="191">
        <f>IF(G93&gt;0,MAX(A$12:A92)+1,0)</f>
        <v>0</v>
      </c>
      <c r="C93" s="238"/>
    </row>
    <row r="94" spans="1:3" ht="15">
      <c r="A94" s="191">
        <f>IF(G94&gt;0,MAX(A$12:A93)+1,0)</f>
        <v>0</v>
      </c>
      <c r="C94" s="238"/>
    </row>
    <row r="95" spans="1:3" ht="15">
      <c r="A95" s="191">
        <f>IF(G95&gt;0,MAX(A$12:A94)+1,0)</f>
        <v>0</v>
      </c>
      <c r="C95" s="238"/>
    </row>
    <row r="96" spans="1:3" ht="15">
      <c r="A96" s="191">
        <f>IF(G96&gt;0,MAX(A$12:A95)+1,0)</f>
        <v>0</v>
      </c>
      <c r="C96" s="238"/>
    </row>
    <row r="97" spans="1:3" ht="15">
      <c r="A97" s="191">
        <f>IF(G97&gt;0,MAX(A$12:A96)+1,0)</f>
        <v>0</v>
      </c>
      <c r="C97" s="238"/>
    </row>
    <row r="98" spans="1:3" ht="15">
      <c r="A98" s="191">
        <f>IF(G98&gt;0,MAX(A$12:A97)+1,0)</f>
        <v>0</v>
      </c>
      <c r="C98" s="238"/>
    </row>
    <row r="99" spans="1:3" ht="15">
      <c r="A99" s="191">
        <f>IF(G99&gt;0,MAX(A$12:A98)+1,0)</f>
        <v>0</v>
      </c>
      <c r="C99" s="238"/>
    </row>
    <row r="100" spans="1:3" ht="15">
      <c r="A100" s="191">
        <f>IF(G100&gt;0,MAX(A$12:A99)+1,0)</f>
        <v>0</v>
      </c>
      <c r="C100" s="238"/>
    </row>
    <row r="101" spans="1:3" ht="15">
      <c r="A101" s="191">
        <f>IF(G101&gt;0,MAX(A$12:A100)+1,0)</f>
        <v>0</v>
      </c>
      <c r="C101" s="238"/>
    </row>
    <row r="102" ht="15">
      <c r="C102" s="238"/>
    </row>
    <row r="103" ht="15">
      <c r="C103" s="238"/>
    </row>
    <row r="104" ht="15">
      <c r="C104" s="238"/>
    </row>
    <row r="105" ht="15">
      <c r="C105" s="238"/>
    </row>
    <row r="106" ht="15">
      <c r="C106" s="238"/>
    </row>
    <row r="107" ht="15">
      <c r="C107" s="238"/>
    </row>
    <row r="108" ht="15">
      <c r="C108" s="238"/>
    </row>
    <row r="109" ht="15">
      <c r="C109" s="238"/>
    </row>
    <row r="110" ht="15">
      <c r="C110" s="238"/>
    </row>
    <row r="111" ht="15">
      <c r="C111" s="238"/>
    </row>
    <row r="112" ht="15">
      <c r="C112" s="238"/>
    </row>
    <row r="113" ht="15">
      <c r="C113" s="238"/>
    </row>
    <row r="114" ht="15">
      <c r="C114" s="238"/>
    </row>
    <row r="115" ht="15">
      <c r="C115" s="238"/>
    </row>
    <row r="116" ht="15">
      <c r="C116" s="238"/>
    </row>
    <row r="117" ht="15">
      <c r="C117" s="238"/>
    </row>
    <row r="118" ht="15">
      <c r="C118" s="238"/>
    </row>
    <row r="119" ht="15">
      <c r="C119" s="238"/>
    </row>
    <row r="120" ht="15">
      <c r="C120" s="238"/>
    </row>
    <row r="121" ht="15">
      <c r="C121" s="238"/>
    </row>
    <row r="122" ht="15">
      <c r="C122" s="238"/>
    </row>
    <row r="123" ht="15">
      <c r="C123" s="238"/>
    </row>
    <row r="124" ht="15">
      <c r="C124" s="238"/>
    </row>
    <row r="125" ht="15">
      <c r="C125" s="238"/>
    </row>
    <row r="126" ht="15">
      <c r="C126" s="238"/>
    </row>
    <row r="127" ht="15">
      <c r="C127" s="238"/>
    </row>
    <row r="128" ht="15">
      <c r="C128" s="238"/>
    </row>
    <row r="129" ht="15">
      <c r="C129" s="238"/>
    </row>
    <row r="130" ht="15">
      <c r="C130" s="238"/>
    </row>
    <row r="131" ht="15">
      <c r="C131" s="238"/>
    </row>
    <row r="132" ht="15">
      <c r="C132" s="238"/>
    </row>
    <row r="133" ht="15">
      <c r="C133" s="238"/>
    </row>
    <row r="134" ht="15">
      <c r="C134" s="238"/>
    </row>
    <row r="135" ht="15">
      <c r="C135" s="238"/>
    </row>
    <row r="136" ht="15">
      <c r="C136" s="238"/>
    </row>
    <row r="137" ht="15">
      <c r="C137" s="238"/>
    </row>
    <row r="138" ht="15">
      <c r="C138" s="238"/>
    </row>
    <row r="139" ht="15">
      <c r="C139" s="238"/>
    </row>
    <row r="140" ht="15">
      <c r="C140" s="238"/>
    </row>
    <row r="141" ht="15">
      <c r="C141" s="238"/>
    </row>
    <row r="142" ht="15">
      <c r="C142" s="238"/>
    </row>
    <row r="143" ht="15">
      <c r="C143" s="238"/>
    </row>
    <row r="144" ht="15">
      <c r="C144" s="238"/>
    </row>
    <row r="145" ht="15">
      <c r="C145" s="238"/>
    </row>
    <row r="146" ht="15">
      <c r="C146" s="238"/>
    </row>
    <row r="147" ht="15">
      <c r="C147" s="238"/>
    </row>
    <row r="148" ht="15">
      <c r="C148" s="238"/>
    </row>
    <row r="149" ht="15">
      <c r="C149" s="238"/>
    </row>
    <row r="150" ht="15">
      <c r="C150" s="238"/>
    </row>
    <row r="151" ht="15">
      <c r="C151" s="238"/>
    </row>
    <row r="152" ht="15">
      <c r="C152" s="238"/>
    </row>
    <row r="153" ht="15">
      <c r="C153" s="238"/>
    </row>
    <row r="154" ht="15">
      <c r="C154" s="238"/>
    </row>
    <row r="155" ht="15">
      <c r="C155" s="238"/>
    </row>
    <row r="156" ht="15">
      <c r="C156" s="238"/>
    </row>
    <row r="157" ht="15">
      <c r="C157" s="238"/>
    </row>
    <row r="158" ht="15">
      <c r="C158" s="238"/>
    </row>
    <row r="159" ht="15">
      <c r="C159" s="238"/>
    </row>
    <row r="160" ht="15">
      <c r="C160" s="238"/>
    </row>
    <row r="161" ht="15">
      <c r="C161" s="238"/>
    </row>
    <row r="162" ht="15">
      <c r="C162" s="238"/>
    </row>
    <row r="163" ht="15">
      <c r="C163" s="238"/>
    </row>
    <row r="164" ht="15">
      <c r="C164" s="238"/>
    </row>
    <row r="165" ht="15">
      <c r="C165" s="238"/>
    </row>
    <row r="166" ht="15">
      <c r="C166" s="238"/>
    </row>
    <row r="167" ht="15">
      <c r="C167" s="238"/>
    </row>
    <row r="168" ht="15">
      <c r="C168" s="238"/>
    </row>
    <row r="169" ht="15">
      <c r="C169" s="238"/>
    </row>
    <row r="170" ht="15">
      <c r="C170" s="238"/>
    </row>
    <row r="171" ht="15">
      <c r="C171" s="238"/>
    </row>
    <row r="172" ht="15">
      <c r="C172" s="238"/>
    </row>
    <row r="173" ht="15">
      <c r="C173" s="238"/>
    </row>
    <row r="174" ht="15">
      <c r="C174" s="238"/>
    </row>
    <row r="175" ht="15">
      <c r="C175" s="238"/>
    </row>
    <row r="176" ht="15">
      <c r="C176" s="238"/>
    </row>
    <row r="177" ht="15">
      <c r="C177" s="238"/>
    </row>
    <row r="178" ht="15">
      <c r="C178" s="238"/>
    </row>
    <row r="179" ht="15">
      <c r="C179" s="238"/>
    </row>
    <row r="180" ht="15">
      <c r="C180" s="238"/>
    </row>
    <row r="181" ht="15">
      <c r="C181" s="238"/>
    </row>
    <row r="182" ht="15">
      <c r="C182" s="238"/>
    </row>
    <row r="183" ht="15">
      <c r="C183" s="238"/>
    </row>
    <row r="184" ht="15">
      <c r="C184" s="238"/>
    </row>
    <row r="185" ht="15">
      <c r="C185" s="238"/>
    </row>
    <row r="186" ht="15">
      <c r="C186" s="238"/>
    </row>
    <row r="187" ht="15">
      <c r="C187" s="238"/>
    </row>
    <row r="188" ht="15">
      <c r="C188" s="238"/>
    </row>
    <row r="189" ht="15">
      <c r="C189" s="238"/>
    </row>
    <row r="190" ht="15">
      <c r="C190" s="238"/>
    </row>
    <row r="191" ht="15">
      <c r="C191" s="238"/>
    </row>
    <row r="192" ht="15">
      <c r="C192" s="238"/>
    </row>
    <row r="193" ht="15">
      <c r="C193" s="238"/>
    </row>
    <row r="194" ht="15">
      <c r="C194" s="238"/>
    </row>
    <row r="195" ht="15">
      <c r="C195" s="238"/>
    </row>
    <row r="196" ht="15">
      <c r="C196" s="238"/>
    </row>
    <row r="197" ht="15">
      <c r="C197" s="238"/>
    </row>
    <row r="198" ht="15">
      <c r="C198" s="238"/>
    </row>
    <row r="199" ht="15">
      <c r="C199" s="238"/>
    </row>
    <row r="200" ht="15">
      <c r="C200" s="238"/>
    </row>
    <row r="201" ht="15">
      <c r="C201" s="238"/>
    </row>
    <row r="202" ht="15">
      <c r="C202" s="238"/>
    </row>
    <row r="203" ht="15">
      <c r="C203" s="238"/>
    </row>
    <row r="204" ht="15">
      <c r="C204" s="238"/>
    </row>
    <row r="205" ht="15">
      <c r="C205" s="238"/>
    </row>
    <row r="206" ht="15">
      <c r="C206" s="238"/>
    </row>
    <row r="207" ht="15">
      <c r="C207" s="238"/>
    </row>
    <row r="208" ht="15">
      <c r="C208" s="238"/>
    </row>
    <row r="209" ht="15">
      <c r="C209" s="238"/>
    </row>
    <row r="210" ht="15">
      <c r="C210" s="238"/>
    </row>
    <row r="211" ht="15">
      <c r="C211" s="238"/>
    </row>
    <row r="212" ht="15">
      <c r="C212" s="238"/>
    </row>
    <row r="213" ht="15">
      <c r="C213" s="238"/>
    </row>
    <row r="214" ht="15">
      <c r="C214" s="238"/>
    </row>
    <row r="215" ht="15">
      <c r="C215" s="238"/>
    </row>
    <row r="216" ht="15">
      <c r="C216" s="238"/>
    </row>
    <row r="217" ht="15">
      <c r="C217" s="238"/>
    </row>
    <row r="218" ht="15">
      <c r="C218" s="238"/>
    </row>
    <row r="219" ht="15">
      <c r="C219" s="238"/>
    </row>
    <row r="220" ht="15">
      <c r="C220" s="238"/>
    </row>
    <row r="221" ht="15">
      <c r="C221" s="238"/>
    </row>
    <row r="222" ht="15">
      <c r="C222" s="238"/>
    </row>
    <row r="223" ht="15">
      <c r="C223" s="238"/>
    </row>
    <row r="224" ht="15">
      <c r="C224" s="238"/>
    </row>
    <row r="225" ht="15">
      <c r="C225" s="238"/>
    </row>
    <row r="226" ht="15">
      <c r="C226" s="238"/>
    </row>
    <row r="227" ht="15">
      <c r="C227" s="238"/>
    </row>
    <row r="228" ht="15">
      <c r="C228" s="238"/>
    </row>
    <row r="229" ht="15">
      <c r="C229" s="238"/>
    </row>
    <row r="230" ht="15">
      <c r="C230" s="238"/>
    </row>
    <row r="231" ht="15">
      <c r="C231" s="238"/>
    </row>
    <row r="232" ht="15">
      <c r="C232" s="238"/>
    </row>
    <row r="233" ht="15">
      <c r="C233" s="238"/>
    </row>
    <row r="234" ht="15">
      <c r="C234" s="238"/>
    </row>
    <row r="235" ht="15">
      <c r="C235" s="238"/>
    </row>
    <row r="236" ht="15">
      <c r="C236" s="238"/>
    </row>
    <row r="237" ht="15">
      <c r="C237" s="238"/>
    </row>
    <row r="238" ht="15">
      <c r="C238" s="238"/>
    </row>
    <row r="239" ht="15">
      <c r="C239" s="238"/>
    </row>
    <row r="240" ht="15">
      <c r="C240" s="238"/>
    </row>
    <row r="241" ht="15">
      <c r="C241" s="238"/>
    </row>
    <row r="242" ht="15">
      <c r="C242" s="238"/>
    </row>
    <row r="243" ht="15">
      <c r="C243" s="238"/>
    </row>
    <row r="244" ht="15">
      <c r="C244" s="238"/>
    </row>
    <row r="245" ht="15">
      <c r="C245" s="238"/>
    </row>
    <row r="246" ht="15">
      <c r="C246" s="238"/>
    </row>
    <row r="247" ht="15">
      <c r="C247" s="238"/>
    </row>
    <row r="248" ht="15">
      <c r="C248" s="238"/>
    </row>
    <row r="249" ht="15">
      <c r="C249" s="238"/>
    </row>
    <row r="250" ht="15">
      <c r="C250" s="238"/>
    </row>
    <row r="251" ht="15">
      <c r="C251" s="238"/>
    </row>
    <row r="252" ht="15">
      <c r="C252" s="238"/>
    </row>
    <row r="253" ht="15">
      <c r="C253" s="238"/>
    </row>
    <row r="254" ht="15">
      <c r="C254" s="238"/>
    </row>
    <row r="255" ht="15">
      <c r="C255" s="238"/>
    </row>
    <row r="256" ht="15">
      <c r="C256" s="238"/>
    </row>
    <row r="257" ht="15">
      <c r="C257" s="238"/>
    </row>
    <row r="258" ht="15">
      <c r="C258" s="238"/>
    </row>
    <row r="259" ht="15">
      <c r="C259" s="238"/>
    </row>
    <row r="260" ht="15">
      <c r="C260" s="238"/>
    </row>
    <row r="261" ht="15">
      <c r="C261" s="238"/>
    </row>
    <row r="262" ht="15">
      <c r="C262" s="238"/>
    </row>
    <row r="263" ht="15">
      <c r="C263" s="238"/>
    </row>
    <row r="264" ht="15">
      <c r="C264" s="238"/>
    </row>
    <row r="265" ht="15">
      <c r="C265" s="238"/>
    </row>
    <row r="266" ht="15">
      <c r="C266" s="238"/>
    </row>
    <row r="267" ht="15">
      <c r="C267" s="238"/>
    </row>
    <row r="268" ht="15">
      <c r="C268" s="238"/>
    </row>
    <row r="269" ht="15">
      <c r="C269" s="238"/>
    </row>
    <row r="270" ht="15">
      <c r="C270" s="238"/>
    </row>
    <row r="271" ht="15">
      <c r="C271" s="238"/>
    </row>
    <row r="272" ht="15">
      <c r="C272" s="238"/>
    </row>
    <row r="273" ht="15">
      <c r="C273" s="238"/>
    </row>
    <row r="274" ht="15">
      <c r="C274" s="238"/>
    </row>
    <row r="275" ht="15">
      <c r="C275" s="238"/>
    </row>
    <row r="276" ht="15">
      <c r="C276" s="238"/>
    </row>
    <row r="277" ht="15">
      <c r="C277" s="238"/>
    </row>
    <row r="278" ht="15">
      <c r="C278" s="238"/>
    </row>
    <row r="279" ht="15">
      <c r="C279" s="238"/>
    </row>
    <row r="280" ht="15">
      <c r="C280" s="238"/>
    </row>
    <row r="281" ht="15">
      <c r="C281" s="238"/>
    </row>
    <row r="282" ht="15">
      <c r="C282" s="238"/>
    </row>
    <row r="283" ht="15">
      <c r="C283" s="238"/>
    </row>
    <row r="284" ht="15">
      <c r="C284" s="238"/>
    </row>
    <row r="285" ht="15">
      <c r="C285" s="238"/>
    </row>
    <row r="286" ht="15">
      <c r="C286" s="238"/>
    </row>
    <row r="287" ht="15">
      <c r="C287" s="238"/>
    </row>
    <row r="288" ht="15">
      <c r="C288" s="238"/>
    </row>
    <row r="289" ht="15">
      <c r="C289" s="238"/>
    </row>
    <row r="290" ht="15">
      <c r="C290" s="238"/>
    </row>
    <row r="291" ht="15">
      <c r="C291" s="238"/>
    </row>
    <row r="292" ht="15">
      <c r="C292" s="238"/>
    </row>
    <row r="293" ht="15">
      <c r="C293" s="238"/>
    </row>
    <row r="294" ht="15">
      <c r="C294" s="238"/>
    </row>
    <row r="295" ht="15">
      <c r="C295" s="238"/>
    </row>
    <row r="296" ht="15">
      <c r="C296" s="238"/>
    </row>
    <row r="297" ht="15">
      <c r="C297" s="238"/>
    </row>
    <row r="298" ht="15">
      <c r="C298" s="238"/>
    </row>
    <row r="299" ht="15">
      <c r="C299" s="238"/>
    </row>
    <row r="300" ht="15">
      <c r="C300" s="238"/>
    </row>
    <row r="301" ht="15">
      <c r="C301" s="238"/>
    </row>
    <row r="302" ht="15">
      <c r="C302" s="238"/>
    </row>
    <row r="303" ht="15">
      <c r="C303" s="238"/>
    </row>
    <row r="304" ht="15">
      <c r="C304" s="238"/>
    </row>
    <row r="305" ht="15">
      <c r="C305" s="238"/>
    </row>
    <row r="306" ht="15">
      <c r="C306" s="238"/>
    </row>
    <row r="307" ht="15">
      <c r="C307" s="238"/>
    </row>
    <row r="308" ht="15">
      <c r="C308" s="238"/>
    </row>
    <row r="309" ht="15">
      <c r="C309" s="238"/>
    </row>
    <row r="310" ht="15">
      <c r="C310" s="238"/>
    </row>
    <row r="311" ht="15">
      <c r="C311" s="238"/>
    </row>
    <row r="312" ht="15">
      <c r="C312" s="238"/>
    </row>
    <row r="313" ht="15">
      <c r="C313" s="238"/>
    </row>
    <row r="314" ht="15">
      <c r="C314" s="238"/>
    </row>
    <row r="315" ht="15">
      <c r="C315" s="238"/>
    </row>
    <row r="316" ht="15">
      <c r="C316" s="238"/>
    </row>
    <row r="317" ht="15">
      <c r="C317" s="238"/>
    </row>
    <row r="318" ht="15">
      <c r="C318" s="238"/>
    </row>
    <row r="319" ht="15">
      <c r="C319" s="238"/>
    </row>
    <row r="320" ht="15">
      <c r="C320" s="238"/>
    </row>
    <row r="321" ht="15">
      <c r="C321" s="238"/>
    </row>
    <row r="322" ht="15">
      <c r="C322" s="238"/>
    </row>
    <row r="323" ht="15">
      <c r="C323" s="238"/>
    </row>
    <row r="324" ht="15">
      <c r="C324" s="238"/>
    </row>
    <row r="325" ht="15">
      <c r="C325" s="238"/>
    </row>
    <row r="326" ht="15">
      <c r="C326" s="238"/>
    </row>
    <row r="327" ht="15">
      <c r="C327" s="238"/>
    </row>
    <row r="328" ht="15">
      <c r="C328" s="238"/>
    </row>
    <row r="329" ht="15">
      <c r="C329" s="238"/>
    </row>
    <row r="330" ht="15">
      <c r="C330" s="238"/>
    </row>
    <row r="331" ht="15">
      <c r="C331" s="238"/>
    </row>
    <row r="332" ht="15">
      <c r="C332" s="238"/>
    </row>
    <row r="333" ht="15">
      <c r="C333" s="238"/>
    </row>
    <row r="334" ht="15">
      <c r="C334" s="238"/>
    </row>
    <row r="335" ht="15">
      <c r="C335" s="238"/>
    </row>
    <row r="336" ht="15">
      <c r="C336" s="238"/>
    </row>
    <row r="337" ht="15">
      <c r="C337" s="238"/>
    </row>
    <row r="338" ht="15">
      <c r="C338" s="238"/>
    </row>
    <row r="339" ht="15">
      <c r="C339" s="238"/>
    </row>
    <row r="340" ht="15">
      <c r="C340" s="238"/>
    </row>
    <row r="341" ht="15">
      <c r="C341" s="238"/>
    </row>
    <row r="342" ht="15">
      <c r="C342" s="238"/>
    </row>
    <row r="343" ht="15">
      <c r="C343" s="238"/>
    </row>
    <row r="344" ht="15">
      <c r="C344" s="238"/>
    </row>
    <row r="345" ht="15">
      <c r="C345" s="238"/>
    </row>
    <row r="346" ht="15">
      <c r="C346" s="238"/>
    </row>
    <row r="347" ht="15">
      <c r="C347" s="238"/>
    </row>
    <row r="348" ht="15">
      <c r="C348" s="238"/>
    </row>
    <row r="349" ht="15">
      <c r="C349" s="238"/>
    </row>
    <row r="350" ht="15">
      <c r="C350" s="238"/>
    </row>
    <row r="351" ht="15">
      <c r="C351" s="238"/>
    </row>
    <row r="352" ht="15">
      <c r="C352" s="238"/>
    </row>
    <row r="353" ht="15">
      <c r="C353" s="238"/>
    </row>
    <row r="354" ht="15">
      <c r="C354" s="238"/>
    </row>
    <row r="355" ht="15">
      <c r="C355" s="238"/>
    </row>
    <row r="356" ht="15">
      <c r="C356" s="238"/>
    </row>
    <row r="357" ht="15">
      <c r="C357" s="238"/>
    </row>
    <row r="358" ht="15">
      <c r="C358" s="238"/>
    </row>
    <row r="359" ht="15">
      <c r="C359" s="238"/>
    </row>
    <row r="360" ht="15">
      <c r="C360" s="238"/>
    </row>
    <row r="361" ht="15">
      <c r="C361" s="238"/>
    </row>
    <row r="362" ht="15">
      <c r="C362" s="238"/>
    </row>
    <row r="363" ht="15">
      <c r="C363" s="238"/>
    </row>
    <row r="364" ht="15">
      <c r="C364" s="238"/>
    </row>
    <row r="365" ht="15">
      <c r="C365" s="238"/>
    </row>
    <row r="366" ht="15">
      <c r="C366" s="238"/>
    </row>
    <row r="367" ht="15">
      <c r="C367" s="238"/>
    </row>
    <row r="368" ht="15">
      <c r="C368" s="238"/>
    </row>
    <row r="369" ht="15">
      <c r="C369" s="238"/>
    </row>
    <row r="370" ht="15">
      <c r="C370" s="238"/>
    </row>
    <row r="371" ht="15">
      <c r="C371" s="238"/>
    </row>
    <row r="372" ht="15">
      <c r="C372" s="238"/>
    </row>
    <row r="373" ht="15">
      <c r="C373" s="238"/>
    </row>
    <row r="374" ht="15">
      <c r="C374" s="238"/>
    </row>
    <row r="375" ht="15">
      <c r="C375" s="238"/>
    </row>
    <row r="376" ht="15">
      <c r="C376" s="238"/>
    </row>
    <row r="377" ht="15">
      <c r="C377" s="238"/>
    </row>
    <row r="378" ht="15">
      <c r="C378" s="238"/>
    </row>
    <row r="379" ht="15">
      <c r="C379" s="238"/>
    </row>
    <row r="380" ht="15">
      <c r="C380" s="238"/>
    </row>
    <row r="381" ht="15">
      <c r="C381" s="238"/>
    </row>
    <row r="382" ht="15">
      <c r="C382" s="238"/>
    </row>
    <row r="383" ht="15">
      <c r="C383" s="238"/>
    </row>
    <row r="384" ht="15">
      <c r="C384" s="238"/>
    </row>
    <row r="385" ht="15">
      <c r="C385" s="238"/>
    </row>
    <row r="386" ht="15">
      <c r="C386" s="238"/>
    </row>
    <row r="387" ht="15">
      <c r="C387" s="238"/>
    </row>
    <row r="388" ht="15">
      <c r="C388" s="238"/>
    </row>
    <row r="389" ht="15">
      <c r="C389" s="238"/>
    </row>
    <row r="390" ht="15">
      <c r="C390" s="238"/>
    </row>
    <row r="391" ht="15">
      <c r="C391" s="238"/>
    </row>
    <row r="392" ht="15">
      <c r="C392" s="238"/>
    </row>
    <row r="393" ht="15">
      <c r="C393" s="238"/>
    </row>
    <row r="394" ht="15">
      <c r="C394" s="238"/>
    </row>
    <row r="395" ht="15">
      <c r="C395" s="238"/>
    </row>
    <row r="396" ht="15">
      <c r="C396" s="238"/>
    </row>
    <row r="397" ht="15">
      <c r="C397" s="238"/>
    </row>
    <row r="398" ht="15">
      <c r="C398" s="238"/>
    </row>
    <row r="399" ht="15">
      <c r="C399" s="238"/>
    </row>
    <row r="400" ht="15">
      <c r="C400" s="238"/>
    </row>
    <row r="401" ht="15">
      <c r="C401" s="238"/>
    </row>
    <row r="402" ht="15">
      <c r="C402" s="238"/>
    </row>
    <row r="403" ht="15">
      <c r="C403" s="238"/>
    </row>
    <row r="404" ht="15">
      <c r="C404" s="238"/>
    </row>
    <row r="405" ht="15">
      <c r="C405" s="238"/>
    </row>
    <row r="406" ht="15">
      <c r="C406" s="238"/>
    </row>
    <row r="407" ht="15">
      <c r="C407" s="238"/>
    </row>
    <row r="408" ht="15">
      <c r="C408" s="238"/>
    </row>
    <row r="409" ht="15">
      <c r="C409" s="238"/>
    </row>
    <row r="410" ht="15">
      <c r="C410" s="238"/>
    </row>
    <row r="411" ht="15">
      <c r="C411" s="238"/>
    </row>
    <row r="412" ht="15">
      <c r="C412" s="238"/>
    </row>
    <row r="413" ht="15">
      <c r="C413" s="238"/>
    </row>
    <row r="414" ht="15">
      <c r="C414" s="238"/>
    </row>
    <row r="415" ht="15">
      <c r="C415" s="238"/>
    </row>
    <row r="416" ht="15">
      <c r="C416" s="238"/>
    </row>
    <row r="417" ht="15">
      <c r="C417" s="238"/>
    </row>
    <row r="418" ht="15">
      <c r="C418" s="238"/>
    </row>
    <row r="419" ht="15">
      <c r="C419" s="238"/>
    </row>
    <row r="420" ht="15">
      <c r="C420" s="238"/>
    </row>
    <row r="421" ht="15">
      <c r="C421" s="238"/>
    </row>
    <row r="422" ht="15">
      <c r="C422" s="238"/>
    </row>
    <row r="423" ht="15">
      <c r="C423" s="238"/>
    </row>
    <row r="424" ht="15">
      <c r="C424" s="238"/>
    </row>
    <row r="425" ht="15">
      <c r="C425" s="238"/>
    </row>
    <row r="426" ht="15">
      <c r="C426" s="238"/>
    </row>
    <row r="427" ht="15">
      <c r="C427" s="238"/>
    </row>
    <row r="428" ht="15">
      <c r="C428" s="238"/>
    </row>
    <row r="429" ht="15">
      <c r="C429" s="238"/>
    </row>
    <row r="430" ht="15">
      <c r="C430" s="238"/>
    </row>
    <row r="431" ht="15">
      <c r="C431" s="238"/>
    </row>
    <row r="432" ht="15">
      <c r="C432" s="238"/>
    </row>
    <row r="433" ht="15">
      <c r="C433" s="238"/>
    </row>
    <row r="434" ht="15">
      <c r="C434" s="238"/>
    </row>
    <row r="435" ht="15">
      <c r="C435" s="238"/>
    </row>
    <row r="436" ht="15">
      <c r="C436" s="238"/>
    </row>
    <row r="437" ht="15">
      <c r="C437" s="238"/>
    </row>
    <row r="438" ht="15">
      <c r="C438" s="238"/>
    </row>
    <row r="439" ht="15">
      <c r="C439" s="238"/>
    </row>
    <row r="440" ht="15">
      <c r="C440" s="238"/>
    </row>
    <row r="441" ht="15">
      <c r="C441" s="238"/>
    </row>
    <row r="442" ht="15">
      <c r="C442" s="238"/>
    </row>
    <row r="443" ht="15">
      <c r="C443" s="238"/>
    </row>
    <row r="444" ht="15">
      <c r="C444" s="238"/>
    </row>
    <row r="445" ht="15">
      <c r="C445" s="238"/>
    </row>
    <row r="446" ht="15">
      <c r="C446" s="238"/>
    </row>
    <row r="447" ht="15">
      <c r="C447" s="238"/>
    </row>
    <row r="448" ht="15">
      <c r="C448" s="238"/>
    </row>
    <row r="449" ht="15">
      <c r="C449" s="238"/>
    </row>
    <row r="450" ht="15">
      <c r="C450" s="238"/>
    </row>
    <row r="451" ht="15">
      <c r="C451" s="238"/>
    </row>
    <row r="452" ht="15">
      <c r="C452" s="238"/>
    </row>
    <row r="453" ht="15">
      <c r="C453" s="238"/>
    </row>
    <row r="454" ht="15">
      <c r="C454" s="238"/>
    </row>
    <row r="455" ht="15">
      <c r="C455" s="238"/>
    </row>
    <row r="456" ht="15">
      <c r="C456" s="238"/>
    </row>
    <row r="457" ht="15">
      <c r="C457" s="238"/>
    </row>
    <row r="458" ht="15">
      <c r="C458" s="238"/>
    </row>
    <row r="459" ht="15">
      <c r="C459" s="238"/>
    </row>
    <row r="460" ht="15">
      <c r="C460" s="238"/>
    </row>
    <row r="461" ht="15">
      <c r="C461" s="238"/>
    </row>
    <row r="462" ht="15">
      <c r="C462" s="238"/>
    </row>
    <row r="463" ht="15">
      <c r="C463" s="238"/>
    </row>
    <row r="464" ht="15">
      <c r="C464" s="238"/>
    </row>
    <row r="465" ht="15">
      <c r="C465" s="238"/>
    </row>
    <row r="466" ht="15">
      <c r="C466" s="238"/>
    </row>
    <row r="467" ht="15">
      <c r="C467" s="238"/>
    </row>
    <row r="468" ht="15">
      <c r="C468" s="238"/>
    </row>
    <row r="469" ht="15">
      <c r="C469" s="238"/>
    </row>
    <row r="470" ht="15">
      <c r="C470" s="238"/>
    </row>
    <row r="471" ht="15">
      <c r="C471" s="238"/>
    </row>
    <row r="472" ht="15">
      <c r="C472" s="238"/>
    </row>
    <row r="473" ht="15">
      <c r="C473" s="238"/>
    </row>
    <row r="474" ht="15">
      <c r="C474" s="238"/>
    </row>
    <row r="475" ht="15">
      <c r="C475" s="238"/>
    </row>
    <row r="476" ht="15">
      <c r="C476" s="238"/>
    </row>
    <row r="477" ht="15">
      <c r="C477" s="238"/>
    </row>
    <row r="478" ht="15">
      <c r="C478" s="238"/>
    </row>
    <row r="479" ht="15">
      <c r="C479" s="238"/>
    </row>
    <row r="480" ht="15">
      <c r="C480" s="238"/>
    </row>
    <row r="481" ht="15">
      <c r="C481" s="238"/>
    </row>
    <row r="482" ht="15">
      <c r="C482" s="238"/>
    </row>
    <row r="483" ht="15">
      <c r="C483" s="238"/>
    </row>
    <row r="484" ht="15">
      <c r="C484" s="238"/>
    </row>
    <row r="485" ht="15">
      <c r="C485" s="238"/>
    </row>
    <row r="486" ht="15">
      <c r="C486" s="238"/>
    </row>
    <row r="487" ht="15">
      <c r="C487" s="238"/>
    </row>
    <row r="488" ht="15">
      <c r="C488" s="238"/>
    </row>
    <row r="489" ht="15">
      <c r="C489" s="238"/>
    </row>
    <row r="490" ht="15">
      <c r="C490" s="238"/>
    </row>
    <row r="491" ht="15">
      <c r="C491" s="238"/>
    </row>
    <row r="492" ht="15">
      <c r="C492" s="238"/>
    </row>
    <row r="493" ht="15">
      <c r="C493" s="238"/>
    </row>
    <row r="494" ht="15">
      <c r="C494" s="238"/>
    </row>
    <row r="495" ht="15">
      <c r="C495" s="238"/>
    </row>
    <row r="496" ht="15">
      <c r="C496" s="238"/>
    </row>
    <row r="497" ht="15">
      <c r="C497" s="238"/>
    </row>
    <row r="498" ht="15">
      <c r="C498" s="238"/>
    </row>
    <row r="499" ht="15">
      <c r="C499" s="238"/>
    </row>
    <row r="500" ht="15">
      <c r="C500" s="238"/>
    </row>
    <row r="501" ht="15">
      <c r="C501" s="238"/>
    </row>
    <row r="502" ht="15">
      <c r="C502" s="238"/>
    </row>
    <row r="503" ht="15">
      <c r="C503" s="238"/>
    </row>
    <row r="504" ht="15">
      <c r="C504" s="238"/>
    </row>
    <row r="505" ht="15">
      <c r="C505" s="238"/>
    </row>
    <row r="506" ht="15">
      <c r="C506" s="238"/>
    </row>
    <row r="507" ht="15">
      <c r="C507" s="238"/>
    </row>
    <row r="508" ht="15">
      <c r="C508" s="238"/>
    </row>
    <row r="509" ht="15">
      <c r="C509" s="238"/>
    </row>
    <row r="510" ht="15">
      <c r="C510" s="238"/>
    </row>
    <row r="511" ht="15">
      <c r="C511" s="238"/>
    </row>
    <row r="512" ht="15">
      <c r="C512" s="238"/>
    </row>
    <row r="513" ht="15">
      <c r="C513" s="238"/>
    </row>
    <row r="514" ht="15">
      <c r="C514" s="238"/>
    </row>
    <row r="515" ht="15">
      <c r="C515" s="238"/>
    </row>
    <row r="516" ht="15">
      <c r="C516" s="238"/>
    </row>
    <row r="517" ht="15">
      <c r="C517" s="238"/>
    </row>
    <row r="518" ht="15">
      <c r="C518" s="238"/>
    </row>
    <row r="519" ht="15">
      <c r="C519" s="238"/>
    </row>
    <row r="520" ht="15">
      <c r="C520" s="238"/>
    </row>
    <row r="521" ht="15">
      <c r="C521" s="238"/>
    </row>
    <row r="522" ht="15">
      <c r="C522" s="238"/>
    </row>
    <row r="523" ht="15">
      <c r="C523" s="238"/>
    </row>
    <row r="524" ht="15">
      <c r="C524" s="238"/>
    </row>
    <row r="525" ht="15">
      <c r="C525" s="238"/>
    </row>
    <row r="526" ht="15">
      <c r="C526" s="238"/>
    </row>
    <row r="527" ht="15">
      <c r="C527" s="238"/>
    </row>
    <row r="528" ht="15">
      <c r="C528" s="238"/>
    </row>
    <row r="529" ht="15">
      <c r="C529" s="238"/>
    </row>
    <row r="530" ht="15">
      <c r="C530" s="238"/>
    </row>
    <row r="531" ht="15">
      <c r="C531" s="238"/>
    </row>
    <row r="532" ht="15">
      <c r="C532" s="238"/>
    </row>
    <row r="533" ht="15">
      <c r="C533" s="238"/>
    </row>
    <row r="534" ht="15">
      <c r="C534" s="238"/>
    </row>
    <row r="535" ht="15">
      <c r="C535" s="238"/>
    </row>
    <row r="536" ht="15">
      <c r="C536" s="238"/>
    </row>
    <row r="537" ht="15">
      <c r="C537" s="238"/>
    </row>
    <row r="538" ht="15">
      <c r="C538" s="238"/>
    </row>
    <row r="539" ht="15">
      <c r="C539" s="238"/>
    </row>
    <row r="540" ht="15">
      <c r="C540" s="238"/>
    </row>
    <row r="541" ht="15">
      <c r="C541" s="238"/>
    </row>
    <row r="542" ht="15">
      <c r="C542" s="238"/>
    </row>
    <row r="543" ht="15">
      <c r="C543" s="238"/>
    </row>
    <row r="544" ht="15">
      <c r="C544" s="238"/>
    </row>
    <row r="545" ht="15">
      <c r="C545" s="238"/>
    </row>
    <row r="546" ht="15">
      <c r="C546" s="238"/>
    </row>
    <row r="547" ht="15">
      <c r="C547" s="238"/>
    </row>
    <row r="548" ht="15">
      <c r="C548" s="238"/>
    </row>
    <row r="549" ht="15">
      <c r="C549" s="238"/>
    </row>
    <row r="550" ht="15">
      <c r="C550" s="238"/>
    </row>
    <row r="551" ht="15">
      <c r="C551" s="238"/>
    </row>
    <row r="552" ht="15">
      <c r="C552" s="238"/>
    </row>
    <row r="553" ht="15">
      <c r="C553" s="238"/>
    </row>
    <row r="554" ht="15">
      <c r="C554" s="238"/>
    </row>
    <row r="555" ht="15">
      <c r="C555" s="238"/>
    </row>
    <row r="556" ht="15">
      <c r="C556" s="238"/>
    </row>
    <row r="557" ht="15">
      <c r="C557" s="238"/>
    </row>
    <row r="558" ht="15">
      <c r="C558" s="238"/>
    </row>
    <row r="559" ht="15">
      <c r="C559" s="238"/>
    </row>
    <row r="560" ht="15">
      <c r="C560" s="238"/>
    </row>
    <row r="561" ht="15">
      <c r="C561" s="238"/>
    </row>
    <row r="562" ht="15">
      <c r="C562" s="238"/>
    </row>
    <row r="563" ht="15">
      <c r="C563" s="238"/>
    </row>
    <row r="564" ht="15">
      <c r="C564" s="238"/>
    </row>
    <row r="565" ht="15">
      <c r="C565" s="238"/>
    </row>
    <row r="566" ht="15">
      <c r="C566" s="238"/>
    </row>
    <row r="567" ht="15">
      <c r="C567" s="238"/>
    </row>
    <row r="568" ht="15">
      <c r="C568" s="238"/>
    </row>
    <row r="569" ht="15">
      <c r="C569" s="238"/>
    </row>
    <row r="570" ht="15">
      <c r="C570" s="238"/>
    </row>
    <row r="571" ht="15">
      <c r="C571" s="238"/>
    </row>
    <row r="572" ht="15">
      <c r="C572" s="238"/>
    </row>
    <row r="573" ht="15">
      <c r="C573" s="238"/>
    </row>
    <row r="574" ht="15">
      <c r="C574" s="238"/>
    </row>
    <row r="575" ht="15">
      <c r="C575" s="238"/>
    </row>
    <row r="576" ht="15">
      <c r="C576" s="238"/>
    </row>
    <row r="577" ht="15">
      <c r="C577" s="238"/>
    </row>
    <row r="578" ht="15">
      <c r="C578" s="238"/>
    </row>
    <row r="579" ht="15">
      <c r="C579" s="238"/>
    </row>
    <row r="580" ht="15">
      <c r="C580" s="238"/>
    </row>
    <row r="581" ht="15">
      <c r="C581" s="238"/>
    </row>
    <row r="582" ht="15">
      <c r="C582" s="238"/>
    </row>
    <row r="583" ht="15">
      <c r="C583" s="238"/>
    </row>
    <row r="584" ht="15">
      <c r="C584" s="238"/>
    </row>
    <row r="585" ht="15">
      <c r="C585" s="238"/>
    </row>
    <row r="586" ht="15">
      <c r="C586" s="238"/>
    </row>
    <row r="587" ht="15">
      <c r="C587" s="238"/>
    </row>
    <row r="588" ht="15">
      <c r="C588" s="238"/>
    </row>
    <row r="589" ht="15">
      <c r="C589" s="238"/>
    </row>
    <row r="590" ht="15">
      <c r="C590" s="238"/>
    </row>
    <row r="591" ht="15">
      <c r="C591" s="238"/>
    </row>
    <row r="592" ht="15">
      <c r="C592" s="238"/>
    </row>
    <row r="593" ht="15">
      <c r="C593" s="238"/>
    </row>
    <row r="594" ht="15">
      <c r="C594" s="238"/>
    </row>
    <row r="595" ht="15">
      <c r="C595" s="238"/>
    </row>
    <row r="596" ht="15">
      <c r="C596" s="238"/>
    </row>
    <row r="597" ht="15">
      <c r="C597" s="238"/>
    </row>
    <row r="598" ht="15">
      <c r="C598" s="238"/>
    </row>
    <row r="599" ht="15">
      <c r="C599" s="238"/>
    </row>
    <row r="600" ht="15">
      <c r="C600" s="238"/>
    </row>
    <row r="601" ht="15">
      <c r="C601" s="238"/>
    </row>
    <row r="602" ht="15">
      <c r="C602" s="238"/>
    </row>
    <row r="603" ht="15">
      <c r="C603" s="238"/>
    </row>
    <row r="604" ht="15">
      <c r="C604" s="238"/>
    </row>
    <row r="605" ht="15">
      <c r="C605" s="238"/>
    </row>
    <row r="606" ht="15">
      <c r="C606" s="238"/>
    </row>
    <row r="607" ht="15">
      <c r="C607" s="238"/>
    </row>
    <row r="608" ht="15">
      <c r="C608" s="238"/>
    </row>
    <row r="609" ht="15">
      <c r="C609" s="238"/>
    </row>
    <row r="610" ht="15">
      <c r="C610" s="238"/>
    </row>
    <row r="611" ht="15">
      <c r="C611" s="238"/>
    </row>
    <row r="612" ht="15">
      <c r="C612" s="238"/>
    </row>
    <row r="613" ht="15">
      <c r="C613" s="238"/>
    </row>
    <row r="614" ht="15">
      <c r="C614" s="238"/>
    </row>
    <row r="615" ht="15">
      <c r="C615" s="238"/>
    </row>
    <row r="616" ht="15">
      <c r="C616" s="238"/>
    </row>
    <row r="617" ht="15">
      <c r="C617" s="238"/>
    </row>
    <row r="618" ht="15">
      <c r="C618" s="238"/>
    </row>
    <row r="619" ht="15">
      <c r="C619" s="238"/>
    </row>
    <row r="620" ht="15">
      <c r="C620" s="238"/>
    </row>
    <row r="621" ht="15">
      <c r="C621" s="238"/>
    </row>
    <row r="622" ht="15">
      <c r="C622" s="238"/>
    </row>
    <row r="623" ht="15">
      <c r="C623" s="238"/>
    </row>
    <row r="624" ht="15">
      <c r="C624" s="238"/>
    </row>
    <row r="625" ht="15">
      <c r="C625" s="238"/>
    </row>
    <row r="626" ht="15">
      <c r="C626" s="238"/>
    </row>
    <row r="627" ht="15">
      <c r="C627" s="238"/>
    </row>
    <row r="628" ht="15">
      <c r="C628" s="238"/>
    </row>
    <row r="629" ht="15">
      <c r="C629" s="238"/>
    </row>
    <row r="630" ht="15">
      <c r="C630" s="238"/>
    </row>
    <row r="631" ht="15">
      <c r="C631" s="238"/>
    </row>
    <row r="632" ht="15">
      <c r="C632" s="238"/>
    </row>
    <row r="633" ht="15">
      <c r="C633" s="238"/>
    </row>
    <row r="634" ht="15">
      <c r="C634" s="238"/>
    </row>
    <row r="635" ht="15">
      <c r="C635" s="238"/>
    </row>
    <row r="636" ht="15">
      <c r="C636" s="238"/>
    </row>
    <row r="637" ht="15">
      <c r="C637" s="238"/>
    </row>
    <row r="638" ht="15">
      <c r="C638" s="238"/>
    </row>
    <row r="639" ht="15">
      <c r="C639" s="238"/>
    </row>
    <row r="640" ht="15">
      <c r="C640" s="238"/>
    </row>
    <row r="641" ht="15">
      <c r="C641" s="238"/>
    </row>
    <row r="642" ht="15">
      <c r="C642" s="238"/>
    </row>
    <row r="643" ht="15">
      <c r="C643" s="238"/>
    </row>
    <row r="644" ht="15">
      <c r="C644" s="238"/>
    </row>
    <row r="645" ht="15">
      <c r="C645" s="238"/>
    </row>
    <row r="646" ht="15">
      <c r="C646" s="238"/>
    </row>
    <row r="647" ht="15">
      <c r="C647" s="238"/>
    </row>
    <row r="648" ht="15">
      <c r="C648" s="238"/>
    </row>
    <row r="649" ht="15">
      <c r="C649" s="238"/>
    </row>
    <row r="650" ht="15">
      <c r="C650" s="238"/>
    </row>
    <row r="651" ht="15">
      <c r="C651" s="238"/>
    </row>
    <row r="652" ht="15">
      <c r="C652" s="238"/>
    </row>
    <row r="653" ht="15">
      <c r="C653" s="238"/>
    </row>
    <row r="654" ht="15">
      <c r="C654" s="238"/>
    </row>
    <row r="655" ht="15">
      <c r="C655" s="238"/>
    </row>
    <row r="656" ht="15">
      <c r="C656" s="238"/>
    </row>
    <row r="657" ht="15">
      <c r="C657" s="238"/>
    </row>
    <row r="658" ht="15">
      <c r="C658" s="238"/>
    </row>
    <row r="659" ht="15">
      <c r="C659" s="238"/>
    </row>
    <row r="660" ht="15">
      <c r="C660" s="238"/>
    </row>
    <row r="661" ht="15">
      <c r="C661" s="238"/>
    </row>
    <row r="662" ht="15">
      <c r="C662" s="238"/>
    </row>
    <row r="663" ht="15">
      <c r="C663" s="238"/>
    </row>
    <row r="664" ht="15">
      <c r="C664" s="238"/>
    </row>
    <row r="665" ht="15">
      <c r="C665" s="238"/>
    </row>
    <row r="666" ht="15">
      <c r="C666" s="238"/>
    </row>
    <row r="667" ht="15">
      <c r="C667" s="238"/>
    </row>
    <row r="668" ht="15">
      <c r="C668" s="238"/>
    </row>
    <row r="669" ht="15">
      <c r="C669" s="238"/>
    </row>
    <row r="670" ht="15">
      <c r="C670" s="238"/>
    </row>
    <row r="671" ht="15">
      <c r="C671" s="238"/>
    </row>
    <row r="672" ht="15">
      <c r="C672" s="238"/>
    </row>
    <row r="673" ht="15">
      <c r="C673" s="238"/>
    </row>
    <row r="674" ht="15">
      <c r="C674" s="238"/>
    </row>
    <row r="675" ht="15">
      <c r="C675" s="238"/>
    </row>
    <row r="676" ht="15">
      <c r="C676" s="238"/>
    </row>
    <row r="677" ht="15">
      <c r="C677" s="238"/>
    </row>
    <row r="678" ht="15">
      <c r="C678" s="238"/>
    </row>
    <row r="679" ht="15">
      <c r="C679" s="238"/>
    </row>
    <row r="680" ht="15">
      <c r="C680" s="238"/>
    </row>
    <row r="681" ht="15">
      <c r="C681" s="238"/>
    </row>
    <row r="682" ht="15">
      <c r="C682" s="238"/>
    </row>
    <row r="683" ht="15">
      <c r="C683" s="238"/>
    </row>
    <row r="684" ht="15">
      <c r="C684" s="238"/>
    </row>
    <row r="685" ht="15">
      <c r="C685" s="238"/>
    </row>
    <row r="686" ht="15">
      <c r="C686" s="238"/>
    </row>
    <row r="687" ht="15">
      <c r="C687" s="238"/>
    </row>
    <row r="688" ht="15">
      <c r="C688" s="238"/>
    </row>
    <row r="689" ht="15">
      <c r="C689" s="238"/>
    </row>
    <row r="690" ht="15">
      <c r="C690" s="238"/>
    </row>
    <row r="691" ht="15">
      <c r="C691" s="238"/>
    </row>
    <row r="692" ht="15">
      <c r="C692" s="238"/>
    </row>
    <row r="693" ht="15">
      <c r="C693" s="238"/>
    </row>
    <row r="694" ht="15">
      <c r="C694" s="238"/>
    </row>
    <row r="695" ht="15">
      <c r="C695" s="238"/>
    </row>
    <row r="696" ht="15">
      <c r="C696" s="238"/>
    </row>
    <row r="697" ht="15">
      <c r="C697" s="238"/>
    </row>
    <row r="698" ht="15">
      <c r="C698" s="238"/>
    </row>
    <row r="699" ht="15">
      <c r="C699" s="238"/>
    </row>
    <row r="700" ht="15">
      <c r="C700" s="238"/>
    </row>
    <row r="701" ht="15">
      <c r="C701" s="238"/>
    </row>
    <row r="702" ht="15">
      <c r="C702" s="238"/>
    </row>
    <row r="703" ht="15">
      <c r="C703" s="238"/>
    </row>
    <row r="704" ht="15">
      <c r="C704" s="238"/>
    </row>
    <row r="705" ht="15">
      <c r="C705" s="238"/>
    </row>
    <row r="706" ht="15">
      <c r="C706" s="238"/>
    </row>
    <row r="707" ht="15">
      <c r="C707" s="238"/>
    </row>
    <row r="708" ht="15">
      <c r="C708" s="238"/>
    </row>
    <row r="709" ht="15">
      <c r="C709" s="238"/>
    </row>
    <row r="710" ht="15">
      <c r="C710" s="238"/>
    </row>
    <row r="711" ht="15">
      <c r="C711" s="238"/>
    </row>
    <row r="712" ht="15">
      <c r="C712" s="238"/>
    </row>
    <row r="713" ht="15">
      <c r="C713" s="238"/>
    </row>
    <row r="714" ht="15">
      <c r="C714" s="238"/>
    </row>
    <row r="715" ht="15">
      <c r="C715" s="238"/>
    </row>
    <row r="716" ht="15">
      <c r="C716" s="238"/>
    </row>
    <row r="717" ht="15">
      <c r="C717" s="238"/>
    </row>
    <row r="718" ht="15">
      <c r="C718" s="238"/>
    </row>
    <row r="719" ht="15">
      <c r="C719" s="238"/>
    </row>
    <row r="720" ht="15">
      <c r="C720" s="238"/>
    </row>
    <row r="721" ht="15">
      <c r="C721" s="238"/>
    </row>
    <row r="722" ht="15">
      <c r="C722" s="238"/>
    </row>
    <row r="723" ht="15">
      <c r="C723" s="238"/>
    </row>
    <row r="724" ht="15">
      <c r="C724" s="238"/>
    </row>
    <row r="725" ht="15">
      <c r="C725" s="238"/>
    </row>
    <row r="726" ht="15">
      <c r="C726" s="238"/>
    </row>
    <row r="727" ht="15">
      <c r="C727" s="238"/>
    </row>
    <row r="728" ht="15">
      <c r="C728" s="238"/>
    </row>
    <row r="729" ht="15">
      <c r="C729" s="238"/>
    </row>
    <row r="730" ht="15">
      <c r="C730" s="238"/>
    </row>
    <row r="731" ht="15">
      <c r="C731" s="238"/>
    </row>
    <row r="732" ht="15">
      <c r="C732" s="238"/>
    </row>
    <row r="733" ht="15">
      <c r="C733" s="238"/>
    </row>
    <row r="734" ht="15">
      <c r="C734" s="238"/>
    </row>
    <row r="735" ht="15">
      <c r="C735" s="238"/>
    </row>
    <row r="736" ht="15">
      <c r="C736" s="238"/>
    </row>
    <row r="737" ht="15">
      <c r="C737" s="238"/>
    </row>
    <row r="738" ht="15">
      <c r="C738" s="238"/>
    </row>
    <row r="739" ht="15">
      <c r="C739" s="238"/>
    </row>
    <row r="740" ht="15">
      <c r="C740" s="238"/>
    </row>
    <row r="741" ht="15">
      <c r="C741" s="238"/>
    </row>
    <row r="742" ht="15">
      <c r="C742" s="238"/>
    </row>
    <row r="743" ht="15">
      <c r="C743" s="238"/>
    </row>
    <row r="744" ht="15">
      <c r="C744" s="238"/>
    </row>
    <row r="745" ht="15">
      <c r="C745" s="238"/>
    </row>
    <row r="746" ht="15">
      <c r="C746" s="238"/>
    </row>
    <row r="747" ht="15">
      <c r="C747" s="238"/>
    </row>
    <row r="748" ht="15">
      <c r="C748" s="238"/>
    </row>
    <row r="749" ht="15">
      <c r="C749" s="238"/>
    </row>
    <row r="750" ht="15">
      <c r="C750" s="238"/>
    </row>
    <row r="751" ht="15">
      <c r="C751" s="238"/>
    </row>
    <row r="752" ht="15">
      <c r="C752" s="238"/>
    </row>
    <row r="753" ht="15">
      <c r="C753" s="238"/>
    </row>
    <row r="754" ht="15">
      <c r="C754" s="238"/>
    </row>
    <row r="755" ht="15">
      <c r="C755" s="238"/>
    </row>
    <row r="756" ht="15">
      <c r="C756" s="238"/>
    </row>
    <row r="757" ht="15">
      <c r="C757" s="238"/>
    </row>
    <row r="758" ht="15">
      <c r="C758" s="238"/>
    </row>
    <row r="759" ht="15">
      <c r="C759" s="238"/>
    </row>
    <row r="760" ht="15">
      <c r="C760" s="238"/>
    </row>
    <row r="761" ht="15">
      <c r="C761" s="238"/>
    </row>
    <row r="762" ht="15">
      <c r="C762" s="238"/>
    </row>
    <row r="763" ht="15">
      <c r="C763" s="238"/>
    </row>
    <row r="764" ht="15">
      <c r="C764" s="238"/>
    </row>
    <row r="765" ht="15">
      <c r="C765" s="238"/>
    </row>
    <row r="766" ht="15">
      <c r="C766" s="238"/>
    </row>
    <row r="767" ht="15">
      <c r="C767" s="238"/>
    </row>
    <row r="768" ht="15">
      <c r="C768" s="238"/>
    </row>
    <row r="769" ht="15">
      <c r="C769" s="238"/>
    </row>
    <row r="770" ht="15">
      <c r="C770" s="238"/>
    </row>
    <row r="771" ht="15">
      <c r="C771" s="238"/>
    </row>
    <row r="772" ht="15">
      <c r="C772" s="238"/>
    </row>
    <row r="773" ht="15">
      <c r="C773" s="238"/>
    </row>
    <row r="774" ht="15">
      <c r="C774" s="238"/>
    </row>
    <row r="775" ht="15">
      <c r="C775" s="238"/>
    </row>
    <row r="776" ht="15">
      <c r="C776" s="238"/>
    </row>
    <row r="777" ht="15">
      <c r="C777" s="238"/>
    </row>
    <row r="778" ht="15">
      <c r="C778" s="238"/>
    </row>
    <row r="779" ht="15">
      <c r="C779" s="238"/>
    </row>
    <row r="780" ht="15">
      <c r="C780" s="238"/>
    </row>
    <row r="781" ht="15">
      <c r="C781" s="238"/>
    </row>
    <row r="782" ht="15">
      <c r="C782" s="238"/>
    </row>
    <row r="783" ht="15">
      <c r="C783" s="238"/>
    </row>
    <row r="784" ht="15">
      <c r="C784" s="238"/>
    </row>
    <row r="785" ht="15">
      <c r="C785" s="238"/>
    </row>
    <row r="786" ht="15">
      <c r="C786" s="238"/>
    </row>
    <row r="787" ht="15">
      <c r="C787" s="238"/>
    </row>
    <row r="788" ht="15">
      <c r="C788" s="238"/>
    </row>
    <row r="789" ht="15">
      <c r="C789" s="238"/>
    </row>
    <row r="790" ht="15">
      <c r="C790" s="238"/>
    </row>
    <row r="791" ht="15">
      <c r="C791" s="238"/>
    </row>
    <row r="792" ht="15">
      <c r="C792" s="238"/>
    </row>
    <row r="793" ht="15">
      <c r="C793" s="238"/>
    </row>
    <row r="794" ht="15">
      <c r="C794" s="238"/>
    </row>
    <row r="795" ht="15">
      <c r="C795" s="238"/>
    </row>
    <row r="796" ht="15">
      <c r="C796" s="238"/>
    </row>
    <row r="797" ht="15">
      <c r="C797" s="238"/>
    </row>
    <row r="798" ht="15">
      <c r="C798" s="238"/>
    </row>
    <row r="799" ht="15">
      <c r="C799" s="238"/>
    </row>
    <row r="800" ht="15">
      <c r="C800" s="238"/>
    </row>
    <row r="801" ht="15">
      <c r="C801" s="238"/>
    </row>
    <row r="802" ht="15">
      <c r="C802" s="238"/>
    </row>
    <row r="803" ht="15">
      <c r="C803" s="238"/>
    </row>
    <row r="804" ht="15">
      <c r="C804" s="238"/>
    </row>
    <row r="805" ht="15">
      <c r="C805" s="238"/>
    </row>
    <row r="806" ht="15">
      <c r="C806" s="238"/>
    </row>
    <row r="807" ht="15">
      <c r="C807" s="238"/>
    </row>
    <row r="808" ht="15">
      <c r="C808" s="238"/>
    </row>
    <row r="809" ht="15">
      <c r="C809" s="238"/>
    </row>
    <row r="810" ht="15">
      <c r="C810" s="238"/>
    </row>
    <row r="811" ht="15">
      <c r="C811" s="238"/>
    </row>
    <row r="812" ht="15">
      <c r="C812" s="238"/>
    </row>
    <row r="813" ht="15">
      <c r="C813" s="238"/>
    </row>
    <row r="814" ht="15">
      <c r="C814" s="238"/>
    </row>
    <row r="815" ht="15">
      <c r="C815" s="238"/>
    </row>
    <row r="816" ht="15">
      <c r="C816" s="238"/>
    </row>
    <row r="817" ht="15">
      <c r="C817" s="238"/>
    </row>
    <row r="818" ht="15">
      <c r="C818" s="238"/>
    </row>
    <row r="819" ht="15">
      <c r="C819" s="238"/>
    </row>
    <row r="820" ht="15">
      <c r="C820" s="238"/>
    </row>
    <row r="821" ht="15">
      <c r="C821" s="238"/>
    </row>
    <row r="822" ht="15">
      <c r="C822" s="238"/>
    </row>
    <row r="823" ht="15">
      <c r="C823" s="238"/>
    </row>
    <row r="824" ht="15">
      <c r="C824" s="238"/>
    </row>
    <row r="825" ht="15">
      <c r="C825" s="238"/>
    </row>
    <row r="826" ht="15">
      <c r="C826" s="238"/>
    </row>
    <row r="827" ht="15">
      <c r="C827" s="238"/>
    </row>
    <row r="828" ht="15">
      <c r="C828" s="238"/>
    </row>
    <row r="829" ht="15">
      <c r="C829" s="238"/>
    </row>
    <row r="830" ht="15">
      <c r="C830" s="238"/>
    </row>
    <row r="831" ht="15">
      <c r="C831" s="238"/>
    </row>
    <row r="832" ht="15">
      <c r="C832" s="238"/>
    </row>
    <row r="833" ht="15">
      <c r="C833" s="238"/>
    </row>
    <row r="834" ht="15">
      <c r="C834" s="238"/>
    </row>
    <row r="835" ht="15">
      <c r="C835" s="238"/>
    </row>
    <row r="836" ht="15">
      <c r="C836" s="238"/>
    </row>
    <row r="837" ht="15">
      <c r="C837" s="238"/>
    </row>
    <row r="838" ht="15">
      <c r="C838" s="238"/>
    </row>
    <row r="839" ht="15">
      <c r="C839" s="238"/>
    </row>
    <row r="840" ht="15">
      <c r="C840" s="238"/>
    </row>
    <row r="841" ht="15">
      <c r="C841" s="238"/>
    </row>
    <row r="842" ht="15">
      <c r="C842" s="238"/>
    </row>
    <row r="843" ht="15">
      <c r="C843" s="238"/>
    </row>
    <row r="844" ht="15">
      <c r="C844" s="238"/>
    </row>
    <row r="845" ht="15">
      <c r="C845" s="238"/>
    </row>
    <row r="846" ht="15">
      <c r="C846" s="238"/>
    </row>
    <row r="847" ht="15">
      <c r="C847" s="238"/>
    </row>
    <row r="848" ht="15">
      <c r="C848" s="238"/>
    </row>
    <row r="849" ht="15">
      <c r="C849" s="238"/>
    </row>
    <row r="850" ht="15">
      <c r="C850" s="238"/>
    </row>
    <row r="851" ht="15">
      <c r="C851" s="238"/>
    </row>
    <row r="852" ht="15">
      <c r="C852" s="238"/>
    </row>
    <row r="853" ht="15">
      <c r="C853" s="238"/>
    </row>
    <row r="854" ht="15">
      <c r="C854" s="238"/>
    </row>
    <row r="855" ht="15">
      <c r="C855" s="238"/>
    </row>
    <row r="856" ht="15">
      <c r="C856" s="238"/>
    </row>
    <row r="857" ht="15">
      <c r="C857" s="238"/>
    </row>
    <row r="858" ht="15">
      <c r="C858" s="238"/>
    </row>
    <row r="859" ht="15">
      <c r="C859" s="238"/>
    </row>
    <row r="860" ht="15">
      <c r="C860" s="238"/>
    </row>
    <row r="861" ht="15">
      <c r="C861" s="238"/>
    </row>
    <row r="862" ht="15">
      <c r="C862" s="238"/>
    </row>
    <row r="863" ht="15">
      <c r="C863" s="238"/>
    </row>
    <row r="864" ht="15">
      <c r="C864" s="238"/>
    </row>
    <row r="865" ht="15">
      <c r="C865" s="238"/>
    </row>
    <row r="866" ht="15">
      <c r="C866" s="238"/>
    </row>
    <row r="867" ht="15">
      <c r="C867" s="238"/>
    </row>
    <row r="868" ht="15">
      <c r="C868" s="238"/>
    </row>
    <row r="869" ht="15">
      <c r="C869" s="238"/>
    </row>
    <row r="870" ht="15">
      <c r="C870" s="238"/>
    </row>
    <row r="871" ht="15">
      <c r="C871" s="238"/>
    </row>
    <row r="872" ht="15">
      <c r="C872" s="238"/>
    </row>
    <row r="873" ht="15">
      <c r="C873" s="238"/>
    </row>
    <row r="874" ht="15">
      <c r="C874" s="238"/>
    </row>
    <row r="875" ht="15">
      <c r="C875" s="238"/>
    </row>
    <row r="876" ht="15">
      <c r="C876" s="238"/>
    </row>
    <row r="877" ht="15">
      <c r="C877" s="238"/>
    </row>
    <row r="878" ht="15">
      <c r="C878" s="238"/>
    </row>
    <row r="879" ht="15">
      <c r="C879" s="238"/>
    </row>
    <row r="880" ht="15">
      <c r="C880" s="238"/>
    </row>
    <row r="881" ht="15">
      <c r="C881" s="238"/>
    </row>
    <row r="882" ht="15">
      <c r="C882" s="238"/>
    </row>
    <row r="883" ht="15">
      <c r="C883" s="238"/>
    </row>
    <row r="884" ht="15">
      <c r="C884" s="238"/>
    </row>
    <row r="885" ht="15">
      <c r="C885" s="238"/>
    </row>
    <row r="886" ht="15">
      <c r="C886" s="238"/>
    </row>
    <row r="887" ht="15">
      <c r="C887" s="238"/>
    </row>
    <row r="888" ht="15">
      <c r="C888" s="238"/>
    </row>
    <row r="889" ht="15">
      <c r="C889" s="238"/>
    </row>
    <row r="890" ht="15">
      <c r="C890" s="238"/>
    </row>
    <row r="891" ht="15">
      <c r="C891" s="238"/>
    </row>
    <row r="892" ht="15">
      <c r="C892" s="238"/>
    </row>
    <row r="893" ht="15">
      <c r="C893" s="238"/>
    </row>
    <row r="894" ht="15">
      <c r="C894" s="238"/>
    </row>
    <row r="895" ht="15">
      <c r="C895" s="238"/>
    </row>
    <row r="896" ht="15">
      <c r="C896" s="238"/>
    </row>
    <row r="897" ht="15">
      <c r="C897" s="238"/>
    </row>
    <row r="898" ht="15">
      <c r="C898" s="238"/>
    </row>
    <row r="899" ht="15">
      <c r="C899" s="238"/>
    </row>
    <row r="900" ht="15">
      <c r="C900" s="238"/>
    </row>
    <row r="901" ht="15">
      <c r="C901" s="238"/>
    </row>
    <row r="902" ht="15">
      <c r="C902" s="238"/>
    </row>
    <row r="903" ht="15">
      <c r="C903" s="238"/>
    </row>
    <row r="904" ht="15">
      <c r="C904" s="238"/>
    </row>
    <row r="905" ht="15">
      <c r="C905" s="238"/>
    </row>
    <row r="906" ht="15">
      <c r="C906" s="238"/>
    </row>
    <row r="907" ht="15">
      <c r="C907" s="238"/>
    </row>
    <row r="908" ht="15">
      <c r="C908" s="238"/>
    </row>
    <row r="909" ht="15">
      <c r="C909" s="238"/>
    </row>
    <row r="910" ht="15">
      <c r="C910" s="238"/>
    </row>
    <row r="911" ht="15">
      <c r="C911" s="238"/>
    </row>
    <row r="912" ht="15">
      <c r="C912" s="238"/>
    </row>
    <row r="913" ht="15">
      <c r="C913" s="238"/>
    </row>
    <row r="914" ht="15">
      <c r="C914" s="238"/>
    </row>
    <row r="915" ht="15">
      <c r="C915" s="238"/>
    </row>
    <row r="916" ht="15">
      <c r="C916" s="238"/>
    </row>
    <row r="917" ht="15">
      <c r="C917" s="238"/>
    </row>
    <row r="918" ht="15">
      <c r="C918" s="238"/>
    </row>
    <row r="919" ht="15">
      <c r="C919" s="238"/>
    </row>
    <row r="920" ht="15">
      <c r="C920" s="238"/>
    </row>
    <row r="921" ht="15">
      <c r="C921" s="238"/>
    </row>
    <row r="922" ht="15">
      <c r="C922" s="238"/>
    </row>
    <row r="923" ht="15">
      <c r="C923" s="238"/>
    </row>
    <row r="924" ht="15">
      <c r="C924" s="238"/>
    </row>
    <row r="925" ht="15">
      <c r="C925" s="238"/>
    </row>
    <row r="926" ht="15">
      <c r="C926" s="238"/>
    </row>
    <row r="927" ht="15">
      <c r="C927" s="238"/>
    </row>
    <row r="928" ht="15">
      <c r="C928" s="238"/>
    </row>
    <row r="929" ht="15">
      <c r="C929" s="238"/>
    </row>
    <row r="930" ht="15">
      <c r="C930" s="238"/>
    </row>
    <row r="931" ht="15">
      <c r="C931" s="238"/>
    </row>
    <row r="932" ht="15">
      <c r="C932" s="238"/>
    </row>
    <row r="933" ht="15">
      <c r="C933" s="238"/>
    </row>
    <row r="934" ht="15">
      <c r="C934" s="238"/>
    </row>
    <row r="935" ht="15">
      <c r="C935" s="238"/>
    </row>
    <row r="936" ht="15">
      <c r="C936" s="238"/>
    </row>
    <row r="937" ht="15">
      <c r="C937" s="238"/>
    </row>
    <row r="938" ht="15">
      <c r="C938" s="238"/>
    </row>
    <row r="939" ht="15">
      <c r="C939" s="238"/>
    </row>
    <row r="940" ht="15">
      <c r="C940" s="238"/>
    </row>
    <row r="941" ht="15">
      <c r="C941" s="238"/>
    </row>
    <row r="942" ht="15">
      <c r="C942" s="238"/>
    </row>
    <row r="943" ht="15">
      <c r="C943" s="238"/>
    </row>
    <row r="944" ht="15">
      <c r="C944" s="238"/>
    </row>
    <row r="945" ht="15">
      <c r="C945" s="238"/>
    </row>
    <row r="946" ht="15">
      <c r="C946" s="238"/>
    </row>
    <row r="947" ht="15">
      <c r="C947" s="238"/>
    </row>
    <row r="948" ht="15">
      <c r="C948" s="238"/>
    </row>
    <row r="949" ht="15">
      <c r="C949" s="238"/>
    </row>
    <row r="950" ht="15">
      <c r="C950" s="238"/>
    </row>
    <row r="951" ht="15">
      <c r="C951" s="238"/>
    </row>
    <row r="952" ht="15">
      <c r="C952" s="238"/>
    </row>
    <row r="953" ht="15">
      <c r="C953" s="238"/>
    </row>
    <row r="954" ht="15">
      <c r="C954" s="238"/>
    </row>
    <row r="955" ht="15">
      <c r="C955" s="238"/>
    </row>
    <row r="956" ht="15">
      <c r="C956" s="238"/>
    </row>
    <row r="957" ht="15">
      <c r="C957" s="238"/>
    </row>
    <row r="958" ht="15">
      <c r="C958" s="238"/>
    </row>
    <row r="959" ht="15">
      <c r="C959" s="238"/>
    </row>
    <row r="960" ht="15">
      <c r="C960" s="238"/>
    </row>
    <row r="961" ht="15">
      <c r="C961" s="238"/>
    </row>
    <row r="962" ht="15">
      <c r="C962" s="238"/>
    </row>
    <row r="963" ht="15">
      <c r="C963" s="238"/>
    </row>
    <row r="964" ht="15">
      <c r="C964" s="238"/>
    </row>
    <row r="965" ht="15">
      <c r="C965" s="238"/>
    </row>
    <row r="966" ht="15">
      <c r="C966" s="238"/>
    </row>
    <row r="967" ht="15">
      <c r="C967" s="238"/>
    </row>
    <row r="968" ht="15">
      <c r="C968" s="238"/>
    </row>
    <row r="969" ht="15">
      <c r="C969" s="238"/>
    </row>
    <row r="970" ht="15">
      <c r="C970" s="238"/>
    </row>
    <row r="971" ht="15">
      <c r="C971" s="238"/>
    </row>
    <row r="972" ht="15">
      <c r="C972" s="238"/>
    </row>
    <row r="973" ht="15">
      <c r="C973" s="238"/>
    </row>
    <row r="974" ht="15">
      <c r="C974" s="238"/>
    </row>
    <row r="975" ht="15">
      <c r="C975" s="238"/>
    </row>
    <row r="976" ht="15">
      <c r="C976" s="238"/>
    </row>
    <row r="977" ht="15">
      <c r="C977" s="238"/>
    </row>
    <row r="978" ht="15">
      <c r="C978" s="238"/>
    </row>
    <row r="979" ht="15">
      <c r="C979" s="238"/>
    </row>
    <row r="980" ht="15">
      <c r="C980" s="238"/>
    </row>
    <row r="981" ht="15">
      <c r="C981" s="238"/>
    </row>
    <row r="982" ht="15">
      <c r="C982" s="238"/>
    </row>
    <row r="983" ht="15">
      <c r="C983" s="238"/>
    </row>
    <row r="984" ht="15">
      <c r="C984" s="238"/>
    </row>
    <row r="985" ht="15">
      <c r="C985" s="238"/>
    </row>
    <row r="986" ht="15">
      <c r="C986" s="238"/>
    </row>
    <row r="987" ht="15">
      <c r="C987" s="238"/>
    </row>
    <row r="988" ht="15">
      <c r="C988" s="238"/>
    </row>
    <row r="989" ht="15">
      <c r="C989" s="238"/>
    </row>
    <row r="990" ht="15">
      <c r="C990" s="238"/>
    </row>
    <row r="991" ht="15">
      <c r="C991" s="238"/>
    </row>
    <row r="992" ht="15">
      <c r="C992" s="238"/>
    </row>
    <row r="993" ht="15">
      <c r="C993" s="238"/>
    </row>
    <row r="994" ht="15">
      <c r="C994" s="238"/>
    </row>
    <row r="995" ht="15">
      <c r="C995" s="238"/>
    </row>
    <row r="996" ht="15">
      <c r="C996" s="238"/>
    </row>
    <row r="997" ht="15">
      <c r="C997" s="238"/>
    </row>
    <row r="998" ht="15">
      <c r="C998" s="238"/>
    </row>
    <row r="999" ht="15">
      <c r="C999" s="238"/>
    </row>
    <row r="1000" ht="15">
      <c r="C1000" s="238"/>
    </row>
    <row r="1001" ht="15">
      <c r="C1001" s="238"/>
    </row>
    <row r="1002" ht="15">
      <c r="C1002" s="238"/>
    </row>
    <row r="1003" ht="15">
      <c r="C1003" s="238"/>
    </row>
    <row r="1004" ht="15">
      <c r="C1004" s="238"/>
    </row>
    <row r="1005" ht="15">
      <c r="C1005" s="238"/>
    </row>
    <row r="1006" ht="15">
      <c r="C1006" s="238"/>
    </row>
    <row r="1007" ht="15">
      <c r="C1007" s="238"/>
    </row>
    <row r="1008" ht="15">
      <c r="C1008" s="238"/>
    </row>
    <row r="1009" ht="15">
      <c r="C1009" s="238"/>
    </row>
    <row r="1010" ht="15">
      <c r="C1010" s="238"/>
    </row>
    <row r="1011" ht="15">
      <c r="C1011" s="238"/>
    </row>
    <row r="1012" ht="15">
      <c r="C1012" s="238"/>
    </row>
    <row r="1013" ht="15">
      <c r="C1013" s="238"/>
    </row>
    <row r="1014" ht="15">
      <c r="C1014" s="238"/>
    </row>
    <row r="1015" ht="15">
      <c r="C1015" s="238"/>
    </row>
    <row r="1016" ht="15">
      <c r="C1016" s="238"/>
    </row>
    <row r="1017" ht="15">
      <c r="C1017" s="238"/>
    </row>
    <row r="1018" ht="15">
      <c r="C1018" s="238"/>
    </row>
    <row r="1019" ht="15">
      <c r="C1019" s="238"/>
    </row>
    <row r="1020" ht="15">
      <c r="C1020" s="238"/>
    </row>
    <row r="1021" ht="15">
      <c r="C1021" s="238"/>
    </row>
    <row r="1022" ht="15">
      <c r="C1022" s="238"/>
    </row>
    <row r="1023" ht="15">
      <c r="C1023" s="238"/>
    </row>
    <row r="1024" ht="15">
      <c r="C1024" s="238"/>
    </row>
    <row r="1025" ht="15">
      <c r="C1025" s="238"/>
    </row>
    <row r="1026" ht="15">
      <c r="C1026" s="238"/>
    </row>
    <row r="1027" ht="15">
      <c r="C1027" s="238"/>
    </row>
    <row r="1028" ht="15">
      <c r="C1028" s="238"/>
    </row>
    <row r="1029" ht="15">
      <c r="C1029" s="238"/>
    </row>
    <row r="1030" ht="15">
      <c r="C1030" s="238"/>
    </row>
    <row r="1031" ht="15">
      <c r="C1031" s="238"/>
    </row>
    <row r="1032" ht="15">
      <c r="C1032" s="238"/>
    </row>
    <row r="1033" ht="15">
      <c r="C1033" s="238"/>
    </row>
    <row r="1034" ht="15">
      <c r="C1034" s="238"/>
    </row>
    <row r="1035" ht="15">
      <c r="C1035" s="238"/>
    </row>
    <row r="1036" ht="15">
      <c r="C1036" s="238"/>
    </row>
    <row r="1037" ht="15">
      <c r="C1037" s="238"/>
    </row>
    <row r="1038" ht="15">
      <c r="C1038" s="238"/>
    </row>
    <row r="1039" ht="15">
      <c r="C1039" s="238"/>
    </row>
    <row r="1040" ht="15">
      <c r="C1040" s="238"/>
    </row>
    <row r="1041" ht="15">
      <c r="C1041" s="238"/>
    </row>
    <row r="1042" ht="15">
      <c r="C1042" s="238"/>
    </row>
    <row r="1043" ht="15">
      <c r="C1043" s="238"/>
    </row>
    <row r="1044" ht="15">
      <c r="C1044" s="238"/>
    </row>
  </sheetData>
  <mergeCells count="1">
    <mergeCell ref="C84:H84"/>
  </mergeCells>
  <printOptions horizontalCentered="1"/>
  <pageMargins left="0.1968503937007874" right="0.1968503937007874" top="0.7874015748031497" bottom="0.7874015748031497" header="0.5118110236220472" footer="0.5118110236220472"/>
  <pageSetup horizontalDpi="144" verticalDpi="144" orientation="landscape" paperSize="9" scale="92" r:id="rId1"/>
  <headerFooter alignWithMargins="0">
    <oddFooter>&amp;CStránka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2018-07-09T07:11:13Z</dcterms:modified>
  <cp:category/>
  <cp:version/>
  <cp:contentType/>
  <cp:contentStatus/>
</cp:coreProperties>
</file>